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B:\Price Review\2023-27 GAAR\16.0 Revised Proposal preparation\Models\Supporting Models\"/>
    </mc:Choice>
  </mc:AlternateContent>
  <xr:revisionPtr revIDLastSave="0" documentId="13_ncr:1_{30A05C64-0A0E-46D6-BA2C-3C64315CDDD0}" xr6:coauthVersionLast="47" xr6:coauthVersionMax="47" xr10:uidLastSave="{00000000-0000-0000-0000-000000000000}"/>
  <bookViews>
    <workbookView xWindow="-108" yWindow="-108" windowWidth="23256" windowHeight="12576" tabRatio="835" xr2:uid="{00000000-000D-0000-FFFF-FFFF00000000}"/>
  </bookViews>
  <sheets>
    <sheet name="RFM Adjustments" sheetId="22" r:id="rId1"/>
    <sheet name="FoG" sheetId="23" r:id="rId2"/>
    <sheet name="Tracking Output" sheetId="20" r:id="rId3"/>
    <sheet name="Jun-23 Closing RAB" sheetId="18" r:id="rId4"/>
    <sheet name="1998 Op RAB" sheetId="15" r:id="rId5"/>
    <sheet name="Historical capex" sheetId="14" r:id="rId6"/>
    <sheet name="TransmissionPipelines" sheetId="3" r:id="rId7"/>
    <sheet name="DistributionPipelines" sheetId="16" r:id="rId8"/>
    <sheet name="ServicePipes" sheetId="17" r:id="rId9"/>
    <sheet name="CathodicProtection" sheetId="19" r:id="rId10"/>
    <sheet name="CPI" sheetId="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AM_PL_Include">IF(CB_AAM_PL_Include=TRUE,1,0)</definedName>
    <definedName name="ACT_PL_Include">IF(CB_ACT_PL_Include=TRUE,1,0)</definedName>
    <definedName name="AGL_PL_Include">IF(CB_AGL_PL_Include=TRUE,1,0)</definedName>
    <definedName name="anscount">1</definedName>
    <definedName name="Err_Chk_1_Hdg" hidden="1">"Transmission - NPAT (TM1 Balance)"</definedName>
    <definedName name="Err_Chk_10_Hdg" hidden="1">"Transmission P0"</definedName>
    <definedName name="Err_Chk_13_Hdg" hidden="1">"Electricity Distribution P0"</definedName>
    <definedName name="Err_Chk_14_Hdg" hidden="1">"Gas Distribution P0"</definedName>
    <definedName name="Err_Chk_15_Hdg" hidden="1">"CFV - D / T Balance"</definedName>
    <definedName name="Err_Chk_16_Hdg" hidden="1">"Transmission - NPAT"</definedName>
    <definedName name="Err_Chk_17_Hdg" hidden="1">"Transmission - Balance Sheet"</definedName>
    <definedName name="Err_Chk_18_Hdg" hidden="1">"Transmission - Balance Sheet (Retained Earnings)"</definedName>
    <definedName name="Err_Chk_19_Hdg" hidden="1">"Transmission CFS - Direct - Movement"</definedName>
    <definedName name="Err_Chk_2_Hdg" hidden="1">"Distribution - Balance Sheet"</definedName>
    <definedName name="Err_Chk_20_Hdg" hidden="1">"Transmission CFS - Direct - Balance"</definedName>
    <definedName name="Err_Chk_21_Hdg" hidden="1">"Transmission CFS - Indirect - Movement"</definedName>
    <definedName name="Err_Chk_22_Hdg" hidden="1">"Transmission CFS - Indirect - Balance"</definedName>
    <definedName name="Err_Chk_23_Hdg" hidden="1">"Transmission CFS - Indirect - Operating"</definedName>
    <definedName name="Err_Chk_24_Hdg" hidden="1">"Transmission CFS - Indirect - Investing"</definedName>
    <definedName name="Err_Chk_25_Hdg" hidden="1">"Transmission CFS - Indirect - Financing"</definedName>
    <definedName name="Err_Chk_26_Hdg" hidden="1">"Distribution - NPAT"</definedName>
    <definedName name="Err_Chk_27_Hdg" hidden="1">"Distribution - NPAT (TM1 Balance)"</definedName>
    <definedName name="Err_Chk_28_Hdg" hidden="1">"Distribution - Balance Sheet (Retained Earnings)"</definedName>
    <definedName name="Err_Chk_29_Hdg" hidden="1">"Distribution CFS - Direct - Movement"</definedName>
    <definedName name="Err_Chk_3_Hdg" hidden="1">"Consolidation Eliminations"</definedName>
    <definedName name="Err_Chk_30_Hdg" hidden="1">"Distribution CFS - Direct - Balance"</definedName>
    <definedName name="Err_Chk_31_Hdg" hidden="1">"Distribution CFS - Indirect - Movement"</definedName>
    <definedName name="Err_Chk_32_Hdg" hidden="1">"Distribution CFS - Indirect - Balance"</definedName>
    <definedName name="Err_Chk_33_Hdg" hidden="1">"Distribution CFS - Indirect - Operating"</definedName>
    <definedName name="Err_Chk_34_Hdg" hidden="1">"Distribution CFS - Indirect - Investing"</definedName>
    <definedName name="Err_Chk_35_Hdg" hidden="1">"Distribution CFS - Indirect - Financing"</definedName>
    <definedName name="Err_Chk_36_Hdg" hidden="1">"SP Finance Trust - NPAT"</definedName>
    <definedName name="Err_Chk_37_Hdg" hidden="1">"SP Finance Trust - NPAT (TM1 Balance)"</definedName>
    <definedName name="Err_Chk_38_Hdg" hidden="1">"SP Finance Trust - Balance Sheet"</definedName>
    <definedName name="Err_Chk_39_Hdg" hidden="1">"SP Finance Trust - Balance Sheet (Retained Earnings)"</definedName>
    <definedName name="Err_Chk_4_Hdg" hidden="1">"SP AusNet (Monthly) - Balance Sheet"</definedName>
    <definedName name="Err_Chk_40_Hdg" hidden="1">"SP Finance Trust CFS - Direct - Movement"</definedName>
    <definedName name="Err_Chk_41_Hdg" hidden="1">"SP Finance Trust CFS - Direct - Balance"</definedName>
    <definedName name="Err_Chk_42_Hdg" hidden="1">"SP Finance Trust CFS -Indirect - Movement"</definedName>
    <definedName name="Err_Chk_43_Hdg" hidden="1">"SP Finance Trust CFS -Indirect - Balance"</definedName>
    <definedName name="Err_Chk_44_Hdg" hidden="1">"SP Finance Trust CFS -Indirect - Operating"</definedName>
    <definedName name="Err_Chk_45_Hdg" hidden="1">"SP Finance Trust CFS -Indirect - Investing"</definedName>
    <definedName name="Err_Chk_46_Hdg" hidden="1">"SP Finance Trust CFS -Indirect - Financing"</definedName>
    <definedName name="Err_Chk_47_Hdg" hidden="1">"SP AusNet Balance Sheet Eliminations"</definedName>
    <definedName name="Err_Chk_48_Hdg" hidden="1">"SP AusNet (Monthly) - Balance Sheet (Retained Earnings)"</definedName>
    <definedName name="Err_Chk_49_Hdg" hidden="1">"SP AusNet (Monthly) - NPAT"</definedName>
    <definedName name="Err_Chk_5_Hdg" hidden="1">"SGAAP Adjustments - Balance Sheet"</definedName>
    <definedName name="Err_Chk_50_Hdg" hidden="1">"SP AusNet (Monthly) - NPAT (TM1 Balance)"</definedName>
    <definedName name="Err_Chk_51_Hdg" hidden="1">"SP AusNet (Monthly) CSF - Direct - Movement"</definedName>
    <definedName name="Err_Chk_52_Hdg" hidden="1">"SP AusNet (Monthly) CSF - Direct - Balance"</definedName>
    <definedName name="Err_Chk_53_Hdg" hidden="1">"SP AusNet (Monthly) CSF - Indirect - Movement"</definedName>
    <definedName name="Err_Chk_54_Hdg" hidden="1">"SP AusNet (Monthly) CSF - Indirect - Balance"</definedName>
    <definedName name="Err_Chk_55_Hdg" hidden="1">"SP AusNet (Monthly) CSF - Indirect - Operating"</definedName>
    <definedName name="Err_Chk_56_Hdg" hidden="1">"SP AusNet (Monthly) CSF - Indirect - Investing"</definedName>
    <definedName name="Err_Chk_57_Hdg" hidden="1">"SP AusNet (Monthly) CSF - Indirect - Financing"</definedName>
    <definedName name="Err_Chk_58_Hdg" hidden="1">"Transmission - Cost of Debt"</definedName>
    <definedName name="Err_Chk_59_Hdg" hidden="1">"Distribution - Cost of Debt"</definedName>
    <definedName name="Err_Chk_6_Hdg" hidden="1">"SGAAP Adjustments - Balance Sheet (Retained Earnings)"</definedName>
    <definedName name="Err_Chk_60_Hdg" hidden="1">"SP AusNet  - Cost of debt"</definedName>
    <definedName name="Err_Chk_61_Hdg" hidden="1">"SP AusNet (Annual) - NPAT (TM1 Balance)"</definedName>
    <definedName name="Err_Chk_62_Hdg" hidden="1">"SP AusNet (Annual) - Balance Sheet"</definedName>
    <definedName name="Err_Chk_63_Hdg" hidden="1">"SP AusNet (Annual) - Balance Sheet (Retained Earnings)"</definedName>
    <definedName name="Err_Chk_64_Hdg" hidden="1">"SP AusNet (Annual) CFS - Direct - Movement"</definedName>
    <definedName name="Err_Chk_65_Hdg" hidden="1">"SP AusNet (Annual) CFS - Direct - Balance"</definedName>
    <definedName name="Err_Chk_66_Hdg" hidden="1">"SP AusNet (Annual) CFS - Indirect - Movement"</definedName>
    <definedName name="Err_Chk_67_Hdg" hidden="1">"SP AusNet (Annual) CFS - Indirect - Balance"</definedName>
    <definedName name="Err_Chk_68_Hdg" hidden="1">"SP AusNet (Annual) CFS - Indirect - Operating"</definedName>
    <definedName name="Err_Chk_69_Hdg" hidden="1">"SP AusNet (Annual) CFS - Indirect - Investing"</definedName>
    <definedName name="Err_Chk_7_Hdg" hidden="1">"DTA / DTL - Transmission"</definedName>
    <definedName name="Err_Chk_70_Hdg" hidden="1">"SP AusNet (Annual) CFS - Indirect - Financing"</definedName>
    <definedName name="Err_Chk_71_Hdg" hidden="1">"SGAAP (Monthly) - NPAT"</definedName>
    <definedName name="Err_Chk_72_Hdg" hidden="1">"SGAAP (Monthly) - NPAT (TM1 Balance)"</definedName>
    <definedName name="Err_Chk_73_Hdg" hidden="1">"SGAAP (Monthly) - Balance Sheet"</definedName>
    <definedName name="Err_Chk_74_Hdg" hidden="1">"SGAAP (Monthly) - Balance Sheet (Retained Earnings)"</definedName>
    <definedName name="Err_Chk_75_Hdg" hidden="1">"SGAAP (Annual) - NPAT"</definedName>
    <definedName name="Err_Chk_76_Hdg" hidden="1">"SGAAP (Annual) - NPAT (TM1 Balance)"</definedName>
    <definedName name="Err_Chk_77_Hdg" hidden="1">"SGAAP (Annual) - Balance Sheet"</definedName>
    <definedName name="Err_Chk_78_Hdg" hidden="1">"SGAAP (Annual) - Balance Sheet (Retained Earnings)"</definedName>
    <definedName name="Err_Chk_8_Hdg" hidden="1">"DTA / DTL - Distribution"</definedName>
    <definedName name="Err_Chk_9_Hdg" hidden="1">"SP AusNet (Annual) - NPAT"</definedName>
    <definedName name="EssLatest">"Jan1998"</definedName>
    <definedName name="MdoStgs" hidden="1">"{E26BAE41-B008-4C79-A029-0B7FC7969D4F}"</definedName>
    <definedName name="MenuList1">"List Box 3"</definedName>
    <definedName name="NSW_PL_Include">IF(CB_NSW_PL_Include=TRUE,1,0)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TU_EC">"TU_EC_TBL"</definedName>
    <definedName name="NvsValTbl.TU_LOCATION">"TU_LOC_TBL"</definedName>
    <definedName name="Pipelines_PL_Include">IF(CB_Pipelines_PL_Include=TRUE,1,0)</definedName>
    <definedName name="TableName">"Dummy"</definedName>
    <definedName name="TM1REBUILDOPTION">1</definedName>
    <definedName name="TOOLBAR_NAME">"Auto1_Tools"</definedName>
    <definedName name="UED_PL_Include">IF(CB_UED_PL_Include=TRUE,1,0)</definedName>
    <definedName name="VicHub_PL_Include">IF(CB_VicHub_PL_Include=TRUE,1,0)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2" l="1"/>
  <c r="Z19" i="14" l="1"/>
  <c r="Y19" i="14"/>
  <c r="Z17" i="14"/>
  <c r="Y17" i="14"/>
  <c r="Y16" i="14"/>
  <c r="Z15" i="14"/>
  <c r="Y15" i="14"/>
  <c r="Z14" i="14"/>
  <c r="Y14" i="14"/>
  <c r="Z13" i="14"/>
  <c r="Y13" i="14"/>
  <c r="Z12" i="14"/>
  <c r="Y12" i="14"/>
  <c r="Z11" i="14"/>
  <c r="Y11" i="14"/>
  <c r="Z10" i="14"/>
  <c r="Y10" i="14"/>
  <c r="Z9" i="14"/>
  <c r="Y9" i="14"/>
  <c r="L25" i="23"/>
  <c r="L24" i="23"/>
  <c r="I8" i="22"/>
  <c r="I7" i="22"/>
  <c r="Y18" i="14" l="1"/>
  <c r="U19" i="14"/>
  <c r="T19" i="14"/>
  <c r="S19" i="14"/>
  <c r="R19" i="14"/>
  <c r="Q19" i="14"/>
  <c r="P19" i="14"/>
  <c r="C17" i="15" l="1"/>
  <c r="C16" i="15"/>
  <c r="C15" i="15"/>
  <c r="I15" i="15" s="1"/>
  <c r="C14" i="15"/>
  <c r="I14" i="15" s="1"/>
  <c r="C13" i="15"/>
  <c r="I13" i="15" s="1"/>
  <c r="C12" i="15"/>
  <c r="I12" i="15" s="1"/>
  <c r="C11" i="15"/>
  <c r="I11" i="15" s="1"/>
  <c r="C10" i="15"/>
  <c r="I10" i="15" s="1"/>
  <c r="M9" i="15" s="1"/>
  <c r="C9" i="15"/>
  <c r="I9" i="15" s="1"/>
  <c r="C8" i="15"/>
  <c r="I8" i="15" s="1"/>
  <c r="M8" i="15" s="1"/>
  <c r="C7" i="15"/>
  <c r="I7" i="15" s="1"/>
  <c r="N15" i="22"/>
  <c r="D15" i="22" s="1"/>
  <c r="X10" i="16"/>
  <c r="W10" i="16"/>
  <c r="V10" i="16"/>
  <c r="U10" i="16"/>
  <c r="T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S21" i="16"/>
  <c r="S10" i="16" s="1"/>
  <c r="S15" i="16"/>
  <c r="N21" i="16"/>
  <c r="N10" i="16" s="1"/>
  <c r="D23" i="16"/>
  <c r="U17" i="14"/>
  <c r="T17" i="14"/>
  <c r="S17" i="14"/>
  <c r="R17" i="14"/>
  <c r="Q17" i="14"/>
  <c r="P17" i="14"/>
  <c r="U16" i="14"/>
  <c r="T16" i="14"/>
  <c r="S16" i="14"/>
  <c r="R16" i="14"/>
  <c r="Q16" i="14"/>
  <c r="P16" i="14"/>
  <c r="U15" i="14"/>
  <c r="T15" i="14"/>
  <c r="S15" i="14"/>
  <c r="R15" i="14"/>
  <c r="Q15" i="14"/>
  <c r="P15" i="14"/>
  <c r="U14" i="14"/>
  <c r="T14" i="14"/>
  <c r="S14" i="14"/>
  <c r="R14" i="14"/>
  <c r="Q14" i="14"/>
  <c r="P14" i="14"/>
  <c r="U13" i="14"/>
  <c r="T13" i="14"/>
  <c r="S13" i="14"/>
  <c r="R13" i="14"/>
  <c r="Q13" i="14"/>
  <c r="P13" i="14"/>
  <c r="U12" i="14"/>
  <c r="T12" i="14"/>
  <c r="S12" i="14"/>
  <c r="R12" i="14"/>
  <c r="Q12" i="14"/>
  <c r="P12" i="14"/>
  <c r="U11" i="14"/>
  <c r="T11" i="14"/>
  <c r="S11" i="14"/>
  <c r="R11" i="14"/>
  <c r="Q11" i="14"/>
  <c r="P11" i="14"/>
  <c r="U10" i="14"/>
  <c r="T10" i="14"/>
  <c r="S10" i="14"/>
  <c r="R10" i="14"/>
  <c r="Q10" i="14"/>
  <c r="P10" i="14"/>
  <c r="U9" i="14"/>
  <c r="T9" i="14"/>
  <c r="S9" i="14"/>
  <c r="R9" i="14"/>
  <c r="Q9" i="14"/>
  <c r="P9" i="14"/>
  <c r="I16" i="15" l="1"/>
  <c r="I17" i="15"/>
  <c r="S21" i="20"/>
  <c r="R21" i="20"/>
  <c r="Q21" i="20"/>
  <c r="P21" i="20"/>
  <c r="O21" i="20"/>
  <c r="I31" i="20"/>
  <c r="H31" i="20"/>
  <c r="G31" i="20"/>
  <c r="F31" i="20"/>
  <c r="E31" i="20"/>
  <c r="C14" i="22"/>
  <c r="C13" i="22"/>
  <c r="C12" i="22"/>
  <c r="C11" i="22"/>
  <c r="E27" i="19"/>
  <c r="AI14" i="19"/>
  <c r="E14" i="19" s="1"/>
  <c r="E65" i="19" s="1"/>
  <c r="F65" i="19" s="1"/>
  <c r="G65" i="19" s="1"/>
  <c r="H65" i="19" s="1"/>
  <c r="I65" i="19" s="1"/>
  <c r="J65" i="19" s="1"/>
  <c r="K65" i="19" s="1"/>
  <c r="L65" i="19" s="1"/>
  <c r="M65" i="19" s="1"/>
  <c r="N65" i="19" s="1"/>
  <c r="O65" i="19" s="1"/>
  <c r="P65" i="19" s="1"/>
  <c r="Q65" i="19" s="1"/>
  <c r="R65" i="19" s="1"/>
  <c r="S65" i="19" s="1"/>
  <c r="T65" i="19" s="1"/>
  <c r="U65" i="19" s="1"/>
  <c r="V65" i="19" s="1"/>
  <c r="W65" i="19" s="1"/>
  <c r="X65" i="19" s="1"/>
  <c r="Y65" i="19" s="1"/>
  <c r="Z65" i="19" s="1"/>
  <c r="AA65" i="19" s="1"/>
  <c r="AB65" i="19" s="1"/>
  <c r="AC65" i="19" s="1"/>
  <c r="AD65" i="19" s="1"/>
  <c r="AK27" i="19" s="1"/>
  <c r="AN27" i="19" s="1"/>
  <c r="AP27" i="19" s="1"/>
  <c r="E28" i="19"/>
  <c r="F28" i="19"/>
  <c r="E29" i="19"/>
  <c r="F29" i="19"/>
  <c r="G29" i="19"/>
  <c r="E30" i="19"/>
  <c r="F30" i="19"/>
  <c r="G30" i="19"/>
  <c r="H30" i="19"/>
  <c r="E31" i="19"/>
  <c r="F31" i="19"/>
  <c r="G31" i="19"/>
  <c r="H31" i="19"/>
  <c r="I31" i="19"/>
  <c r="E32" i="19"/>
  <c r="F32" i="19"/>
  <c r="G32" i="19"/>
  <c r="H32" i="19"/>
  <c r="I32" i="19"/>
  <c r="J32" i="19"/>
  <c r="E33" i="19"/>
  <c r="F33" i="19"/>
  <c r="G33" i="19"/>
  <c r="H33" i="19"/>
  <c r="I33" i="19"/>
  <c r="J33" i="19"/>
  <c r="K33" i="19"/>
  <c r="E34" i="19"/>
  <c r="F34" i="19"/>
  <c r="G34" i="19"/>
  <c r="H34" i="19"/>
  <c r="I34" i="19"/>
  <c r="J34" i="19"/>
  <c r="K34" i="19"/>
  <c r="L34" i="19"/>
  <c r="E35" i="19"/>
  <c r="F35" i="19"/>
  <c r="G35" i="19"/>
  <c r="H35" i="19"/>
  <c r="I35" i="19"/>
  <c r="J35" i="19"/>
  <c r="K35" i="19"/>
  <c r="L35" i="19"/>
  <c r="M35" i="19"/>
  <c r="E36" i="19"/>
  <c r="F36" i="19"/>
  <c r="G36" i="19"/>
  <c r="H36" i="19"/>
  <c r="I36" i="19"/>
  <c r="J36" i="19"/>
  <c r="K36" i="19"/>
  <c r="L36" i="19"/>
  <c r="M36" i="19"/>
  <c r="N36" i="19"/>
  <c r="E37" i="19"/>
  <c r="F37" i="19"/>
  <c r="G37" i="19"/>
  <c r="H37" i="19"/>
  <c r="I37" i="19"/>
  <c r="J37" i="19"/>
  <c r="K37" i="19"/>
  <c r="L37" i="19"/>
  <c r="M37" i="19"/>
  <c r="N37" i="19"/>
  <c r="O37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E95" i="19"/>
  <c r="F95" i="19" s="1"/>
  <c r="G95" i="19" s="1"/>
  <c r="E96" i="19"/>
  <c r="E97" i="19"/>
  <c r="F97" i="19"/>
  <c r="E98" i="19"/>
  <c r="F98" i="19"/>
  <c r="G98" i="19"/>
  <c r="E99" i="19"/>
  <c r="F99" i="19"/>
  <c r="G99" i="19"/>
  <c r="H99" i="19"/>
  <c r="E100" i="19"/>
  <c r="F100" i="19"/>
  <c r="G100" i="19"/>
  <c r="H100" i="19"/>
  <c r="I100" i="19"/>
  <c r="E101" i="19"/>
  <c r="F101" i="19"/>
  <c r="G101" i="19"/>
  <c r="H101" i="19"/>
  <c r="I101" i="19"/>
  <c r="J101" i="19"/>
  <c r="E102" i="19"/>
  <c r="F102" i="19"/>
  <c r="G102" i="19"/>
  <c r="H102" i="19"/>
  <c r="I102" i="19"/>
  <c r="J102" i="19"/>
  <c r="K102" i="19"/>
  <c r="E103" i="19"/>
  <c r="F103" i="19"/>
  <c r="G103" i="19"/>
  <c r="H103" i="19"/>
  <c r="I103" i="19"/>
  <c r="J103" i="19"/>
  <c r="K103" i="19"/>
  <c r="L103" i="19"/>
  <c r="E104" i="19"/>
  <c r="F104" i="19"/>
  <c r="G104" i="19"/>
  <c r="H104" i="19"/>
  <c r="I104" i="19"/>
  <c r="J104" i="19"/>
  <c r="K104" i="19"/>
  <c r="L104" i="19"/>
  <c r="M104" i="19"/>
  <c r="E105" i="19"/>
  <c r="F105" i="19"/>
  <c r="G105" i="19"/>
  <c r="H105" i="19"/>
  <c r="I105" i="19"/>
  <c r="J105" i="19"/>
  <c r="K105" i="19"/>
  <c r="L105" i="19"/>
  <c r="M105" i="19"/>
  <c r="N105" i="19"/>
  <c r="E106" i="19"/>
  <c r="F106" i="19"/>
  <c r="G106" i="19"/>
  <c r="H106" i="19"/>
  <c r="I106" i="19"/>
  <c r="J106" i="19"/>
  <c r="K106" i="19"/>
  <c r="L106" i="19"/>
  <c r="M106" i="19"/>
  <c r="N106" i="19"/>
  <c r="O106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E112" i="19"/>
  <c r="F112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E113" i="19"/>
  <c r="F113" i="19"/>
  <c r="G113" i="19"/>
  <c r="H113" i="19"/>
  <c r="I113" i="19"/>
  <c r="J113" i="19"/>
  <c r="K113" i="19"/>
  <c r="L113" i="19"/>
  <c r="M113" i="19"/>
  <c r="N113" i="19"/>
  <c r="O113" i="19"/>
  <c r="P113" i="19"/>
  <c r="Q113" i="19"/>
  <c r="R113" i="19"/>
  <c r="S113" i="19"/>
  <c r="T113" i="19"/>
  <c r="U113" i="19"/>
  <c r="V113" i="19"/>
  <c r="E27" i="17"/>
  <c r="AI14" i="17"/>
  <c r="E14" i="17" s="1"/>
  <c r="E65" i="17" s="1"/>
  <c r="F65" i="17" s="1"/>
  <c r="G65" i="17" s="1"/>
  <c r="H65" i="17" s="1"/>
  <c r="I65" i="17" s="1"/>
  <c r="J65" i="17" s="1"/>
  <c r="K65" i="17" s="1"/>
  <c r="L65" i="17" s="1"/>
  <c r="M65" i="17" s="1"/>
  <c r="N65" i="17" s="1"/>
  <c r="O65" i="17" s="1"/>
  <c r="P65" i="17" s="1"/>
  <c r="Q65" i="17" s="1"/>
  <c r="R65" i="17" s="1"/>
  <c r="S65" i="17" s="1"/>
  <c r="T65" i="17" s="1"/>
  <c r="U65" i="17" s="1"/>
  <c r="V65" i="17" s="1"/>
  <c r="W65" i="17" s="1"/>
  <c r="X65" i="17" s="1"/>
  <c r="Y65" i="17" s="1"/>
  <c r="Z65" i="17" s="1"/>
  <c r="AA65" i="17" s="1"/>
  <c r="AB65" i="17" s="1"/>
  <c r="AC65" i="17" s="1"/>
  <c r="AD65" i="17" s="1"/>
  <c r="AK27" i="17" s="1"/>
  <c r="AN27" i="17" s="1"/>
  <c r="AP27" i="17" s="1"/>
  <c r="E28" i="17"/>
  <c r="F28" i="17"/>
  <c r="E29" i="17"/>
  <c r="F29" i="17"/>
  <c r="G29" i="17"/>
  <c r="E30" i="17"/>
  <c r="F30" i="17"/>
  <c r="G30" i="17"/>
  <c r="H30" i="17"/>
  <c r="E31" i="17"/>
  <c r="F31" i="17"/>
  <c r="G31" i="17"/>
  <c r="H31" i="17"/>
  <c r="I31" i="17"/>
  <c r="E32" i="17"/>
  <c r="F32" i="17"/>
  <c r="G32" i="17"/>
  <c r="H32" i="17"/>
  <c r="I32" i="17"/>
  <c r="J32" i="17"/>
  <c r="E33" i="17"/>
  <c r="F33" i="17"/>
  <c r="G33" i="17"/>
  <c r="H33" i="17"/>
  <c r="I33" i="17"/>
  <c r="J33" i="17"/>
  <c r="K33" i="17"/>
  <c r="E34" i="17"/>
  <c r="F34" i="17"/>
  <c r="G34" i="17"/>
  <c r="H34" i="17"/>
  <c r="I34" i="17"/>
  <c r="J34" i="17"/>
  <c r="K34" i="17"/>
  <c r="L34" i="17"/>
  <c r="E35" i="17"/>
  <c r="F35" i="17"/>
  <c r="G35" i="17"/>
  <c r="H35" i="17"/>
  <c r="I35" i="17"/>
  <c r="J35" i="17"/>
  <c r="K35" i="17"/>
  <c r="L35" i="17"/>
  <c r="M35" i="17"/>
  <c r="E36" i="17"/>
  <c r="F36" i="17"/>
  <c r="G36" i="17"/>
  <c r="H36" i="17"/>
  <c r="I36" i="17"/>
  <c r="J36" i="17"/>
  <c r="K36" i="17"/>
  <c r="L36" i="17"/>
  <c r="M36" i="17"/>
  <c r="N36" i="17"/>
  <c r="E37" i="17"/>
  <c r="F37" i="17"/>
  <c r="G37" i="17"/>
  <c r="H37" i="17"/>
  <c r="I37" i="17"/>
  <c r="J37" i="17"/>
  <c r="K37" i="17"/>
  <c r="L37" i="17"/>
  <c r="M37" i="17"/>
  <c r="N37" i="17"/>
  <c r="O37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E95" i="17"/>
  <c r="F95" i="17" s="1"/>
  <c r="E96" i="17"/>
  <c r="F96" i="17" s="1"/>
  <c r="E97" i="17"/>
  <c r="F97" i="17"/>
  <c r="E98" i="17"/>
  <c r="F98" i="17"/>
  <c r="G98" i="17"/>
  <c r="E99" i="17"/>
  <c r="F99" i="17"/>
  <c r="G99" i="17"/>
  <c r="H99" i="17"/>
  <c r="E100" i="17"/>
  <c r="F100" i="17"/>
  <c r="G100" i="17"/>
  <c r="H100" i="17"/>
  <c r="I100" i="17"/>
  <c r="E101" i="17"/>
  <c r="F101" i="17"/>
  <c r="G101" i="17"/>
  <c r="H101" i="17"/>
  <c r="I101" i="17"/>
  <c r="J101" i="17"/>
  <c r="E102" i="17"/>
  <c r="F102" i="17"/>
  <c r="G102" i="17"/>
  <c r="H102" i="17"/>
  <c r="I102" i="17"/>
  <c r="J102" i="17"/>
  <c r="K102" i="17"/>
  <c r="E103" i="17"/>
  <c r="F103" i="17"/>
  <c r="G103" i="17"/>
  <c r="H103" i="17"/>
  <c r="I103" i="17"/>
  <c r="J103" i="17"/>
  <c r="K103" i="17"/>
  <c r="L103" i="17"/>
  <c r="E104" i="17"/>
  <c r="F104" i="17"/>
  <c r="G104" i="17"/>
  <c r="H104" i="17"/>
  <c r="I104" i="17"/>
  <c r="J104" i="17"/>
  <c r="K104" i="17"/>
  <c r="L104" i="17"/>
  <c r="M104" i="17"/>
  <c r="E105" i="17"/>
  <c r="F105" i="17"/>
  <c r="G105" i="17"/>
  <c r="H105" i="17"/>
  <c r="I105" i="17"/>
  <c r="J105" i="17"/>
  <c r="K105" i="17"/>
  <c r="L105" i="17"/>
  <c r="M105" i="17"/>
  <c r="N105" i="17"/>
  <c r="N15" i="17"/>
  <c r="N132" i="17" s="1"/>
  <c r="O132" i="17" s="1"/>
  <c r="P132" i="17" s="1"/>
  <c r="Q132" i="17" s="1"/>
  <c r="R132" i="17" s="1"/>
  <c r="S132" i="17" s="1"/>
  <c r="T132" i="17" s="1"/>
  <c r="U132" i="17" s="1"/>
  <c r="V132" i="17" s="1"/>
  <c r="W132" i="17" s="1"/>
  <c r="X132" i="17" s="1"/>
  <c r="Y132" i="17" s="1"/>
  <c r="Z132" i="17" s="1"/>
  <c r="AA132" i="17" s="1"/>
  <c r="AB132" i="17" s="1"/>
  <c r="AC132" i="17" s="1"/>
  <c r="AD132" i="17" s="1"/>
  <c r="E106" i="17"/>
  <c r="F106" i="17"/>
  <c r="G106" i="17"/>
  <c r="H106" i="17"/>
  <c r="I106" i="17"/>
  <c r="J106" i="17"/>
  <c r="K106" i="17"/>
  <c r="L106" i="17"/>
  <c r="M106" i="17"/>
  <c r="N106" i="17"/>
  <c r="O106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E113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E30" i="16"/>
  <c r="AI14" i="16"/>
  <c r="E31" i="16"/>
  <c r="F31" i="16"/>
  <c r="E32" i="16"/>
  <c r="F32" i="16"/>
  <c r="G32" i="16"/>
  <c r="E33" i="16"/>
  <c r="F33" i="16"/>
  <c r="G33" i="16"/>
  <c r="H33" i="16"/>
  <c r="E34" i="16"/>
  <c r="F34" i="16"/>
  <c r="G34" i="16"/>
  <c r="H34" i="16"/>
  <c r="I34" i="16"/>
  <c r="E35" i="16"/>
  <c r="F35" i="16"/>
  <c r="G35" i="16"/>
  <c r="H35" i="16"/>
  <c r="I35" i="16"/>
  <c r="J35" i="16"/>
  <c r="E36" i="16"/>
  <c r="F36" i="16"/>
  <c r="G36" i="16"/>
  <c r="H36" i="16"/>
  <c r="I36" i="16"/>
  <c r="J36" i="16"/>
  <c r="K36" i="16"/>
  <c r="E37" i="16"/>
  <c r="F37" i="16"/>
  <c r="G37" i="16"/>
  <c r="H37" i="16"/>
  <c r="I37" i="16"/>
  <c r="J37" i="16"/>
  <c r="K37" i="16"/>
  <c r="L37" i="16"/>
  <c r="E38" i="16"/>
  <c r="F38" i="16"/>
  <c r="G38" i="16"/>
  <c r="H38" i="16"/>
  <c r="I38" i="16"/>
  <c r="J38" i="16"/>
  <c r="K38" i="16"/>
  <c r="L38" i="16"/>
  <c r="M38" i="16"/>
  <c r="E39" i="16"/>
  <c r="F39" i="16"/>
  <c r="G39" i="16"/>
  <c r="H39" i="16"/>
  <c r="I39" i="16"/>
  <c r="J39" i="16"/>
  <c r="K39" i="16"/>
  <c r="L39" i="16"/>
  <c r="M39" i="16"/>
  <c r="N39" i="16"/>
  <c r="E40" i="16"/>
  <c r="F40" i="16"/>
  <c r="G40" i="16"/>
  <c r="H40" i="16"/>
  <c r="I40" i="16"/>
  <c r="J40" i="16"/>
  <c r="K40" i="16"/>
  <c r="L40" i="16"/>
  <c r="M40" i="16"/>
  <c r="N40" i="16"/>
  <c r="O40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E99" i="16"/>
  <c r="E100" i="16"/>
  <c r="E101" i="16"/>
  <c r="F101" i="16"/>
  <c r="E102" i="16"/>
  <c r="F102" i="16"/>
  <c r="G102" i="16"/>
  <c r="E103" i="16"/>
  <c r="F103" i="16"/>
  <c r="G103" i="16"/>
  <c r="H103" i="16"/>
  <c r="E104" i="16"/>
  <c r="F104" i="16"/>
  <c r="G104" i="16"/>
  <c r="H104" i="16"/>
  <c r="I104" i="16"/>
  <c r="E105" i="16"/>
  <c r="F105" i="16"/>
  <c r="G105" i="16"/>
  <c r="H105" i="16"/>
  <c r="I105" i="16"/>
  <c r="J105" i="16"/>
  <c r="E106" i="16"/>
  <c r="F106" i="16"/>
  <c r="G106" i="16"/>
  <c r="H106" i="16"/>
  <c r="I106" i="16"/>
  <c r="J106" i="16"/>
  <c r="K106" i="16"/>
  <c r="E107" i="16"/>
  <c r="F107" i="16"/>
  <c r="G107" i="16"/>
  <c r="H107" i="16"/>
  <c r="I107" i="16"/>
  <c r="J107" i="16"/>
  <c r="K107" i="16"/>
  <c r="L107" i="16"/>
  <c r="E108" i="16"/>
  <c r="F108" i="16"/>
  <c r="G108" i="16"/>
  <c r="H108" i="16"/>
  <c r="I108" i="16"/>
  <c r="J108" i="16"/>
  <c r="K108" i="16"/>
  <c r="L108" i="16"/>
  <c r="M108" i="16"/>
  <c r="E109" i="16"/>
  <c r="F109" i="16"/>
  <c r="G109" i="16"/>
  <c r="H109" i="16"/>
  <c r="I109" i="16"/>
  <c r="J109" i="16"/>
  <c r="K109" i="16"/>
  <c r="L109" i="16"/>
  <c r="M109" i="16"/>
  <c r="N109" i="16"/>
  <c r="E110" i="16"/>
  <c r="F110" i="16"/>
  <c r="G110" i="16"/>
  <c r="H110" i="16"/>
  <c r="I110" i="16"/>
  <c r="J110" i="16"/>
  <c r="K110" i="16"/>
  <c r="L110" i="16"/>
  <c r="M110" i="16"/>
  <c r="N110" i="16"/>
  <c r="O110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E26" i="3"/>
  <c r="AI13" i="3"/>
  <c r="E13" i="3" s="1"/>
  <c r="E27" i="3"/>
  <c r="F27" i="3"/>
  <c r="E28" i="3"/>
  <c r="F28" i="3"/>
  <c r="G28" i="3"/>
  <c r="E29" i="3"/>
  <c r="F29" i="3"/>
  <c r="G29" i="3"/>
  <c r="H29" i="3"/>
  <c r="E30" i="3"/>
  <c r="F30" i="3"/>
  <c r="G30" i="3"/>
  <c r="H30" i="3"/>
  <c r="I30" i="3"/>
  <c r="E31" i="3"/>
  <c r="F31" i="3"/>
  <c r="G31" i="3"/>
  <c r="H31" i="3"/>
  <c r="I31" i="3"/>
  <c r="J31" i="3"/>
  <c r="E32" i="3"/>
  <c r="F32" i="3"/>
  <c r="G32" i="3"/>
  <c r="H32" i="3"/>
  <c r="I32" i="3"/>
  <c r="J32" i="3"/>
  <c r="K32" i="3"/>
  <c r="E33" i="3"/>
  <c r="F33" i="3"/>
  <c r="G33" i="3"/>
  <c r="H33" i="3"/>
  <c r="I33" i="3"/>
  <c r="J33" i="3"/>
  <c r="K33" i="3"/>
  <c r="L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N35" i="3"/>
  <c r="E36" i="3"/>
  <c r="F36" i="3"/>
  <c r="G36" i="3"/>
  <c r="H36" i="3"/>
  <c r="I36" i="3"/>
  <c r="J36" i="3"/>
  <c r="K36" i="3"/>
  <c r="L36" i="3"/>
  <c r="M36" i="3"/>
  <c r="N36" i="3"/>
  <c r="O36" i="3"/>
  <c r="E37" i="3"/>
  <c r="F37" i="3"/>
  <c r="G37" i="3"/>
  <c r="H37" i="3"/>
  <c r="I37" i="3"/>
  <c r="J37" i="3"/>
  <c r="K37" i="3"/>
  <c r="L37" i="3"/>
  <c r="M37" i="3"/>
  <c r="N37" i="3"/>
  <c r="O37" i="3"/>
  <c r="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E114" i="19"/>
  <c r="F114" i="19"/>
  <c r="G114" i="19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U114" i="19"/>
  <c r="V114" i="19"/>
  <c r="W114" i="19"/>
  <c r="D117" i="19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D117" i="17"/>
  <c r="E119" i="16"/>
  <c r="E120" i="16"/>
  <c r="E121" i="16"/>
  <c r="E122" i="16"/>
  <c r="E123" i="16"/>
  <c r="E124" i="16"/>
  <c r="E125" i="16"/>
  <c r="F119" i="16"/>
  <c r="F120" i="16"/>
  <c r="F121" i="16"/>
  <c r="F122" i="16"/>
  <c r="F123" i="16"/>
  <c r="F124" i="16"/>
  <c r="F125" i="16"/>
  <c r="G119" i="16"/>
  <c r="G120" i="16"/>
  <c r="G121" i="16"/>
  <c r="G122" i="16"/>
  <c r="G123" i="16"/>
  <c r="G124" i="16"/>
  <c r="G125" i="16"/>
  <c r="H119" i="16"/>
  <c r="H120" i="16"/>
  <c r="H121" i="16"/>
  <c r="H122" i="16"/>
  <c r="H123" i="16"/>
  <c r="H124" i="16"/>
  <c r="H125" i="16"/>
  <c r="I119" i="16"/>
  <c r="I120" i="16"/>
  <c r="I121" i="16"/>
  <c r="I122" i="16"/>
  <c r="I123" i="16"/>
  <c r="I124" i="16"/>
  <c r="I125" i="16"/>
  <c r="J119" i="16"/>
  <c r="J120" i="16"/>
  <c r="J121" i="16"/>
  <c r="J122" i="16"/>
  <c r="J123" i="16"/>
  <c r="J124" i="16"/>
  <c r="J125" i="16"/>
  <c r="K119" i="16"/>
  <c r="K120" i="16"/>
  <c r="K121" i="16"/>
  <c r="K122" i="16"/>
  <c r="K123" i="16"/>
  <c r="K124" i="16"/>
  <c r="K125" i="16"/>
  <c r="L119" i="16"/>
  <c r="L120" i="16"/>
  <c r="L121" i="16"/>
  <c r="L122" i="16"/>
  <c r="L123" i="16"/>
  <c r="L124" i="16"/>
  <c r="L125" i="16"/>
  <c r="M119" i="16"/>
  <c r="M120" i="16"/>
  <c r="M121" i="16"/>
  <c r="M122" i="16"/>
  <c r="M123" i="16"/>
  <c r="M124" i="16"/>
  <c r="M125" i="16"/>
  <c r="N119" i="16"/>
  <c r="N120" i="16"/>
  <c r="N121" i="16"/>
  <c r="N122" i="16"/>
  <c r="N123" i="16"/>
  <c r="N124" i="16"/>
  <c r="N125" i="16"/>
  <c r="O119" i="16"/>
  <c r="O120" i="16"/>
  <c r="O121" i="16"/>
  <c r="O122" i="16"/>
  <c r="O123" i="16"/>
  <c r="O124" i="16"/>
  <c r="O125" i="16"/>
  <c r="P119" i="16"/>
  <c r="P120" i="16"/>
  <c r="P121" i="16"/>
  <c r="P122" i="16"/>
  <c r="P123" i="16"/>
  <c r="P124" i="16"/>
  <c r="P125" i="16"/>
  <c r="Q119" i="16"/>
  <c r="Q120" i="16"/>
  <c r="Q121" i="16"/>
  <c r="Q122" i="16"/>
  <c r="Q123" i="16"/>
  <c r="Q124" i="16"/>
  <c r="Q125" i="16"/>
  <c r="R119" i="16"/>
  <c r="R120" i="16"/>
  <c r="R121" i="16"/>
  <c r="R122" i="16"/>
  <c r="R123" i="16"/>
  <c r="R124" i="16"/>
  <c r="R125" i="16"/>
  <c r="S119" i="16"/>
  <c r="S120" i="16"/>
  <c r="S121" i="16"/>
  <c r="S122" i="16"/>
  <c r="S123" i="16"/>
  <c r="S124" i="16"/>
  <c r="S125" i="16"/>
  <c r="T119" i="16"/>
  <c r="T120" i="16"/>
  <c r="T121" i="16"/>
  <c r="T122" i="16"/>
  <c r="T123" i="16"/>
  <c r="T124" i="16"/>
  <c r="T125" i="16"/>
  <c r="U119" i="16"/>
  <c r="U120" i="16"/>
  <c r="U121" i="16"/>
  <c r="U122" i="16"/>
  <c r="U123" i="16"/>
  <c r="U124" i="16"/>
  <c r="U125" i="16"/>
  <c r="V119" i="16"/>
  <c r="V120" i="16"/>
  <c r="V121" i="16"/>
  <c r="V122" i="16"/>
  <c r="V123" i="16"/>
  <c r="V124" i="16"/>
  <c r="V125" i="16"/>
  <c r="W119" i="16"/>
  <c r="W120" i="16"/>
  <c r="W121" i="16"/>
  <c r="W122" i="16"/>
  <c r="W123" i="16"/>
  <c r="W124" i="16"/>
  <c r="W125" i="16"/>
  <c r="X119" i="16"/>
  <c r="X120" i="16"/>
  <c r="X121" i="16"/>
  <c r="X122" i="16"/>
  <c r="X123" i="16"/>
  <c r="X124" i="16"/>
  <c r="X125" i="16"/>
  <c r="Y120" i="16"/>
  <c r="Y121" i="16"/>
  <c r="Y122" i="16"/>
  <c r="Y123" i="16"/>
  <c r="Y124" i="16"/>
  <c r="Y125" i="16"/>
  <c r="Z121" i="16"/>
  <c r="Z122" i="16"/>
  <c r="Z123" i="16"/>
  <c r="Z124" i="16"/>
  <c r="Z125" i="16"/>
  <c r="AA122" i="16"/>
  <c r="AA123" i="16"/>
  <c r="AA124" i="16"/>
  <c r="AA125" i="16"/>
  <c r="AB123" i="16"/>
  <c r="AB124" i="16"/>
  <c r="AB125" i="16"/>
  <c r="AC124" i="16"/>
  <c r="AC125" i="16"/>
  <c r="AD125" i="16"/>
  <c r="N10" i="19"/>
  <c r="N20" i="19" s="1"/>
  <c r="N10" i="17"/>
  <c r="N20" i="17" s="1"/>
  <c r="AI99" i="16" a="1"/>
  <c r="AI111" i="16" s="1"/>
  <c r="AJ161" i="16"/>
  <c r="E17" i="17"/>
  <c r="G18" i="16"/>
  <c r="H29" i="16" s="1"/>
  <c r="E16" i="3"/>
  <c r="E25" i="3" s="1"/>
  <c r="F18" i="16"/>
  <c r="F28" i="16" s="1"/>
  <c r="E17" i="19"/>
  <c r="E26" i="19" s="1"/>
  <c r="E63" i="3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E67" i="16"/>
  <c r="F67" i="16" s="1"/>
  <c r="G67" i="16" s="1"/>
  <c r="H67" i="16" s="1"/>
  <c r="I67" i="16" s="1"/>
  <c r="J67" i="16" s="1"/>
  <c r="K67" i="16" s="1"/>
  <c r="L67" i="16" s="1"/>
  <c r="M67" i="16" s="1"/>
  <c r="N67" i="16" s="1"/>
  <c r="O67" i="16" s="1"/>
  <c r="P67" i="16" s="1"/>
  <c r="Q67" i="16" s="1"/>
  <c r="R67" i="16" s="1"/>
  <c r="S67" i="16" s="1"/>
  <c r="T67" i="16" s="1"/>
  <c r="U67" i="16" s="1"/>
  <c r="V67" i="16" s="1"/>
  <c r="W67" i="16" s="1"/>
  <c r="X67" i="16" s="1"/>
  <c r="Y67" i="16" s="1"/>
  <c r="Z67" i="16" s="1"/>
  <c r="AA67" i="16" s="1"/>
  <c r="AB67" i="16" s="1"/>
  <c r="AC67" i="16" s="1"/>
  <c r="AD67" i="16" s="1"/>
  <c r="E68" i="16"/>
  <c r="F68" i="16" s="1"/>
  <c r="G68" i="16" s="1"/>
  <c r="H68" i="16" s="1"/>
  <c r="I68" i="16" s="1"/>
  <c r="J68" i="16" s="1"/>
  <c r="K68" i="16" s="1"/>
  <c r="L68" i="16" s="1"/>
  <c r="M68" i="16" s="1"/>
  <c r="N68" i="16" s="1"/>
  <c r="O68" i="16" s="1"/>
  <c r="P68" i="16" s="1"/>
  <c r="Q68" i="16" s="1"/>
  <c r="R68" i="16" s="1"/>
  <c r="S68" i="16" s="1"/>
  <c r="T68" i="16" s="1"/>
  <c r="U68" i="16" s="1"/>
  <c r="V68" i="16" s="1"/>
  <c r="W68" i="16" s="1"/>
  <c r="X68" i="16" s="1"/>
  <c r="Y68" i="16" s="1"/>
  <c r="Z68" i="16" s="1"/>
  <c r="AA68" i="16" s="1"/>
  <c r="AB68" i="16" s="1"/>
  <c r="AC68" i="16" s="1"/>
  <c r="AD68" i="16" s="1"/>
  <c r="E64" i="17"/>
  <c r="F64" i="17" s="1"/>
  <c r="G64" i="17" s="1"/>
  <c r="H64" i="17" s="1"/>
  <c r="I64" i="17" s="1"/>
  <c r="J64" i="17" s="1"/>
  <c r="K64" i="17" s="1"/>
  <c r="L64" i="17" s="1"/>
  <c r="M64" i="17" s="1"/>
  <c r="N64" i="17" s="1"/>
  <c r="O64" i="17" s="1"/>
  <c r="P64" i="17" s="1"/>
  <c r="Q64" i="17" s="1"/>
  <c r="R64" i="17" s="1"/>
  <c r="S64" i="17" s="1"/>
  <c r="T64" i="17" s="1"/>
  <c r="U64" i="17" s="1"/>
  <c r="V64" i="17" s="1"/>
  <c r="W64" i="17" s="1"/>
  <c r="X64" i="17" s="1"/>
  <c r="Y64" i="17" s="1"/>
  <c r="Z64" i="17" s="1"/>
  <c r="AA64" i="17" s="1"/>
  <c r="AB64" i="17" s="1"/>
  <c r="AC64" i="17" s="1"/>
  <c r="AD64" i="17" s="1"/>
  <c r="E64" i="19"/>
  <c r="F64" i="19" s="1"/>
  <c r="G64" i="19" s="1"/>
  <c r="H64" i="19" s="1"/>
  <c r="I64" i="19" s="1"/>
  <c r="J64" i="19" s="1"/>
  <c r="K64" i="19" s="1"/>
  <c r="L64" i="19" s="1"/>
  <c r="M64" i="19" s="1"/>
  <c r="N64" i="19" s="1"/>
  <c r="O64" i="19" s="1"/>
  <c r="P64" i="19" s="1"/>
  <c r="Q64" i="19" s="1"/>
  <c r="R64" i="19" s="1"/>
  <c r="S64" i="19" s="1"/>
  <c r="T64" i="19" s="1"/>
  <c r="U64" i="19" s="1"/>
  <c r="V64" i="19" s="1"/>
  <c r="W64" i="19" s="1"/>
  <c r="X64" i="19" s="1"/>
  <c r="Y64" i="19" s="1"/>
  <c r="Z64" i="19" s="1"/>
  <c r="AA64" i="19" s="1"/>
  <c r="AB64" i="19" s="1"/>
  <c r="AC64" i="19" s="1"/>
  <c r="AD64" i="19" s="1"/>
  <c r="W8" i="2"/>
  <c r="Y10" i="16" s="1"/>
  <c r="E18" i="16"/>
  <c r="E5" i="16" s="1"/>
  <c r="AG60" i="16"/>
  <c r="AF60" i="16"/>
  <c r="AE60" i="16"/>
  <c r="F20" i="16"/>
  <c r="G20" i="16"/>
  <c r="H20" i="16"/>
  <c r="H23" i="16" s="1"/>
  <c r="H9" i="16" s="1"/>
  <c r="I20" i="16"/>
  <c r="J20" i="16"/>
  <c r="J23" i="16" s="1"/>
  <c r="J9" i="16" s="1"/>
  <c r="K20" i="16"/>
  <c r="L20" i="16"/>
  <c r="L23" i="16" s="1"/>
  <c r="L9" i="16" s="1"/>
  <c r="M20" i="16"/>
  <c r="N20" i="16"/>
  <c r="O20" i="16"/>
  <c r="P20" i="16"/>
  <c r="P23" i="16" s="1"/>
  <c r="P9" i="16" s="1"/>
  <c r="Q20" i="16"/>
  <c r="Q23" i="16" s="1"/>
  <c r="Q9" i="16" s="1"/>
  <c r="S2" i="16"/>
  <c r="T2" i="16"/>
  <c r="T20" i="16" s="1"/>
  <c r="U2" i="16"/>
  <c r="U20" i="16" s="1"/>
  <c r="V2" i="16"/>
  <c r="V20" i="16" s="1"/>
  <c r="W2" i="16"/>
  <c r="W20" i="16" s="1"/>
  <c r="Q19" i="19"/>
  <c r="P19" i="19"/>
  <c r="O19" i="19"/>
  <c r="O21" i="19"/>
  <c r="O9" i="19" s="1"/>
  <c r="N19" i="19"/>
  <c r="M19" i="19"/>
  <c r="L19" i="19"/>
  <c r="K19" i="19"/>
  <c r="J19" i="19"/>
  <c r="I19" i="19"/>
  <c r="H19" i="19"/>
  <c r="H21" i="19" s="1"/>
  <c r="H9" i="19" s="1"/>
  <c r="G19" i="19"/>
  <c r="G21" i="19" s="1"/>
  <c r="G9" i="19" s="1"/>
  <c r="F19" i="19"/>
  <c r="B19" i="19"/>
  <c r="B14" i="19"/>
  <c r="AA145" i="19"/>
  <c r="AB145" i="19" s="1"/>
  <c r="AC145" i="19" s="1"/>
  <c r="AD145" i="19" s="1"/>
  <c r="AE145" i="19" s="1"/>
  <c r="AF145" i="19" s="1"/>
  <c r="AG145" i="19" s="1"/>
  <c r="AA144" i="19"/>
  <c r="AB144" i="19"/>
  <c r="AC144" i="19" s="1"/>
  <c r="AD144" i="19" s="1"/>
  <c r="AE144" i="19" s="1"/>
  <c r="AF144" i="19" s="1"/>
  <c r="AG144" i="19" s="1"/>
  <c r="Z144" i="19"/>
  <c r="Z143" i="19"/>
  <c r="AA143" i="19" s="1"/>
  <c r="AB143" i="19" s="1"/>
  <c r="AC143" i="19" s="1"/>
  <c r="AD143" i="19" s="1"/>
  <c r="AE143" i="19" s="1"/>
  <c r="AF143" i="19" s="1"/>
  <c r="AG143" i="19" s="1"/>
  <c r="Y143" i="19"/>
  <c r="X142" i="19"/>
  <c r="Y142" i="19" s="1"/>
  <c r="Z142" i="19" s="1"/>
  <c r="AA142" i="19" s="1"/>
  <c r="AB142" i="19" s="1"/>
  <c r="AC142" i="19" s="1"/>
  <c r="AD142" i="19" s="1"/>
  <c r="AE142" i="19" s="1"/>
  <c r="AF142" i="19" s="1"/>
  <c r="AG142" i="19" s="1"/>
  <c r="X141" i="19"/>
  <c r="Y141" i="19"/>
  <c r="Z141" i="19" s="1"/>
  <c r="AA141" i="19" s="1"/>
  <c r="AB141" i="19" s="1"/>
  <c r="AC141" i="19" s="1"/>
  <c r="AD141" i="19" s="1"/>
  <c r="AE141" i="19" s="1"/>
  <c r="AF141" i="19" s="1"/>
  <c r="AG141" i="19" s="1"/>
  <c r="W141" i="19"/>
  <c r="V140" i="19"/>
  <c r="W140" i="19" s="1"/>
  <c r="X140" i="19" s="1"/>
  <c r="Y140" i="19" s="1"/>
  <c r="Z140" i="19" s="1"/>
  <c r="AA140" i="19" s="1"/>
  <c r="AB140" i="19" s="1"/>
  <c r="AC140" i="19" s="1"/>
  <c r="AD140" i="19" s="1"/>
  <c r="U139" i="19"/>
  <c r="V139" i="19" s="1"/>
  <c r="W139" i="19" s="1"/>
  <c r="X139" i="19" s="1"/>
  <c r="Y139" i="19" s="1"/>
  <c r="Z139" i="19" s="1"/>
  <c r="AA139" i="19" s="1"/>
  <c r="AB139" i="19" s="1"/>
  <c r="AC139" i="19" s="1"/>
  <c r="AD139" i="19" s="1"/>
  <c r="T138" i="19"/>
  <c r="U138" i="19"/>
  <c r="V138" i="19" s="1"/>
  <c r="W138" i="19" s="1"/>
  <c r="X138" i="19" s="1"/>
  <c r="Y138" i="19" s="1"/>
  <c r="Z138" i="19" s="1"/>
  <c r="AA138" i="19" s="1"/>
  <c r="AB138" i="19" s="1"/>
  <c r="AC138" i="19" s="1"/>
  <c r="AD138" i="19" s="1"/>
  <c r="T137" i="19"/>
  <c r="U137" i="19"/>
  <c r="V137" i="19" s="1"/>
  <c r="W137" i="19" s="1"/>
  <c r="X137" i="19" s="1"/>
  <c r="Y137" i="19" s="1"/>
  <c r="Z137" i="19" s="1"/>
  <c r="AA137" i="19" s="1"/>
  <c r="AB137" i="19" s="1"/>
  <c r="AC137" i="19" s="1"/>
  <c r="AD137" i="19" s="1"/>
  <c r="S137" i="19"/>
  <c r="R136" i="19"/>
  <c r="S136" i="19" s="1"/>
  <c r="T136" i="19" s="1"/>
  <c r="U136" i="19" s="1"/>
  <c r="V136" i="19" s="1"/>
  <c r="W136" i="19" s="1"/>
  <c r="X136" i="19" s="1"/>
  <c r="Y136" i="19" s="1"/>
  <c r="Z136" i="19" s="1"/>
  <c r="AA136" i="19" s="1"/>
  <c r="AB136" i="19" s="1"/>
  <c r="AC136" i="19" s="1"/>
  <c r="AD136" i="19" s="1"/>
  <c r="Q135" i="19"/>
  <c r="R135" i="19" s="1"/>
  <c r="S135" i="19" s="1"/>
  <c r="T135" i="19" s="1"/>
  <c r="U135" i="19" s="1"/>
  <c r="V135" i="19" s="1"/>
  <c r="W135" i="19" s="1"/>
  <c r="X135" i="19" s="1"/>
  <c r="Y135" i="19" s="1"/>
  <c r="Z135" i="19" s="1"/>
  <c r="AA135" i="19" s="1"/>
  <c r="AB135" i="19" s="1"/>
  <c r="AC135" i="19" s="1"/>
  <c r="AD135" i="19" s="1"/>
  <c r="P134" i="19"/>
  <c r="Q134" i="19"/>
  <c r="R134" i="19" s="1"/>
  <c r="S134" i="19" s="1"/>
  <c r="T134" i="19" s="1"/>
  <c r="U134" i="19" s="1"/>
  <c r="V134" i="19" s="1"/>
  <c r="W134" i="19" s="1"/>
  <c r="X134" i="19" s="1"/>
  <c r="Y134" i="19" s="1"/>
  <c r="Z134" i="19" s="1"/>
  <c r="AA134" i="19" s="1"/>
  <c r="AB134" i="19" s="1"/>
  <c r="AC134" i="19" s="1"/>
  <c r="AD134" i="19" s="1"/>
  <c r="O133" i="19"/>
  <c r="P133" i="19" s="1"/>
  <c r="Q133" i="19" s="1"/>
  <c r="R133" i="19" s="1"/>
  <c r="S133" i="19" s="1"/>
  <c r="T133" i="19" s="1"/>
  <c r="U133" i="19" s="1"/>
  <c r="V133" i="19" s="1"/>
  <c r="W133" i="19" s="1"/>
  <c r="X133" i="19" s="1"/>
  <c r="Y133" i="19" s="1"/>
  <c r="Z133" i="19" s="1"/>
  <c r="AA133" i="19" s="1"/>
  <c r="AB133" i="19" s="1"/>
  <c r="AC133" i="19" s="1"/>
  <c r="AD133" i="19" s="1"/>
  <c r="W131" i="19"/>
  <c r="X131" i="19" s="1"/>
  <c r="Y131" i="19" s="1"/>
  <c r="Z131" i="19" s="1"/>
  <c r="AA131" i="19" s="1"/>
  <c r="AB131" i="19" s="1"/>
  <c r="AC131" i="19" s="1"/>
  <c r="AD131" i="19" s="1"/>
  <c r="M131" i="19"/>
  <c r="N131" i="19" s="1"/>
  <c r="O131" i="19" s="1"/>
  <c r="P131" i="19" s="1"/>
  <c r="Q131" i="19" s="1"/>
  <c r="R131" i="19" s="1"/>
  <c r="S131" i="19" s="1"/>
  <c r="T131" i="19" s="1"/>
  <c r="U131" i="19" s="1"/>
  <c r="V131" i="19" s="1"/>
  <c r="N130" i="19"/>
  <c r="O130" i="19" s="1"/>
  <c r="P130" i="19" s="1"/>
  <c r="Q130" i="19" s="1"/>
  <c r="R130" i="19" s="1"/>
  <c r="S130" i="19" s="1"/>
  <c r="T130" i="19" s="1"/>
  <c r="U130" i="19" s="1"/>
  <c r="V130" i="19" s="1"/>
  <c r="W130" i="19" s="1"/>
  <c r="X130" i="19" s="1"/>
  <c r="Y130" i="19" s="1"/>
  <c r="Z130" i="19" s="1"/>
  <c r="AA130" i="19" s="1"/>
  <c r="AB130" i="19" s="1"/>
  <c r="AC130" i="19" s="1"/>
  <c r="AD130" i="19" s="1"/>
  <c r="M130" i="19"/>
  <c r="L130" i="19"/>
  <c r="R129" i="19"/>
  <c r="S129" i="19" s="1"/>
  <c r="T129" i="19" s="1"/>
  <c r="U129" i="19" s="1"/>
  <c r="V129" i="19" s="1"/>
  <c r="W129" i="19" s="1"/>
  <c r="X129" i="19" s="1"/>
  <c r="Y129" i="19" s="1"/>
  <c r="Z129" i="19" s="1"/>
  <c r="AA129" i="19" s="1"/>
  <c r="AB129" i="19" s="1"/>
  <c r="AC129" i="19" s="1"/>
  <c r="AD129" i="19" s="1"/>
  <c r="L129" i="19"/>
  <c r="M129" i="19" s="1"/>
  <c r="N129" i="19" s="1"/>
  <c r="O129" i="19" s="1"/>
  <c r="P129" i="19" s="1"/>
  <c r="Q129" i="19" s="1"/>
  <c r="K129" i="19"/>
  <c r="K128" i="19"/>
  <c r="L128" i="19" s="1"/>
  <c r="M128" i="19" s="1"/>
  <c r="N128" i="19" s="1"/>
  <c r="O128" i="19" s="1"/>
  <c r="P128" i="19" s="1"/>
  <c r="Q128" i="19" s="1"/>
  <c r="R128" i="19" s="1"/>
  <c r="S128" i="19" s="1"/>
  <c r="T128" i="19" s="1"/>
  <c r="U128" i="19" s="1"/>
  <c r="V128" i="19" s="1"/>
  <c r="W128" i="19" s="1"/>
  <c r="X128" i="19" s="1"/>
  <c r="Y128" i="19" s="1"/>
  <c r="Z128" i="19" s="1"/>
  <c r="AA128" i="19" s="1"/>
  <c r="AB128" i="19" s="1"/>
  <c r="AC128" i="19" s="1"/>
  <c r="AD128" i="19" s="1"/>
  <c r="J128" i="19"/>
  <c r="J127" i="19"/>
  <c r="K127" i="19" s="1"/>
  <c r="L127" i="19" s="1"/>
  <c r="M127" i="19" s="1"/>
  <c r="N127" i="19" s="1"/>
  <c r="O127" i="19" s="1"/>
  <c r="P127" i="19" s="1"/>
  <c r="Q127" i="19" s="1"/>
  <c r="R127" i="19" s="1"/>
  <c r="S127" i="19" s="1"/>
  <c r="T127" i="19" s="1"/>
  <c r="U127" i="19" s="1"/>
  <c r="V127" i="19" s="1"/>
  <c r="W127" i="19" s="1"/>
  <c r="X127" i="19" s="1"/>
  <c r="Y127" i="19" s="1"/>
  <c r="Z127" i="19" s="1"/>
  <c r="AA127" i="19" s="1"/>
  <c r="AB127" i="19" s="1"/>
  <c r="AC127" i="19" s="1"/>
  <c r="AD127" i="19" s="1"/>
  <c r="I127" i="19"/>
  <c r="H126" i="19"/>
  <c r="I126" i="19" s="1"/>
  <c r="J126" i="19" s="1"/>
  <c r="K126" i="19" s="1"/>
  <c r="L126" i="19" s="1"/>
  <c r="M126" i="19" s="1"/>
  <c r="N126" i="19"/>
  <c r="O126" i="19" s="1"/>
  <c r="P126" i="19" s="1"/>
  <c r="Q126" i="19" s="1"/>
  <c r="R126" i="19" s="1"/>
  <c r="S126" i="19" s="1"/>
  <c r="T126" i="19" s="1"/>
  <c r="U126" i="19" s="1"/>
  <c r="V126" i="19" s="1"/>
  <c r="W126" i="19" s="1"/>
  <c r="X126" i="19" s="1"/>
  <c r="Y126" i="19" s="1"/>
  <c r="Z126" i="19" s="1"/>
  <c r="AA126" i="19" s="1"/>
  <c r="AB126" i="19" s="1"/>
  <c r="AC126" i="19" s="1"/>
  <c r="AD126" i="19" s="1"/>
  <c r="G125" i="19"/>
  <c r="H125" i="19" s="1"/>
  <c r="I125" i="19" s="1"/>
  <c r="J125" i="19" s="1"/>
  <c r="K125" i="19" s="1"/>
  <c r="L125" i="19" s="1"/>
  <c r="M125" i="19" s="1"/>
  <c r="N125" i="19" s="1"/>
  <c r="O125" i="19" s="1"/>
  <c r="P125" i="19" s="1"/>
  <c r="Q125" i="19" s="1"/>
  <c r="R125" i="19" s="1"/>
  <c r="S125" i="19" s="1"/>
  <c r="T125" i="19" s="1"/>
  <c r="U125" i="19" s="1"/>
  <c r="V125" i="19" s="1"/>
  <c r="W125" i="19" s="1"/>
  <c r="X125" i="19" s="1"/>
  <c r="Y125" i="19" s="1"/>
  <c r="Z125" i="19" s="1"/>
  <c r="AA125" i="19" s="1"/>
  <c r="AB125" i="19" s="1"/>
  <c r="AC125" i="19" s="1"/>
  <c r="AD125" i="19" s="1"/>
  <c r="F124" i="19"/>
  <c r="G124" i="19" s="1"/>
  <c r="H124" i="19" s="1"/>
  <c r="I124" i="19" s="1"/>
  <c r="J124" i="19" s="1"/>
  <c r="K124" i="19" s="1"/>
  <c r="L124" i="19" s="1"/>
  <c r="M124" i="19"/>
  <c r="N124" i="19" s="1"/>
  <c r="O124" i="19" s="1"/>
  <c r="P124" i="19" s="1"/>
  <c r="Q124" i="19" s="1"/>
  <c r="R124" i="19" s="1"/>
  <c r="S124" i="19" s="1"/>
  <c r="T124" i="19" s="1"/>
  <c r="U124" i="19"/>
  <c r="V124" i="19" s="1"/>
  <c r="W124" i="19" s="1"/>
  <c r="X124" i="19" s="1"/>
  <c r="Y124" i="19" s="1"/>
  <c r="Z124" i="19" s="1"/>
  <c r="AA124" i="19" s="1"/>
  <c r="AB124" i="19" s="1"/>
  <c r="AC124" i="19" s="1"/>
  <c r="AD124" i="19" s="1"/>
  <c r="E123" i="19"/>
  <c r="F123" i="19" s="1"/>
  <c r="G123" i="19" s="1"/>
  <c r="H123" i="19" s="1"/>
  <c r="I123" i="19" s="1"/>
  <c r="J123" i="19" s="1"/>
  <c r="K123" i="19" s="1"/>
  <c r="L123" i="19" s="1"/>
  <c r="M123" i="19" s="1"/>
  <c r="N123" i="19" s="1"/>
  <c r="O123" i="19" s="1"/>
  <c r="P123" i="19" s="1"/>
  <c r="Q123" i="19" s="1"/>
  <c r="R123" i="19" s="1"/>
  <c r="S123" i="19" s="1"/>
  <c r="T123" i="19" s="1"/>
  <c r="U123" i="19" s="1"/>
  <c r="V123" i="19" s="1"/>
  <c r="W123" i="19" s="1"/>
  <c r="X123" i="19" s="1"/>
  <c r="Y123" i="19" s="1"/>
  <c r="Z123" i="19" s="1"/>
  <c r="AA123" i="19" s="1"/>
  <c r="AB123" i="19" s="1"/>
  <c r="AC123" i="19" s="1"/>
  <c r="AD123" i="19" s="1"/>
  <c r="D122" i="19"/>
  <c r="E122" i="19" s="1"/>
  <c r="F122" i="19" s="1"/>
  <c r="G122" i="19" s="1"/>
  <c r="H122" i="19" s="1"/>
  <c r="I122" i="19" s="1"/>
  <c r="J122" i="19" s="1"/>
  <c r="K122" i="19" s="1"/>
  <c r="L122" i="19" s="1"/>
  <c r="M122" i="19" s="1"/>
  <c r="N122" i="19" s="1"/>
  <c r="O122" i="19" s="1"/>
  <c r="P122" i="19" s="1"/>
  <c r="Q122" i="19" s="1"/>
  <c r="R122" i="19" s="1"/>
  <c r="S122" i="19" s="1"/>
  <c r="T122" i="19" s="1"/>
  <c r="U122" i="19" s="1"/>
  <c r="V122" i="19" s="1"/>
  <c r="W122" i="19" s="1"/>
  <c r="X122" i="19" s="1"/>
  <c r="Y122" i="19" s="1"/>
  <c r="Z122" i="19" s="1"/>
  <c r="AA122" i="19" s="1"/>
  <c r="AB122" i="19" s="1"/>
  <c r="AC122" i="19" s="1"/>
  <c r="AD122" i="19" s="1"/>
  <c r="D119" i="19"/>
  <c r="D147" i="19"/>
  <c r="D148" i="19" s="1"/>
  <c r="D149" i="19" s="1"/>
  <c r="D118" i="19"/>
  <c r="D115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D64" i="19"/>
  <c r="AG58" i="19"/>
  <c r="AF58" i="19"/>
  <c r="AE58" i="19"/>
  <c r="AG57" i="19"/>
  <c r="AF57" i="19"/>
  <c r="AE57" i="19"/>
  <c r="AG55" i="19"/>
  <c r="AF55" i="19"/>
  <c r="AE55" i="19"/>
  <c r="D55" i="19"/>
  <c r="AB24" i="19"/>
  <c r="AB63" i="19"/>
  <c r="R24" i="19"/>
  <c r="R63" i="19"/>
  <c r="M24" i="19"/>
  <c r="M63" i="19" s="1"/>
  <c r="AG21" i="19"/>
  <c r="AF21" i="19"/>
  <c r="AE21" i="19"/>
  <c r="Q21" i="19"/>
  <c r="P21" i="19"/>
  <c r="P9" i="19" s="1"/>
  <c r="J21" i="19"/>
  <c r="J9" i="19" s="1"/>
  <c r="I21" i="19"/>
  <c r="I9" i="19" s="1"/>
  <c r="D21" i="19"/>
  <c r="M21" i="19"/>
  <c r="M9" i="19"/>
  <c r="L21" i="19"/>
  <c r="L9" i="19" s="1"/>
  <c r="K21" i="19"/>
  <c r="K9" i="19" s="1"/>
  <c r="F21" i="19"/>
  <c r="F9" i="19" s="1"/>
  <c r="AG18" i="19"/>
  <c r="AG24" i="19"/>
  <c r="AG63" i="19"/>
  <c r="AF18" i="19"/>
  <c r="AF24" i="19" s="1"/>
  <c r="AF63" i="19" s="1"/>
  <c r="AE18" i="19"/>
  <c r="AE24" i="19" s="1"/>
  <c r="AE63" i="19" s="1"/>
  <c r="AD18" i="19"/>
  <c r="AD24" i="19"/>
  <c r="AD63" i="19" s="1"/>
  <c r="AC18" i="19"/>
  <c r="AC24" i="19" s="1"/>
  <c r="AC63" i="19" s="1"/>
  <c r="AB18" i="19"/>
  <c r="AA18" i="19"/>
  <c r="AA24" i="19" s="1"/>
  <c r="AA63" i="19" s="1"/>
  <c r="Z18" i="19"/>
  <c r="Z24" i="19" s="1"/>
  <c r="Z63" i="19" s="1"/>
  <c r="Y18" i="19"/>
  <c r="Y24" i="19" s="1"/>
  <c r="Y63" i="19" s="1"/>
  <c r="X18" i="19"/>
  <c r="X24" i="19"/>
  <c r="X63" i="19" s="1"/>
  <c r="W18" i="19"/>
  <c r="W24" i="19"/>
  <c r="W63" i="19"/>
  <c r="V18" i="19"/>
  <c r="V24" i="19" s="1"/>
  <c r="V63" i="19" s="1"/>
  <c r="U18" i="19"/>
  <c r="U24" i="19" s="1"/>
  <c r="U63" i="19" s="1"/>
  <c r="T18" i="19"/>
  <c r="T24" i="19" s="1"/>
  <c r="T63" i="19" s="1"/>
  <c r="S18" i="19"/>
  <c r="S24" i="19"/>
  <c r="S63" i="19"/>
  <c r="R18" i="19"/>
  <c r="Q18" i="19"/>
  <c r="Q24" i="19" s="1"/>
  <c r="Q63" i="19" s="1"/>
  <c r="P18" i="19"/>
  <c r="P24" i="19" s="1"/>
  <c r="P63" i="19" s="1"/>
  <c r="O18" i="19"/>
  <c r="O24" i="19" s="1"/>
  <c r="O63" i="19" s="1"/>
  <c r="N18" i="19"/>
  <c r="N24" i="19"/>
  <c r="N63" i="19" s="1"/>
  <c r="M18" i="19"/>
  <c r="L18" i="19"/>
  <c r="L24" i="19" s="1"/>
  <c r="L63" i="19" s="1"/>
  <c r="K18" i="19"/>
  <c r="K24" i="19" s="1"/>
  <c r="K63" i="19" s="1"/>
  <c r="J18" i="19"/>
  <c r="J24" i="19" s="1"/>
  <c r="J63" i="19" s="1"/>
  <c r="I18" i="19"/>
  <c r="I24" i="19" s="1"/>
  <c r="I63" i="19" s="1"/>
  <c r="H18" i="19"/>
  <c r="H24" i="19"/>
  <c r="H63" i="19" s="1"/>
  <c r="G18" i="19"/>
  <c r="G24" i="19" s="1"/>
  <c r="G63" i="19" s="1"/>
  <c r="F18" i="19"/>
  <c r="F24" i="19" s="1"/>
  <c r="F63" i="19" s="1"/>
  <c r="E18" i="19"/>
  <c r="E24" i="19" s="1"/>
  <c r="E63" i="19" s="1"/>
  <c r="D18" i="19"/>
  <c r="D24" i="19" s="1"/>
  <c r="D63" i="19" s="1"/>
  <c r="AG11" i="19"/>
  <c r="AF11" i="19"/>
  <c r="AE11" i="19"/>
  <c r="Q9" i="19"/>
  <c r="D9" i="19"/>
  <c r="D6" i="19"/>
  <c r="D11" i="19" s="1"/>
  <c r="W2" i="19"/>
  <c r="V2" i="19"/>
  <c r="V19" i="19" s="1"/>
  <c r="V21" i="19" s="1"/>
  <c r="V9" i="19" s="1"/>
  <c r="U2" i="19"/>
  <c r="U19" i="19" s="1"/>
  <c r="U21" i="19" s="1"/>
  <c r="U9" i="19" s="1"/>
  <c r="T2" i="19"/>
  <c r="T19" i="19" s="1"/>
  <c r="T21" i="19" s="1"/>
  <c r="T9" i="19" s="1"/>
  <c r="S2" i="19"/>
  <c r="S19" i="19" s="1"/>
  <c r="S21" i="19" s="1"/>
  <c r="S9" i="19" s="1"/>
  <c r="W19" i="19"/>
  <c r="W21" i="19" s="1"/>
  <c r="W9" i="19" s="1"/>
  <c r="R19" i="19"/>
  <c r="Q18" i="14"/>
  <c r="Q21" i="14" s="1"/>
  <c r="R20" i="16"/>
  <c r="S18" i="14"/>
  <c r="S21" i="14" s="1"/>
  <c r="AB157" i="16"/>
  <c r="AC157" i="16" s="1"/>
  <c r="AD157" i="16" s="1"/>
  <c r="AA156" i="16"/>
  <c r="AB156" i="16" s="1"/>
  <c r="AC156" i="16" s="1"/>
  <c r="AD156" i="16" s="1"/>
  <c r="AK122" i="16" s="1"/>
  <c r="Z155" i="16"/>
  <c r="AA155" i="16" s="1"/>
  <c r="AB155" i="16" s="1"/>
  <c r="AC155" i="16" s="1"/>
  <c r="AD155" i="16" s="1"/>
  <c r="Y154" i="16"/>
  <c r="Z154" i="16" s="1"/>
  <c r="AA154" i="16" s="1"/>
  <c r="AB154" i="16" s="1"/>
  <c r="AC154" i="16" s="1"/>
  <c r="AD154" i="16" s="1"/>
  <c r="X153" i="16"/>
  <c r="Y153" i="16" s="1"/>
  <c r="Z153" i="16" s="1"/>
  <c r="AA153" i="16" s="1"/>
  <c r="AB153" i="16" s="1"/>
  <c r="AC153" i="16" s="1"/>
  <c r="AD153" i="16" s="1"/>
  <c r="W152" i="16"/>
  <c r="X152" i="16" s="1"/>
  <c r="Y152" i="16" s="1"/>
  <c r="Z152" i="16" s="1"/>
  <c r="AA152" i="16" s="1"/>
  <c r="AB152" i="16" s="1"/>
  <c r="AC152" i="16" s="1"/>
  <c r="AD152" i="16" s="1"/>
  <c r="V151" i="16"/>
  <c r="W151" i="16" s="1"/>
  <c r="X151" i="16" s="1"/>
  <c r="Y151" i="16" s="1"/>
  <c r="Z151" i="16" s="1"/>
  <c r="AA151" i="16" s="1"/>
  <c r="AB151" i="16" s="1"/>
  <c r="AC151" i="16" s="1"/>
  <c r="AD151" i="16" s="1"/>
  <c r="U150" i="16"/>
  <c r="V150" i="16" s="1"/>
  <c r="W150" i="16" s="1"/>
  <c r="X150" i="16" s="1"/>
  <c r="Y150" i="16" s="1"/>
  <c r="Z150" i="16" s="1"/>
  <c r="AA150" i="16" s="1"/>
  <c r="AB150" i="16" s="1"/>
  <c r="AC150" i="16" s="1"/>
  <c r="AD150" i="16" s="1"/>
  <c r="AK116" i="16" s="1"/>
  <c r="T149" i="16"/>
  <c r="U149" i="16" s="1"/>
  <c r="V149" i="16" s="1"/>
  <c r="W149" i="16" s="1"/>
  <c r="X149" i="16" s="1"/>
  <c r="Y149" i="16" s="1"/>
  <c r="Z149" i="16" s="1"/>
  <c r="AA149" i="16" s="1"/>
  <c r="AB149" i="16" s="1"/>
  <c r="AC149" i="16" s="1"/>
  <c r="AD149" i="16" s="1"/>
  <c r="AK115" i="16" s="1"/>
  <c r="S148" i="16"/>
  <c r="T148" i="16" s="1"/>
  <c r="U148" i="16" s="1"/>
  <c r="V148" i="16" s="1"/>
  <c r="W148" i="16" s="1"/>
  <c r="X148" i="16" s="1"/>
  <c r="Y148" i="16" s="1"/>
  <c r="Z148" i="16" s="1"/>
  <c r="AA148" i="16" s="1"/>
  <c r="AB148" i="16" s="1"/>
  <c r="AC148" i="16" s="1"/>
  <c r="AD148" i="16" s="1"/>
  <c r="AK114" i="16" s="1"/>
  <c r="R147" i="16"/>
  <c r="S147" i="16" s="1"/>
  <c r="T147" i="16" s="1"/>
  <c r="U147" i="16" s="1"/>
  <c r="V147" i="16" s="1"/>
  <c r="W147" i="16" s="1"/>
  <c r="X147" i="16" s="1"/>
  <c r="Y147" i="16" s="1"/>
  <c r="Z147" i="16" s="1"/>
  <c r="AA147" i="16" s="1"/>
  <c r="AB147" i="16" s="1"/>
  <c r="AC147" i="16" s="1"/>
  <c r="AD147" i="16" s="1"/>
  <c r="Q146" i="16"/>
  <c r="R146" i="16" s="1"/>
  <c r="S146" i="16" s="1"/>
  <c r="T146" i="16" s="1"/>
  <c r="U146" i="16" s="1"/>
  <c r="V146" i="16" s="1"/>
  <c r="W146" i="16" s="1"/>
  <c r="X146" i="16" s="1"/>
  <c r="Y146" i="16" s="1"/>
  <c r="Z146" i="16" s="1"/>
  <c r="AA146" i="16" s="1"/>
  <c r="AB146" i="16" s="1"/>
  <c r="AC146" i="16" s="1"/>
  <c r="AD146" i="16" s="1"/>
  <c r="P145" i="16"/>
  <c r="Q145" i="16" s="1"/>
  <c r="R145" i="16" s="1"/>
  <c r="S145" i="16" s="1"/>
  <c r="T145" i="16" s="1"/>
  <c r="U145" i="16" s="1"/>
  <c r="V145" i="16" s="1"/>
  <c r="W145" i="16" s="1"/>
  <c r="X145" i="16" s="1"/>
  <c r="Y145" i="16" s="1"/>
  <c r="Z145" i="16" s="1"/>
  <c r="AA145" i="16" s="1"/>
  <c r="AB145" i="16" s="1"/>
  <c r="AC145" i="16" s="1"/>
  <c r="AD145" i="16" s="1"/>
  <c r="O144" i="16"/>
  <c r="P144" i="16" s="1"/>
  <c r="Q144" i="16" s="1"/>
  <c r="R144" i="16" s="1"/>
  <c r="S144" i="16" s="1"/>
  <c r="T144" i="16" s="1"/>
  <c r="U144" i="16" s="1"/>
  <c r="V144" i="16" s="1"/>
  <c r="W144" i="16" s="1"/>
  <c r="X144" i="16" s="1"/>
  <c r="Y144" i="16" s="1"/>
  <c r="Z144" i="16" s="1"/>
  <c r="AA144" i="16" s="1"/>
  <c r="AB144" i="16" s="1"/>
  <c r="AC144" i="16" s="1"/>
  <c r="AD144" i="16" s="1"/>
  <c r="M142" i="16"/>
  <c r="N142" i="16" s="1"/>
  <c r="O142" i="16" s="1"/>
  <c r="P142" i="16" s="1"/>
  <c r="Q142" i="16" s="1"/>
  <c r="R142" i="16" s="1"/>
  <c r="S142" i="16" s="1"/>
  <c r="T142" i="16" s="1"/>
  <c r="U142" i="16" s="1"/>
  <c r="V142" i="16" s="1"/>
  <c r="W142" i="16" s="1"/>
  <c r="X142" i="16" s="1"/>
  <c r="Y142" i="16" s="1"/>
  <c r="Z142" i="16" s="1"/>
  <c r="AA142" i="16" s="1"/>
  <c r="AB142" i="16" s="1"/>
  <c r="AC142" i="16" s="1"/>
  <c r="AD142" i="16" s="1"/>
  <c r="L141" i="16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D141" i="16" s="1"/>
  <c r="K140" i="16"/>
  <c r="L140" i="16" s="1"/>
  <c r="M140" i="16" s="1"/>
  <c r="N140" i="16" s="1"/>
  <c r="O140" i="16" s="1"/>
  <c r="P140" i="16" s="1"/>
  <c r="Q140" i="16" s="1"/>
  <c r="R140" i="16" s="1"/>
  <c r="S140" i="16" s="1"/>
  <c r="T140" i="16" s="1"/>
  <c r="U140" i="16" s="1"/>
  <c r="V140" i="16" s="1"/>
  <c r="W140" i="16" s="1"/>
  <c r="X140" i="16" s="1"/>
  <c r="Y140" i="16" s="1"/>
  <c r="Z140" i="16" s="1"/>
  <c r="AA140" i="16" s="1"/>
  <c r="AB140" i="16" s="1"/>
  <c r="AC140" i="16" s="1"/>
  <c r="AD140" i="16" s="1"/>
  <c r="J139" i="16"/>
  <c r="K139" i="16" s="1"/>
  <c r="L139" i="16" s="1"/>
  <c r="M139" i="16" s="1"/>
  <c r="N139" i="16" s="1"/>
  <c r="O139" i="16" s="1"/>
  <c r="P139" i="16" s="1"/>
  <c r="Q139" i="16" s="1"/>
  <c r="R139" i="16" s="1"/>
  <c r="S139" i="16" s="1"/>
  <c r="T139" i="16" s="1"/>
  <c r="U139" i="16" s="1"/>
  <c r="V139" i="16" s="1"/>
  <c r="W139" i="16" s="1"/>
  <c r="X139" i="16" s="1"/>
  <c r="Y139" i="16" s="1"/>
  <c r="Z139" i="16" s="1"/>
  <c r="AA139" i="16" s="1"/>
  <c r="AB139" i="16" s="1"/>
  <c r="AC139" i="16" s="1"/>
  <c r="AD139" i="16" s="1"/>
  <c r="I138" i="16"/>
  <c r="J138" i="16" s="1"/>
  <c r="K138" i="16" s="1"/>
  <c r="L138" i="16" s="1"/>
  <c r="M138" i="16" s="1"/>
  <c r="N138" i="16" s="1"/>
  <c r="O138" i="16" s="1"/>
  <c r="P138" i="16" s="1"/>
  <c r="Q138" i="16" s="1"/>
  <c r="R138" i="16" s="1"/>
  <c r="S138" i="16" s="1"/>
  <c r="T138" i="16" s="1"/>
  <c r="U138" i="16" s="1"/>
  <c r="V138" i="16" s="1"/>
  <c r="W138" i="16" s="1"/>
  <c r="X138" i="16" s="1"/>
  <c r="Y138" i="16" s="1"/>
  <c r="Z138" i="16" s="1"/>
  <c r="AA138" i="16" s="1"/>
  <c r="AB138" i="16" s="1"/>
  <c r="AC138" i="16" s="1"/>
  <c r="AD138" i="16" s="1"/>
  <c r="H137" i="16"/>
  <c r="I137" i="16" s="1"/>
  <c r="J137" i="16" s="1"/>
  <c r="K137" i="16" s="1"/>
  <c r="L137" i="16" s="1"/>
  <c r="M137" i="16" s="1"/>
  <c r="N137" i="16" s="1"/>
  <c r="O137" i="16" s="1"/>
  <c r="P137" i="16" s="1"/>
  <c r="Q137" i="16" s="1"/>
  <c r="R137" i="16" s="1"/>
  <c r="S137" i="16" s="1"/>
  <c r="T137" i="16" s="1"/>
  <c r="U137" i="16" s="1"/>
  <c r="V137" i="16" s="1"/>
  <c r="W137" i="16" s="1"/>
  <c r="X137" i="16" s="1"/>
  <c r="Y137" i="16" s="1"/>
  <c r="Z137" i="16" s="1"/>
  <c r="AA137" i="16" s="1"/>
  <c r="AB137" i="16" s="1"/>
  <c r="AC137" i="16" s="1"/>
  <c r="AD137" i="16" s="1"/>
  <c r="G136" i="16"/>
  <c r="H136" i="16" s="1"/>
  <c r="I136" i="16" s="1"/>
  <c r="J136" i="16" s="1"/>
  <c r="K136" i="16" s="1"/>
  <c r="L136" i="16" s="1"/>
  <c r="M136" i="16" s="1"/>
  <c r="N136" i="16" s="1"/>
  <c r="O136" i="16" s="1"/>
  <c r="P136" i="16" s="1"/>
  <c r="Q136" i="16" s="1"/>
  <c r="R136" i="16" s="1"/>
  <c r="S136" i="16" s="1"/>
  <c r="T136" i="16" s="1"/>
  <c r="U136" i="16" s="1"/>
  <c r="V136" i="16" s="1"/>
  <c r="W136" i="16" s="1"/>
  <c r="X136" i="16" s="1"/>
  <c r="Y136" i="16" s="1"/>
  <c r="Z136" i="16" s="1"/>
  <c r="AA136" i="16" s="1"/>
  <c r="AB136" i="16" s="1"/>
  <c r="AC136" i="16" s="1"/>
  <c r="AD136" i="16" s="1"/>
  <c r="F135" i="16"/>
  <c r="G135" i="16" s="1"/>
  <c r="H135" i="16" s="1"/>
  <c r="I135" i="16" s="1"/>
  <c r="J135" i="16" s="1"/>
  <c r="K135" i="16" s="1"/>
  <c r="L135" i="16" s="1"/>
  <c r="M135" i="16" s="1"/>
  <c r="N135" i="16" s="1"/>
  <c r="O135" i="16" s="1"/>
  <c r="P135" i="16" s="1"/>
  <c r="Q135" i="16" s="1"/>
  <c r="R135" i="16" s="1"/>
  <c r="S135" i="16" s="1"/>
  <c r="T135" i="16" s="1"/>
  <c r="U135" i="16" s="1"/>
  <c r="V135" i="16" s="1"/>
  <c r="W135" i="16" s="1"/>
  <c r="X135" i="16" s="1"/>
  <c r="Y135" i="16" s="1"/>
  <c r="Z135" i="16" s="1"/>
  <c r="AA135" i="16" s="1"/>
  <c r="AB135" i="16" s="1"/>
  <c r="AC135" i="16" s="1"/>
  <c r="AD135" i="16" s="1"/>
  <c r="E134" i="16"/>
  <c r="F134" i="16" s="1"/>
  <c r="G134" i="16" s="1"/>
  <c r="H134" i="16" s="1"/>
  <c r="I134" i="16" s="1"/>
  <c r="J134" i="16" s="1"/>
  <c r="K134" i="16" s="1"/>
  <c r="L134" i="16" s="1"/>
  <c r="M134" i="16" s="1"/>
  <c r="N134" i="16" s="1"/>
  <c r="O134" i="16" s="1"/>
  <c r="P134" i="16" s="1"/>
  <c r="Q134" i="16" s="1"/>
  <c r="R134" i="16" s="1"/>
  <c r="S134" i="16" s="1"/>
  <c r="T134" i="16" s="1"/>
  <c r="U134" i="16" s="1"/>
  <c r="V134" i="16" s="1"/>
  <c r="W134" i="16" s="1"/>
  <c r="X134" i="16" s="1"/>
  <c r="Y134" i="16" s="1"/>
  <c r="Z134" i="16" s="1"/>
  <c r="AA134" i="16" s="1"/>
  <c r="AB134" i="16" s="1"/>
  <c r="AC134" i="16" s="1"/>
  <c r="AD134" i="16" s="1"/>
  <c r="D133" i="16"/>
  <c r="E133" i="16" s="1"/>
  <c r="F133" i="16" s="1"/>
  <c r="G133" i="16" s="1"/>
  <c r="H133" i="16" s="1"/>
  <c r="I133" i="16" s="1"/>
  <c r="J133" i="16" s="1"/>
  <c r="K133" i="16" s="1"/>
  <c r="L133" i="16" s="1"/>
  <c r="M133" i="16" s="1"/>
  <c r="N133" i="16" s="1"/>
  <c r="O133" i="16" s="1"/>
  <c r="P133" i="16" s="1"/>
  <c r="Q133" i="16" s="1"/>
  <c r="R133" i="16" s="1"/>
  <c r="S133" i="16" s="1"/>
  <c r="T133" i="16" s="1"/>
  <c r="U133" i="16" s="1"/>
  <c r="V133" i="16" s="1"/>
  <c r="W133" i="16" s="1"/>
  <c r="X133" i="16" s="1"/>
  <c r="Y133" i="16" s="1"/>
  <c r="Z133" i="16" s="1"/>
  <c r="AA133" i="16" s="1"/>
  <c r="AB133" i="16" s="1"/>
  <c r="AC133" i="16" s="1"/>
  <c r="AD133" i="16" s="1"/>
  <c r="D129" i="16"/>
  <c r="D130" i="16" s="1"/>
  <c r="D161" i="16" s="1"/>
  <c r="D162" i="16" s="1"/>
  <c r="AD159" i="16"/>
  <c r="AK125" i="16" s="1"/>
  <c r="AC158" i="16"/>
  <c r="AD158" i="16" s="1"/>
  <c r="AK124" i="16" s="1"/>
  <c r="AG11" i="17"/>
  <c r="AF11" i="17"/>
  <c r="AE11" i="17"/>
  <c r="AG11" i="16"/>
  <c r="AF11" i="16"/>
  <c r="AE11" i="16"/>
  <c r="E19" i="19"/>
  <c r="E19" i="17"/>
  <c r="E21" i="17" s="1"/>
  <c r="E9" i="17" s="1"/>
  <c r="E20" i="16"/>
  <c r="E23" i="16" s="1"/>
  <c r="E18" i="3"/>
  <c r="AG56" i="3"/>
  <c r="AF56" i="3"/>
  <c r="AE56" i="3"/>
  <c r="AG57" i="17"/>
  <c r="AF57" i="17"/>
  <c r="AE57" i="17"/>
  <c r="D122" i="17"/>
  <c r="E122" i="17" s="1"/>
  <c r="F122" i="17" s="1"/>
  <c r="G122" i="17" s="1"/>
  <c r="H122" i="17" s="1"/>
  <c r="I122" i="17" s="1"/>
  <c r="J122" i="17" s="1"/>
  <c r="K122" i="17" s="1"/>
  <c r="L122" i="17" s="1"/>
  <c r="M122" i="17" s="1"/>
  <c r="N122" i="17" s="1"/>
  <c r="O122" i="17" s="1"/>
  <c r="P122" i="17" s="1"/>
  <c r="Q122" i="17" s="1"/>
  <c r="R122" i="17" s="1"/>
  <c r="S122" i="17" s="1"/>
  <c r="T122" i="17" s="1"/>
  <c r="U122" i="17" s="1"/>
  <c r="V122" i="17" s="1"/>
  <c r="W122" i="17" s="1"/>
  <c r="X122" i="17" s="1"/>
  <c r="Y122" i="17" s="1"/>
  <c r="Z122" i="17" s="1"/>
  <c r="AA122" i="17" s="1"/>
  <c r="AB122" i="17" s="1"/>
  <c r="AC122" i="17" s="1"/>
  <c r="AD122" i="17" s="1"/>
  <c r="D118" i="17"/>
  <c r="D115" i="17"/>
  <c r="AG93" i="17"/>
  <c r="AF93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D64" i="17"/>
  <c r="AG58" i="17"/>
  <c r="AF58" i="17"/>
  <c r="AE58" i="17"/>
  <c r="AG55" i="17"/>
  <c r="AF55" i="17"/>
  <c r="AE55" i="17"/>
  <c r="D55" i="17"/>
  <c r="AG21" i="17"/>
  <c r="AF21" i="17"/>
  <c r="AE21" i="17"/>
  <c r="D21" i="17"/>
  <c r="D9" i="17" s="1"/>
  <c r="AG18" i="17"/>
  <c r="AG24" i="17" s="1"/>
  <c r="AG63" i="17" s="1"/>
  <c r="AF18" i="17"/>
  <c r="AF24" i="17" s="1"/>
  <c r="AF63" i="17" s="1"/>
  <c r="AE18" i="17"/>
  <c r="AE24" i="17" s="1"/>
  <c r="AE63" i="17" s="1"/>
  <c r="AD18" i="17"/>
  <c r="AD24" i="17"/>
  <c r="AD63" i="17" s="1"/>
  <c r="AC18" i="17"/>
  <c r="AC24" i="17" s="1"/>
  <c r="AC63" i="17" s="1"/>
  <c r="AB18" i="17"/>
  <c r="AB24" i="17"/>
  <c r="AB63" i="17" s="1"/>
  <c r="AA18" i="17"/>
  <c r="AA24" i="17" s="1"/>
  <c r="AA63" i="17" s="1"/>
  <c r="Z18" i="17"/>
  <c r="Z24" i="17"/>
  <c r="Z63" i="17" s="1"/>
  <c r="Y18" i="17"/>
  <c r="Y24" i="17" s="1"/>
  <c r="Y63" i="17" s="1"/>
  <c r="X18" i="17"/>
  <c r="X24" i="17" s="1"/>
  <c r="X63" i="17" s="1"/>
  <c r="W18" i="17"/>
  <c r="W24" i="17" s="1"/>
  <c r="W63" i="17" s="1"/>
  <c r="V18" i="17"/>
  <c r="V24" i="17"/>
  <c r="V63" i="17" s="1"/>
  <c r="U18" i="17"/>
  <c r="U24" i="17" s="1"/>
  <c r="U63" i="17" s="1"/>
  <c r="T18" i="17"/>
  <c r="T24" i="17"/>
  <c r="T63" i="17" s="1"/>
  <c r="S18" i="17"/>
  <c r="S24" i="17" s="1"/>
  <c r="S63" i="17" s="1"/>
  <c r="R18" i="17"/>
  <c r="R24" i="17"/>
  <c r="R63" i="17" s="1"/>
  <c r="Q18" i="17"/>
  <c r="Q24" i="17" s="1"/>
  <c r="Q63" i="17" s="1"/>
  <c r="P18" i="17"/>
  <c r="P24" i="17" s="1"/>
  <c r="P63" i="17" s="1"/>
  <c r="O18" i="17"/>
  <c r="O24" i="17" s="1"/>
  <c r="O63" i="17" s="1"/>
  <c r="N18" i="17"/>
  <c r="N24" i="17"/>
  <c r="N63" i="17" s="1"/>
  <c r="M18" i="17"/>
  <c r="M24" i="17" s="1"/>
  <c r="M63" i="17" s="1"/>
  <c r="L18" i="17"/>
  <c r="L24" i="17"/>
  <c r="L63" i="17" s="1"/>
  <c r="K18" i="17"/>
  <c r="K24" i="17" s="1"/>
  <c r="K63" i="17" s="1"/>
  <c r="J18" i="17"/>
  <c r="J24" i="17"/>
  <c r="J63" i="17" s="1"/>
  <c r="I18" i="17"/>
  <c r="I24" i="17" s="1"/>
  <c r="I63" i="17" s="1"/>
  <c r="H18" i="17"/>
  <c r="H24" i="17" s="1"/>
  <c r="H63" i="17" s="1"/>
  <c r="G18" i="17"/>
  <c r="G24" i="17" s="1"/>
  <c r="G63" i="17" s="1"/>
  <c r="F18" i="17"/>
  <c r="F24" i="17"/>
  <c r="F63" i="17" s="1"/>
  <c r="E18" i="17"/>
  <c r="E24" i="17" s="1"/>
  <c r="E63" i="17" s="1"/>
  <c r="D18" i="17"/>
  <c r="D24" i="17"/>
  <c r="D63" i="17" s="1"/>
  <c r="AA145" i="17"/>
  <c r="AB145" i="17" s="1"/>
  <c r="AC145" i="17" s="1"/>
  <c r="AD145" i="17" s="1"/>
  <c r="AE145" i="17" s="1"/>
  <c r="AF145" i="17" s="1"/>
  <c r="AG145" i="17" s="1"/>
  <c r="Z144" i="17"/>
  <c r="AA144" i="17" s="1"/>
  <c r="AB144" i="17" s="1"/>
  <c r="AC144" i="17" s="1"/>
  <c r="AD144" i="17" s="1"/>
  <c r="AE144" i="17" s="1"/>
  <c r="AF144" i="17" s="1"/>
  <c r="AG144" i="17" s="1"/>
  <c r="Y143" i="17"/>
  <c r="Z143" i="17" s="1"/>
  <c r="AA143" i="17" s="1"/>
  <c r="AB143" i="17" s="1"/>
  <c r="AC143" i="17" s="1"/>
  <c r="AD143" i="17" s="1"/>
  <c r="AE143" i="17" s="1"/>
  <c r="AF143" i="17" s="1"/>
  <c r="AG143" i="17" s="1"/>
  <c r="X142" i="17"/>
  <c r="Y142" i="17" s="1"/>
  <c r="Z142" i="17" s="1"/>
  <c r="AA142" i="17" s="1"/>
  <c r="AB142" i="17" s="1"/>
  <c r="AC142" i="17" s="1"/>
  <c r="AD142" i="17" s="1"/>
  <c r="AE142" i="17" s="1"/>
  <c r="AF142" i="17" s="1"/>
  <c r="AG142" i="17" s="1"/>
  <c r="U139" i="17"/>
  <c r="V139" i="17" s="1"/>
  <c r="W139" i="17" s="1"/>
  <c r="X139" i="17" s="1"/>
  <c r="Y139" i="17" s="1"/>
  <c r="Z139" i="17" s="1"/>
  <c r="AA139" i="17" s="1"/>
  <c r="AB139" i="17" s="1"/>
  <c r="AC139" i="17" s="1"/>
  <c r="AD139" i="17" s="1"/>
  <c r="D6" i="17"/>
  <c r="W2" i="17"/>
  <c r="V2" i="17"/>
  <c r="V19" i="17" s="1"/>
  <c r="V21" i="17" s="1"/>
  <c r="V9" i="17" s="1"/>
  <c r="U2" i="17"/>
  <c r="U19" i="17" s="1"/>
  <c r="U21" i="17" s="1"/>
  <c r="U9" i="17" s="1"/>
  <c r="T2" i="17"/>
  <c r="T19" i="17" s="1"/>
  <c r="T21" i="17" s="1"/>
  <c r="T9" i="17" s="1"/>
  <c r="S2" i="17"/>
  <c r="S19" i="17" s="1"/>
  <c r="S21" i="17" s="1"/>
  <c r="S9" i="17" s="1"/>
  <c r="W2" i="3"/>
  <c r="W18" i="3" s="1"/>
  <c r="W20" i="3" s="1"/>
  <c r="W9" i="3" s="1"/>
  <c r="V2" i="3"/>
  <c r="V18" i="3" s="1"/>
  <c r="V20" i="3" s="1"/>
  <c r="V9" i="3" s="1"/>
  <c r="U2" i="3"/>
  <c r="U18" i="3" s="1"/>
  <c r="U20" i="3" s="1"/>
  <c r="U9" i="3" s="1"/>
  <c r="T2" i="3"/>
  <c r="T18" i="3" s="1"/>
  <c r="T20" i="3" s="1"/>
  <c r="T9" i="3" s="1"/>
  <c r="S2" i="3"/>
  <c r="S18" i="3" s="1"/>
  <c r="S20" i="3" s="1"/>
  <c r="S9" i="3" s="1"/>
  <c r="J128" i="17"/>
  <c r="K128" i="17" s="1"/>
  <c r="L128" i="17" s="1"/>
  <c r="M128" i="17" s="1"/>
  <c r="N128" i="17" s="1"/>
  <c r="O128" i="17" s="1"/>
  <c r="P128" i="17" s="1"/>
  <c r="Q128" i="17" s="1"/>
  <c r="R128" i="17" s="1"/>
  <c r="S128" i="17" s="1"/>
  <c r="T128" i="17" s="1"/>
  <c r="U128" i="17" s="1"/>
  <c r="V128" i="17" s="1"/>
  <c r="W128" i="17" s="1"/>
  <c r="X128" i="17" s="1"/>
  <c r="Y128" i="17" s="1"/>
  <c r="Z128" i="17" s="1"/>
  <c r="AA128" i="17" s="1"/>
  <c r="AB128" i="17" s="1"/>
  <c r="AC128" i="17" s="1"/>
  <c r="AD128" i="17" s="1"/>
  <c r="P134" i="17"/>
  <c r="Q134" i="17" s="1"/>
  <c r="R134" i="17" s="1"/>
  <c r="S134" i="17" s="1"/>
  <c r="T134" i="17" s="1"/>
  <c r="U134" i="17" s="1"/>
  <c r="V134" i="17" s="1"/>
  <c r="W134" i="17" s="1"/>
  <c r="X134" i="17" s="1"/>
  <c r="Y134" i="17" s="1"/>
  <c r="Z134" i="17" s="1"/>
  <c r="AA134" i="17" s="1"/>
  <c r="AB134" i="17" s="1"/>
  <c r="AC134" i="17" s="1"/>
  <c r="AD134" i="17" s="1"/>
  <c r="K129" i="17"/>
  <c r="L129" i="17"/>
  <c r="M129" i="17" s="1"/>
  <c r="N129" i="17" s="1"/>
  <c r="O129" i="17" s="1"/>
  <c r="P129" i="17" s="1"/>
  <c r="Q129" i="17" s="1"/>
  <c r="R129" i="17" s="1"/>
  <c r="S129" i="17" s="1"/>
  <c r="T129" i="17" s="1"/>
  <c r="U129" i="17" s="1"/>
  <c r="V129" i="17" s="1"/>
  <c r="W129" i="17" s="1"/>
  <c r="X129" i="17" s="1"/>
  <c r="Y129" i="17" s="1"/>
  <c r="Z129" i="17" s="1"/>
  <c r="AA129" i="17" s="1"/>
  <c r="AB129" i="17" s="1"/>
  <c r="AC129" i="17" s="1"/>
  <c r="AD129" i="17" s="1"/>
  <c r="G125" i="17"/>
  <c r="H125" i="17" s="1"/>
  <c r="I125" i="17" s="1"/>
  <c r="J125" i="17" s="1"/>
  <c r="K125" i="17" s="1"/>
  <c r="L125" i="17" s="1"/>
  <c r="M125" i="17" s="1"/>
  <c r="N125" i="17" s="1"/>
  <c r="O125" i="17" s="1"/>
  <c r="P125" i="17" s="1"/>
  <c r="Q125" i="17" s="1"/>
  <c r="R125" i="17" s="1"/>
  <c r="S125" i="17" s="1"/>
  <c r="T125" i="17" s="1"/>
  <c r="U125" i="17" s="1"/>
  <c r="V125" i="17" s="1"/>
  <c r="W125" i="17" s="1"/>
  <c r="X125" i="17" s="1"/>
  <c r="Y125" i="17" s="1"/>
  <c r="Z125" i="17" s="1"/>
  <c r="AA125" i="17" s="1"/>
  <c r="AB125" i="17" s="1"/>
  <c r="AC125" i="17" s="1"/>
  <c r="AD125" i="17" s="1"/>
  <c r="O133" i="17"/>
  <c r="P133" i="17" s="1"/>
  <c r="Q133" i="17" s="1"/>
  <c r="R133" i="17" s="1"/>
  <c r="S133" i="17" s="1"/>
  <c r="T133" i="17" s="1"/>
  <c r="U133" i="17" s="1"/>
  <c r="V133" i="17" s="1"/>
  <c r="W133" i="17" s="1"/>
  <c r="X133" i="17" s="1"/>
  <c r="Y133" i="17" s="1"/>
  <c r="Z133" i="17" s="1"/>
  <c r="AA133" i="17" s="1"/>
  <c r="AB133" i="17" s="1"/>
  <c r="AC133" i="17" s="1"/>
  <c r="AD133" i="17" s="1"/>
  <c r="S137" i="17"/>
  <c r="T137" i="17" s="1"/>
  <c r="U137" i="17" s="1"/>
  <c r="V137" i="17" s="1"/>
  <c r="W137" i="17" s="1"/>
  <c r="X137" i="17" s="1"/>
  <c r="Y137" i="17" s="1"/>
  <c r="Z137" i="17" s="1"/>
  <c r="AA137" i="17" s="1"/>
  <c r="AB137" i="17" s="1"/>
  <c r="AC137" i="17" s="1"/>
  <c r="AD137" i="17" s="1"/>
  <c r="W141" i="17"/>
  <c r="X141" i="17" s="1"/>
  <c r="Y141" i="17" s="1"/>
  <c r="Z141" i="17" s="1"/>
  <c r="AA141" i="17" s="1"/>
  <c r="AB141" i="17" s="1"/>
  <c r="AC141" i="17" s="1"/>
  <c r="AD141" i="17" s="1"/>
  <c r="AE141" i="17" s="1"/>
  <c r="AF141" i="17" s="1"/>
  <c r="AG141" i="17" s="1"/>
  <c r="H126" i="17"/>
  <c r="I126" i="17"/>
  <c r="J126" i="17" s="1"/>
  <c r="K126" i="17" s="1"/>
  <c r="L126" i="17" s="1"/>
  <c r="M126" i="17" s="1"/>
  <c r="N126" i="17" s="1"/>
  <c r="O126" i="17" s="1"/>
  <c r="P126" i="17" s="1"/>
  <c r="Q126" i="17" s="1"/>
  <c r="R126" i="17" s="1"/>
  <c r="S126" i="17" s="1"/>
  <c r="T126" i="17" s="1"/>
  <c r="U126" i="17" s="1"/>
  <c r="V126" i="17" s="1"/>
  <c r="W126" i="17" s="1"/>
  <c r="X126" i="17" s="1"/>
  <c r="Y126" i="17" s="1"/>
  <c r="Z126" i="17" s="1"/>
  <c r="AA126" i="17" s="1"/>
  <c r="AB126" i="17" s="1"/>
  <c r="AC126" i="17" s="1"/>
  <c r="AD126" i="17" s="1"/>
  <c r="L130" i="17"/>
  <c r="M130" i="17" s="1"/>
  <c r="N130" i="17" s="1"/>
  <c r="O130" i="17" s="1"/>
  <c r="P130" i="17" s="1"/>
  <c r="Q130" i="17" s="1"/>
  <c r="R130" i="17" s="1"/>
  <c r="S130" i="17" s="1"/>
  <c r="T130" i="17" s="1"/>
  <c r="U130" i="17" s="1"/>
  <c r="V130" i="17" s="1"/>
  <c r="W130" i="17" s="1"/>
  <c r="X130" i="17" s="1"/>
  <c r="Y130" i="17" s="1"/>
  <c r="Z130" i="17" s="1"/>
  <c r="AA130" i="17" s="1"/>
  <c r="AB130" i="17" s="1"/>
  <c r="AC130" i="17" s="1"/>
  <c r="AD130" i="17" s="1"/>
  <c r="T138" i="17"/>
  <c r="U138" i="17" s="1"/>
  <c r="V138" i="17" s="1"/>
  <c r="W138" i="17" s="1"/>
  <c r="X138" i="17" s="1"/>
  <c r="Y138" i="17" s="1"/>
  <c r="Z138" i="17" s="1"/>
  <c r="AA138" i="17" s="1"/>
  <c r="AB138" i="17" s="1"/>
  <c r="AC138" i="17" s="1"/>
  <c r="AD138" i="17" s="1"/>
  <c r="E123" i="17"/>
  <c r="F123" i="17" s="1"/>
  <c r="G123" i="17" s="1"/>
  <c r="H123" i="17" s="1"/>
  <c r="I123" i="17" s="1"/>
  <c r="J123" i="17" s="1"/>
  <c r="K123" i="17" s="1"/>
  <c r="L123" i="17" s="1"/>
  <c r="M123" i="17" s="1"/>
  <c r="N123" i="17" s="1"/>
  <c r="O123" i="17" s="1"/>
  <c r="P123" i="17" s="1"/>
  <c r="Q123" i="17" s="1"/>
  <c r="R123" i="17" s="1"/>
  <c r="S123" i="17" s="1"/>
  <c r="T123" i="17" s="1"/>
  <c r="U123" i="17" s="1"/>
  <c r="V123" i="17" s="1"/>
  <c r="W123" i="17" s="1"/>
  <c r="X123" i="17" s="1"/>
  <c r="Y123" i="17" s="1"/>
  <c r="Z123" i="17" s="1"/>
  <c r="AA123" i="17" s="1"/>
  <c r="AB123" i="17" s="1"/>
  <c r="AC123" i="17" s="1"/>
  <c r="AD123" i="17" s="1"/>
  <c r="Q135" i="17"/>
  <c r="R135" i="17"/>
  <c r="S135" i="17" s="1"/>
  <c r="T135" i="17" s="1"/>
  <c r="U135" i="17" s="1"/>
  <c r="V135" i="17" s="1"/>
  <c r="W135" i="17" s="1"/>
  <c r="X135" i="17" s="1"/>
  <c r="Y135" i="17" s="1"/>
  <c r="Z135" i="17" s="1"/>
  <c r="AA135" i="17" s="1"/>
  <c r="AB135" i="17" s="1"/>
  <c r="AC135" i="17" s="1"/>
  <c r="AD135" i="17" s="1"/>
  <c r="I127" i="17"/>
  <c r="J127" i="17" s="1"/>
  <c r="K127" i="17" s="1"/>
  <c r="L127" i="17" s="1"/>
  <c r="M127" i="17" s="1"/>
  <c r="N127" i="17" s="1"/>
  <c r="O127" i="17" s="1"/>
  <c r="P127" i="17" s="1"/>
  <c r="Q127" i="17" s="1"/>
  <c r="R127" i="17" s="1"/>
  <c r="S127" i="17" s="1"/>
  <c r="T127" i="17" s="1"/>
  <c r="U127" i="17" s="1"/>
  <c r="V127" i="17" s="1"/>
  <c r="W127" i="17" s="1"/>
  <c r="X127" i="17" s="1"/>
  <c r="Y127" i="17" s="1"/>
  <c r="Z127" i="17" s="1"/>
  <c r="AA127" i="17" s="1"/>
  <c r="AB127" i="17" s="1"/>
  <c r="AC127" i="17" s="1"/>
  <c r="AD127" i="17" s="1"/>
  <c r="F124" i="17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R136" i="17"/>
  <c r="S136" i="17" s="1"/>
  <c r="T136" i="17" s="1"/>
  <c r="U136" i="17" s="1"/>
  <c r="V136" i="17" s="1"/>
  <c r="W136" i="17" s="1"/>
  <c r="X136" i="17" s="1"/>
  <c r="Y136" i="17" s="1"/>
  <c r="Z136" i="17" s="1"/>
  <c r="AA136" i="17" s="1"/>
  <c r="AB136" i="17" s="1"/>
  <c r="AC136" i="17" s="1"/>
  <c r="AD136" i="17" s="1"/>
  <c r="V140" i="17"/>
  <c r="W140" i="17" s="1"/>
  <c r="X140" i="17" s="1"/>
  <c r="Y140" i="17" s="1"/>
  <c r="Z140" i="17" s="1"/>
  <c r="AA140" i="17" s="1"/>
  <c r="AB140" i="17" s="1"/>
  <c r="AC140" i="17" s="1"/>
  <c r="AD140" i="17" s="1"/>
  <c r="M131" i="17"/>
  <c r="N131" i="17" s="1"/>
  <c r="O131" i="17" s="1"/>
  <c r="P131" i="17" s="1"/>
  <c r="Q131" i="17" s="1"/>
  <c r="R131" i="17" s="1"/>
  <c r="S131" i="17" s="1"/>
  <c r="T131" i="17" s="1"/>
  <c r="U131" i="17" s="1"/>
  <c r="V131" i="17" s="1"/>
  <c r="W131" i="17" s="1"/>
  <c r="X131" i="17" s="1"/>
  <c r="Y131" i="17" s="1"/>
  <c r="Z131" i="17" s="1"/>
  <c r="AA131" i="17" s="1"/>
  <c r="AB131" i="17" s="1"/>
  <c r="AC131" i="17" s="1"/>
  <c r="AD131" i="17" s="1"/>
  <c r="D119" i="17"/>
  <c r="D147" i="17" s="1"/>
  <c r="D148" i="17" s="1"/>
  <c r="D12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D67" i="16"/>
  <c r="AG61" i="16"/>
  <c r="AF61" i="16"/>
  <c r="AE61" i="16"/>
  <c r="AG58" i="16"/>
  <c r="AF58" i="16"/>
  <c r="AE58" i="16"/>
  <c r="D58" i="16"/>
  <c r="AG23" i="16"/>
  <c r="AF23" i="16"/>
  <c r="AE23" i="16"/>
  <c r="D9" i="16"/>
  <c r="AG19" i="16"/>
  <c r="AG26" i="16" s="1"/>
  <c r="AG66" i="16" s="1"/>
  <c r="AF19" i="16"/>
  <c r="AF26" i="16" s="1"/>
  <c r="AF66" i="16" s="1"/>
  <c r="AE19" i="16"/>
  <c r="AE26" i="16" s="1"/>
  <c r="AE66" i="16" s="1"/>
  <c r="AD19" i="16"/>
  <c r="AD26" i="16" s="1"/>
  <c r="AD66" i="16" s="1"/>
  <c r="AC19" i="16"/>
  <c r="AC26" i="16" s="1"/>
  <c r="AC66" i="16" s="1"/>
  <c r="AB19" i="16"/>
  <c r="AB26" i="16" s="1"/>
  <c r="AB66" i="16" s="1"/>
  <c r="AA19" i="16"/>
  <c r="AA26" i="16" s="1"/>
  <c r="AA66" i="16" s="1"/>
  <c r="Z19" i="16"/>
  <c r="Z26" i="16" s="1"/>
  <c r="Z66" i="16" s="1"/>
  <c r="Y19" i="16"/>
  <c r="Y26" i="16" s="1"/>
  <c r="Y66" i="16" s="1"/>
  <c r="X19" i="16"/>
  <c r="X26" i="16" s="1"/>
  <c r="X66" i="16" s="1"/>
  <c r="W19" i="16"/>
  <c r="W26" i="16" s="1"/>
  <c r="W66" i="16" s="1"/>
  <c r="V19" i="16"/>
  <c r="V26" i="16" s="1"/>
  <c r="V66" i="16" s="1"/>
  <c r="U19" i="16"/>
  <c r="U26" i="16" s="1"/>
  <c r="U66" i="16" s="1"/>
  <c r="T19" i="16"/>
  <c r="T26" i="16" s="1"/>
  <c r="T66" i="16" s="1"/>
  <c r="S19" i="16"/>
  <c r="S26" i="16" s="1"/>
  <c r="S66" i="16" s="1"/>
  <c r="R19" i="16"/>
  <c r="R26" i="16" s="1"/>
  <c r="R66" i="16" s="1"/>
  <c r="Q19" i="16"/>
  <c r="Q26" i="16" s="1"/>
  <c r="Q66" i="16" s="1"/>
  <c r="P19" i="16"/>
  <c r="P26" i="16" s="1"/>
  <c r="P66" i="16" s="1"/>
  <c r="O19" i="16"/>
  <c r="O26" i="16" s="1"/>
  <c r="O66" i="16" s="1"/>
  <c r="N19" i="16"/>
  <c r="N26" i="16" s="1"/>
  <c r="N66" i="16" s="1"/>
  <c r="M19" i="16"/>
  <c r="M26" i="16" s="1"/>
  <c r="M66" i="16" s="1"/>
  <c r="L19" i="16"/>
  <c r="L26" i="16" s="1"/>
  <c r="L66" i="16" s="1"/>
  <c r="K19" i="16"/>
  <c r="K26" i="16" s="1"/>
  <c r="K66" i="16" s="1"/>
  <c r="J19" i="16"/>
  <c r="J26" i="16" s="1"/>
  <c r="J66" i="16" s="1"/>
  <c r="I19" i="16"/>
  <c r="I26" i="16" s="1"/>
  <c r="I66" i="16" s="1"/>
  <c r="H19" i="16"/>
  <c r="H26" i="16" s="1"/>
  <c r="H66" i="16" s="1"/>
  <c r="G19" i="16"/>
  <c r="G26" i="16" s="1"/>
  <c r="G66" i="16" s="1"/>
  <c r="F19" i="16"/>
  <c r="F26" i="16" s="1"/>
  <c r="F66" i="16" s="1"/>
  <c r="E19" i="16"/>
  <c r="E26" i="16" s="1"/>
  <c r="E66" i="16" s="1"/>
  <c r="D19" i="16"/>
  <c r="D26" i="16" s="1"/>
  <c r="D66" i="16" s="1"/>
  <c r="D6" i="16"/>
  <c r="AG54" i="3"/>
  <c r="AF54" i="3"/>
  <c r="AE54" i="3"/>
  <c r="D54" i="3"/>
  <c r="AG20" i="3"/>
  <c r="AF20" i="3"/>
  <c r="AE20" i="3"/>
  <c r="T18" i="14"/>
  <c r="T21" i="14" s="1"/>
  <c r="R18" i="14"/>
  <c r="R21" i="14" s="1"/>
  <c r="P18" i="14"/>
  <c r="P21" i="14" s="1"/>
  <c r="O18" i="14"/>
  <c r="O21" i="14" s="1"/>
  <c r="N18" i="14"/>
  <c r="N21" i="14" s="1"/>
  <c r="M18" i="14"/>
  <c r="M21" i="14" s="1"/>
  <c r="L18" i="14"/>
  <c r="L21" i="14" s="1"/>
  <c r="K18" i="14"/>
  <c r="K21" i="14" s="1"/>
  <c r="J18" i="14"/>
  <c r="J21" i="14" s="1"/>
  <c r="I18" i="14"/>
  <c r="I21" i="14" s="1"/>
  <c r="H18" i="14"/>
  <c r="H21" i="14"/>
  <c r="G18" i="14"/>
  <c r="G21" i="14" s="1"/>
  <c r="F18" i="14"/>
  <c r="F21" i="14"/>
  <c r="E18" i="14"/>
  <c r="E21" i="14" s="1"/>
  <c r="D18" i="14"/>
  <c r="D21" i="14"/>
  <c r="U18" i="14"/>
  <c r="U21" i="14" s="1"/>
  <c r="V6" i="2"/>
  <c r="U6" i="2" s="1"/>
  <c r="T6" i="2" s="1"/>
  <c r="E108" i="3"/>
  <c r="E117" i="3" s="1"/>
  <c r="F108" i="3"/>
  <c r="S108" i="3" s="1"/>
  <c r="G108" i="3"/>
  <c r="H108" i="3"/>
  <c r="I108" i="3"/>
  <c r="J108" i="3"/>
  <c r="K108" i="3"/>
  <c r="L108" i="3"/>
  <c r="M108" i="3"/>
  <c r="M117" i="3" s="1"/>
  <c r="N108" i="3"/>
  <c r="O108" i="3"/>
  <c r="P108" i="3"/>
  <c r="Q108" i="3"/>
  <c r="R108" i="3"/>
  <c r="E109" i="3"/>
  <c r="F109" i="3"/>
  <c r="G109" i="3"/>
  <c r="G117" i="3" s="1"/>
  <c r="H109" i="3"/>
  <c r="H117" i="3" s="1"/>
  <c r="I109" i="3"/>
  <c r="J109" i="3"/>
  <c r="K109" i="3"/>
  <c r="L109" i="3"/>
  <c r="M109" i="3"/>
  <c r="N109" i="3"/>
  <c r="O109" i="3"/>
  <c r="O117" i="3" s="1"/>
  <c r="P109" i="3"/>
  <c r="P117" i="3" s="1"/>
  <c r="Q109" i="3"/>
  <c r="R109" i="3"/>
  <c r="S109" i="3"/>
  <c r="E110" i="3"/>
  <c r="F110" i="3"/>
  <c r="G110" i="3"/>
  <c r="H110" i="3"/>
  <c r="I110" i="3"/>
  <c r="I117" i="3" s="1"/>
  <c r="J110" i="3"/>
  <c r="K110" i="3"/>
  <c r="L110" i="3"/>
  <c r="M110" i="3"/>
  <c r="N110" i="3"/>
  <c r="O110" i="3"/>
  <c r="P110" i="3"/>
  <c r="Q110" i="3"/>
  <c r="R110" i="3"/>
  <c r="S110" i="3"/>
  <c r="T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E112" i="3"/>
  <c r="F112" i="3"/>
  <c r="G112" i="3"/>
  <c r="H112" i="3"/>
  <c r="I112" i="3"/>
  <c r="J112" i="3"/>
  <c r="K112" i="3"/>
  <c r="L112" i="3"/>
  <c r="L117" i="3" s="1"/>
  <c r="M112" i="3"/>
  <c r="N112" i="3"/>
  <c r="O112" i="3"/>
  <c r="P112" i="3"/>
  <c r="Q112" i="3"/>
  <c r="R112" i="3"/>
  <c r="S112" i="3"/>
  <c r="T112" i="3"/>
  <c r="U112" i="3"/>
  <c r="V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E95" i="3"/>
  <c r="F95" i="3"/>
  <c r="G95" i="3" s="1"/>
  <c r="E96" i="3"/>
  <c r="F96" i="3"/>
  <c r="E97" i="3"/>
  <c r="F97" i="3"/>
  <c r="H97" i="3" s="1"/>
  <c r="G97" i="3"/>
  <c r="E98" i="3"/>
  <c r="F98" i="3"/>
  <c r="G98" i="3"/>
  <c r="H98" i="3"/>
  <c r="I98" i="3" s="1"/>
  <c r="E99" i="3"/>
  <c r="F99" i="3"/>
  <c r="G99" i="3"/>
  <c r="J99" i="3" s="1"/>
  <c r="H99" i="3"/>
  <c r="I99" i="3"/>
  <c r="E100" i="3"/>
  <c r="F100" i="3"/>
  <c r="G100" i="3"/>
  <c r="H100" i="3"/>
  <c r="I100" i="3"/>
  <c r="J100" i="3"/>
  <c r="K100" i="3" s="1"/>
  <c r="L100" i="3" s="1"/>
  <c r="E101" i="3"/>
  <c r="F101" i="3"/>
  <c r="G101" i="3"/>
  <c r="H101" i="3"/>
  <c r="I101" i="3"/>
  <c r="J101" i="3"/>
  <c r="K101" i="3"/>
  <c r="E102" i="3"/>
  <c r="F102" i="3"/>
  <c r="G102" i="3"/>
  <c r="H102" i="3"/>
  <c r="I102" i="3"/>
  <c r="J102" i="3"/>
  <c r="K102" i="3"/>
  <c r="L102" i="3"/>
  <c r="E103" i="3"/>
  <c r="N103" i="3" s="1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N104" i="3"/>
  <c r="E105" i="3"/>
  <c r="F105" i="3"/>
  <c r="G105" i="3"/>
  <c r="H105" i="3"/>
  <c r="I105" i="3"/>
  <c r="J105" i="3"/>
  <c r="K105" i="3"/>
  <c r="L105" i="3"/>
  <c r="M105" i="3"/>
  <c r="N105" i="3"/>
  <c r="O105" i="3"/>
  <c r="E106" i="3"/>
  <c r="F106" i="3"/>
  <c r="G106" i="3"/>
  <c r="Q106" i="3" s="1"/>
  <c r="H106" i="3"/>
  <c r="I106" i="3"/>
  <c r="J106" i="3"/>
  <c r="K106" i="3"/>
  <c r="L106" i="3"/>
  <c r="M106" i="3"/>
  <c r="N106" i="3"/>
  <c r="O106" i="3"/>
  <c r="P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D8" i="2"/>
  <c r="F19" i="17"/>
  <c r="F21" i="17" s="1"/>
  <c r="F9" i="17" s="1"/>
  <c r="D6" i="3"/>
  <c r="D10" i="3" s="1"/>
  <c r="D63" i="3"/>
  <c r="V139" i="3"/>
  <c r="U138" i="3"/>
  <c r="V138" i="3" s="1"/>
  <c r="W138" i="3" s="1"/>
  <c r="X138" i="3" s="1"/>
  <c r="Y138" i="3" s="1"/>
  <c r="Z138" i="3" s="1"/>
  <c r="AA138" i="3" s="1"/>
  <c r="T137" i="3"/>
  <c r="U137" i="3" s="1"/>
  <c r="V137" i="3" s="1"/>
  <c r="W137" i="3" s="1"/>
  <c r="X137" i="3" s="1"/>
  <c r="Y137" i="3" s="1"/>
  <c r="Z137" i="3" s="1"/>
  <c r="AA137" i="3"/>
  <c r="S136" i="3"/>
  <c r="T136" i="3"/>
  <c r="U136" i="3" s="1"/>
  <c r="V136" i="3" s="1"/>
  <c r="W136" i="3" s="1"/>
  <c r="X136" i="3" s="1"/>
  <c r="Y136" i="3"/>
  <c r="Z136" i="3"/>
  <c r="AA136" i="3" s="1"/>
  <c r="AB136" i="3" s="1"/>
  <c r="AK109" i="3" s="1"/>
  <c r="R135" i="3"/>
  <c r="S135" i="3" s="1"/>
  <c r="T135" i="3" s="1"/>
  <c r="U135" i="3" s="1"/>
  <c r="V135" i="3" s="1"/>
  <c r="W135" i="3" s="1"/>
  <c r="X135" i="3" s="1"/>
  <c r="Y135" i="3" s="1"/>
  <c r="Z135" i="3" s="1"/>
  <c r="AA135" i="3" s="1"/>
  <c r="Q134" i="3"/>
  <c r="R134" i="3" s="1"/>
  <c r="S134" i="3" s="1"/>
  <c r="T134" i="3" s="1"/>
  <c r="U134" i="3" s="1"/>
  <c r="V134" i="3"/>
  <c r="W134" i="3" s="1"/>
  <c r="X134" i="3" s="1"/>
  <c r="Y134" i="3" s="1"/>
  <c r="Z134" i="3" s="1"/>
  <c r="AA134" i="3"/>
  <c r="P133" i="3"/>
  <c r="Q133" i="3" s="1"/>
  <c r="R133" i="3"/>
  <c r="S133" i="3" s="1"/>
  <c r="T133" i="3" s="1"/>
  <c r="U133" i="3" s="1"/>
  <c r="V133" i="3" s="1"/>
  <c r="W133" i="3" s="1"/>
  <c r="X133" i="3" s="1"/>
  <c r="Y133" i="3" s="1"/>
  <c r="Z133" i="3" s="1"/>
  <c r="AA133" i="3" s="1"/>
  <c r="O132" i="3"/>
  <c r="N131" i="3"/>
  <c r="O131" i="3" s="1"/>
  <c r="P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M130" i="3"/>
  <c r="N130" i="3" s="1"/>
  <c r="O130" i="3" s="1"/>
  <c r="P130" i="3" s="1"/>
  <c r="Q130" i="3" s="1"/>
  <c r="R130" i="3" s="1"/>
  <c r="S130" i="3" s="1"/>
  <c r="T130" i="3" s="1"/>
  <c r="U130" i="3" s="1"/>
  <c r="V130" i="3" s="1"/>
  <c r="W130" i="3" s="1"/>
  <c r="X130" i="3" s="1"/>
  <c r="Y130" i="3" s="1"/>
  <c r="Z130" i="3" s="1"/>
  <c r="AA130" i="3" s="1"/>
  <c r="L129" i="3"/>
  <c r="M129" i="3" s="1"/>
  <c r="N129" i="3" s="1"/>
  <c r="O129" i="3" s="1"/>
  <c r="P129" i="3" s="1"/>
  <c r="Q129" i="3"/>
  <c r="R129" i="3" s="1"/>
  <c r="S129" i="3" s="1"/>
  <c r="T129" i="3" s="1"/>
  <c r="U129" i="3" s="1"/>
  <c r="V129" i="3" s="1"/>
  <c r="W129" i="3" s="1"/>
  <c r="X129" i="3" s="1"/>
  <c r="Y129" i="3" s="1"/>
  <c r="Z129" i="3" s="1"/>
  <c r="AA129" i="3" s="1"/>
  <c r="AC129" i="3" s="1"/>
  <c r="AD129" i="3" s="1"/>
  <c r="AE129" i="3" s="1"/>
  <c r="AF129" i="3" s="1"/>
  <c r="AG129" i="3" s="1"/>
  <c r="K128" i="3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AA128" i="3" s="1"/>
  <c r="J127" i="3"/>
  <c r="K127" i="3"/>
  <c r="L127" i="3" s="1"/>
  <c r="M127" i="3" s="1"/>
  <c r="N127" i="3" s="1"/>
  <c r="O127" i="3" s="1"/>
  <c r="P127" i="3" s="1"/>
  <c r="Q127" i="3" s="1"/>
  <c r="R127" i="3" s="1"/>
  <c r="S127" i="3" s="1"/>
  <c r="T127" i="3" s="1"/>
  <c r="U127" i="3" s="1"/>
  <c r="V127" i="3" s="1"/>
  <c r="W127" i="3" s="1"/>
  <c r="X127" i="3" s="1"/>
  <c r="Y127" i="3" s="1"/>
  <c r="Z127" i="3" s="1"/>
  <c r="AA127" i="3" s="1"/>
  <c r="I126" i="3"/>
  <c r="H125" i="3"/>
  <c r="I125" i="3"/>
  <c r="J125" i="3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AA125" i="3" s="1"/>
  <c r="G124" i="3"/>
  <c r="H124" i="3"/>
  <c r="I124" i="3" s="1"/>
  <c r="J124" i="3"/>
  <c r="K124" i="3" s="1"/>
  <c r="L124" i="3" s="1"/>
  <c r="M124" i="3" s="1"/>
  <c r="N124" i="3" s="1"/>
  <c r="O124" i="3" s="1"/>
  <c r="P124" i="3" s="1"/>
  <c r="Q124" i="3" s="1"/>
  <c r="R124" i="3" s="1"/>
  <c r="S124" i="3" s="1"/>
  <c r="T124" i="3" s="1"/>
  <c r="U124" i="3" s="1"/>
  <c r="V124" i="3" s="1"/>
  <c r="W124" i="3" s="1"/>
  <c r="X124" i="3" s="1"/>
  <c r="Y124" i="3" s="1"/>
  <c r="Z124" i="3" s="1"/>
  <c r="AA124" i="3" s="1"/>
  <c r="F123" i="3"/>
  <c r="G123" i="3" s="1"/>
  <c r="H123" i="3" s="1"/>
  <c r="I123" i="3"/>
  <c r="J123" i="3" s="1"/>
  <c r="K123" i="3" s="1"/>
  <c r="L123" i="3" s="1"/>
  <c r="M123" i="3" s="1"/>
  <c r="N123" i="3" s="1"/>
  <c r="O123" i="3" s="1"/>
  <c r="P123" i="3" s="1"/>
  <c r="Q123" i="3" s="1"/>
  <c r="R123" i="3" s="1"/>
  <c r="S123" i="3" s="1"/>
  <c r="T123" i="3" s="1"/>
  <c r="U123" i="3" s="1"/>
  <c r="V123" i="3" s="1"/>
  <c r="W123" i="3" s="1"/>
  <c r="X123" i="3" s="1"/>
  <c r="Y123" i="3" s="1"/>
  <c r="Z123" i="3" s="1"/>
  <c r="AA123" i="3" s="1"/>
  <c r="E122" i="3"/>
  <c r="F122" i="3" s="1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AA122" i="3" s="1"/>
  <c r="D121" i="3"/>
  <c r="E121" i="3"/>
  <c r="F121" i="3" s="1"/>
  <c r="G121" i="3" s="1"/>
  <c r="H121" i="3" s="1"/>
  <c r="I121" i="3" s="1"/>
  <c r="J121" i="3" s="1"/>
  <c r="K121" i="3" s="1"/>
  <c r="L121" i="3" s="1"/>
  <c r="M121" i="3" s="1"/>
  <c r="N121" i="3" s="1"/>
  <c r="O121" i="3" s="1"/>
  <c r="P121" i="3" s="1"/>
  <c r="Q121" i="3" s="1"/>
  <c r="R121" i="3" s="1"/>
  <c r="S121" i="3" s="1"/>
  <c r="T121" i="3" s="1"/>
  <c r="U121" i="3" s="1"/>
  <c r="V121" i="3" s="1"/>
  <c r="W121" i="3" s="1"/>
  <c r="X121" i="3" s="1"/>
  <c r="Y121" i="3" s="1"/>
  <c r="Z121" i="3" s="1"/>
  <c r="AA121" i="3" s="1"/>
  <c r="AC92" i="3"/>
  <c r="AB92" i="3"/>
  <c r="AC17" i="3"/>
  <c r="AC23" i="3" s="1"/>
  <c r="AC62" i="3" s="1"/>
  <c r="AB17" i="3"/>
  <c r="AB23" i="3" s="1"/>
  <c r="AB62" i="3" s="1"/>
  <c r="AD92" i="3"/>
  <c r="AE92" i="3"/>
  <c r="AF92" i="3"/>
  <c r="AG92" i="3"/>
  <c r="AD17" i="3"/>
  <c r="AD23" i="3" s="1"/>
  <c r="AD62" i="3" s="1"/>
  <c r="AE17" i="3"/>
  <c r="AE23" i="3" s="1"/>
  <c r="AE62" i="3" s="1"/>
  <c r="AF17" i="3"/>
  <c r="AF23" i="3" s="1"/>
  <c r="AF62" i="3" s="1"/>
  <c r="AG17" i="3"/>
  <c r="AG23" i="3" s="1"/>
  <c r="AG62" i="3" s="1"/>
  <c r="D117" i="3"/>
  <c r="D116" i="3"/>
  <c r="AA144" i="3"/>
  <c r="AB144" i="3" s="1"/>
  <c r="Z143" i="3"/>
  <c r="AA143" i="3"/>
  <c r="AB143" i="3" s="1"/>
  <c r="Y142" i="3"/>
  <c r="Z142" i="3"/>
  <c r="AA142" i="3" s="1"/>
  <c r="X141" i="3"/>
  <c r="Y141" i="3"/>
  <c r="Z141" i="3" s="1"/>
  <c r="AA141" i="3" s="1"/>
  <c r="W140" i="3"/>
  <c r="X140" i="3" s="1"/>
  <c r="Y140" i="3" s="1"/>
  <c r="Z140" i="3" s="1"/>
  <c r="AA140" i="3" s="1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D114" i="3"/>
  <c r="AA17" i="3"/>
  <c r="AA23" i="3"/>
  <c r="AA62" i="3"/>
  <c r="Z17" i="3"/>
  <c r="Z23" i="3" s="1"/>
  <c r="Z62" i="3" s="1"/>
  <c r="Y17" i="3"/>
  <c r="Y23" i="3"/>
  <c r="Y62" i="3" s="1"/>
  <c r="X17" i="3"/>
  <c r="X23" i="3"/>
  <c r="X62" i="3" s="1"/>
  <c r="W17" i="3"/>
  <c r="W23" i="3" s="1"/>
  <c r="W62" i="3" s="1"/>
  <c r="V17" i="3"/>
  <c r="V23" i="3" s="1"/>
  <c r="V62" i="3" s="1"/>
  <c r="U17" i="3"/>
  <c r="U23" i="3" s="1"/>
  <c r="U62" i="3"/>
  <c r="T17" i="3"/>
  <c r="T23" i="3" s="1"/>
  <c r="T62" i="3" s="1"/>
  <c r="S17" i="3"/>
  <c r="S23" i="3" s="1"/>
  <c r="S62" i="3" s="1"/>
  <c r="R17" i="3"/>
  <c r="R23" i="3"/>
  <c r="R62" i="3" s="1"/>
  <c r="Q17" i="3"/>
  <c r="Q23" i="3"/>
  <c r="Q62" i="3" s="1"/>
  <c r="P17" i="3"/>
  <c r="P23" i="3" s="1"/>
  <c r="P62" i="3" s="1"/>
  <c r="O17" i="3"/>
  <c r="O23" i="3" s="1"/>
  <c r="O62" i="3" s="1"/>
  <c r="N17" i="3"/>
  <c r="N23" i="3" s="1"/>
  <c r="N62" i="3" s="1"/>
  <c r="M17" i="3"/>
  <c r="M23" i="3" s="1"/>
  <c r="M62" i="3"/>
  <c r="L17" i="3"/>
  <c r="L23" i="3" s="1"/>
  <c r="L62" i="3"/>
  <c r="K17" i="3"/>
  <c r="K23" i="3"/>
  <c r="K62" i="3"/>
  <c r="J17" i="3"/>
  <c r="J23" i="3" s="1"/>
  <c r="J62" i="3" s="1"/>
  <c r="I17" i="3"/>
  <c r="I23" i="3"/>
  <c r="I62" i="3" s="1"/>
  <c r="H17" i="3"/>
  <c r="H23" i="3"/>
  <c r="H62" i="3" s="1"/>
  <c r="G17" i="3"/>
  <c r="G23" i="3" s="1"/>
  <c r="G62" i="3" s="1"/>
  <c r="F17" i="3"/>
  <c r="F23" i="3" s="1"/>
  <c r="F62" i="3" s="1"/>
  <c r="E17" i="3"/>
  <c r="E23" i="3" s="1"/>
  <c r="E62" i="3"/>
  <c r="D17" i="3"/>
  <c r="D23" i="3" s="1"/>
  <c r="D62" i="3" s="1"/>
  <c r="Q10" i="2"/>
  <c r="R10" i="2"/>
  <c r="S10" i="2"/>
  <c r="T10" i="2"/>
  <c r="U10" i="2"/>
  <c r="V10" i="2"/>
  <c r="W10" i="2"/>
  <c r="X10" i="2" s="1"/>
  <c r="Y10" i="2" s="1"/>
  <c r="Z10" i="2" s="1"/>
  <c r="D20" i="3"/>
  <c r="D9" i="3" s="1"/>
  <c r="E94" i="3"/>
  <c r="F94" i="3" s="1"/>
  <c r="AC143" i="3"/>
  <c r="AD143" i="3" s="1"/>
  <c r="AE143" i="3" s="1"/>
  <c r="AF143" i="3" s="1"/>
  <c r="AG143" i="3" s="1"/>
  <c r="E8" i="2"/>
  <c r="G19" i="17"/>
  <c r="G21" i="17" s="1"/>
  <c r="G9" i="17" s="1"/>
  <c r="F18" i="3"/>
  <c r="F20" i="3" s="1"/>
  <c r="F9" i="3" s="1"/>
  <c r="D118" i="3"/>
  <c r="D146" i="3" s="1"/>
  <c r="D147" i="3" s="1"/>
  <c r="AB129" i="3"/>
  <c r="AK102" i="3" s="1"/>
  <c r="AG57" i="3"/>
  <c r="O104" i="3"/>
  <c r="AI94" i="3" a="1"/>
  <c r="AI94" i="3" s="1"/>
  <c r="J126" i="3"/>
  <c r="K126" i="3"/>
  <c r="L126" i="3" s="1"/>
  <c r="M126" i="3" s="1"/>
  <c r="N126" i="3" s="1"/>
  <c r="O126" i="3" s="1"/>
  <c r="P126" i="3" s="1"/>
  <c r="Q126" i="3" s="1"/>
  <c r="R126" i="3" s="1"/>
  <c r="S126" i="3" s="1"/>
  <c r="T126" i="3" s="1"/>
  <c r="U126" i="3" s="1"/>
  <c r="V126" i="3" s="1"/>
  <c r="W126" i="3" s="1"/>
  <c r="X126" i="3" s="1"/>
  <c r="Y126" i="3"/>
  <c r="Z126" i="3" s="1"/>
  <c r="AA126" i="3" s="1"/>
  <c r="P132" i="3"/>
  <c r="Q132" i="3" s="1"/>
  <c r="R132" i="3" s="1"/>
  <c r="S132" i="3" s="1"/>
  <c r="T132" i="3"/>
  <c r="U132" i="3" s="1"/>
  <c r="V132" i="3" s="1"/>
  <c r="W132" i="3" s="1"/>
  <c r="X132" i="3" s="1"/>
  <c r="Y132" i="3" s="1"/>
  <c r="Z132" i="3" s="1"/>
  <c r="AA132" i="3" s="1"/>
  <c r="W139" i="3"/>
  <c r="X139" i="3" s="1"/>
  <c r="Y139" i="3" s="1"/>
  <c r="Z139" i="3" s="1"/>
  <c r="AA139" i="3" s="1"/>
  <c r="F8" i="2"/>
  <c r="G18" i="3"/>
  <c r="G20" i="3" s="1"/>
  <c r="G9" i="3" s="1"/>
  <c r="AE57" i="3"/>
  <c r="AF57" i="3"/>
  <c r="G8" i="2"/>
  <c r="I19" i="17"/>
  <c r="H19" i="17"/>
  <c r="H21" i="17" s="1"/>
  <c r="H9" i="17" s="1"/>
  <c r="H18" i="3"/>
  <c r="H20" i="3" s="1"/>
  <c r="H9" i="3" s="1"/>
  <c r="H8" i="2"/>
  <c r="J19" i="17"/>
  <c r="J21" i="17" s="1"/>
  <c r="J9" i="17" s="1"/>
  <c r="I18" i="3"/>
  <c r="I20" i="3" s="1"/>
  <c r="I9" i="3" s="1"/>
  <c r="I21" i="17"/>
  <c r="I9" i="17" s="1"/>
  <c r="J18" i="3"/>
  <c r="I8" i="2"/>
  <c r="K19" i="17"/>
  <c r="J20" i="3"/>
  <c r="J9" i="3" s="1"/>
  <c r="J8" i="2"/>
  <c r="L19" i="17"/>
  <c r="L21" i="17" s="1"/>
  <c r="L9" i="17" s="1"/>
  <c r="K18" i="3"/>
  <c r="K20" i="3" s="1"/>
  <c r="K9" i="3" s="1"/>
  <c r="K21" i="17"/>
  <c r="K9" i="17" s="1"/>
  <c r="L18" i="3"/>
  <c r="K8" i="2"/>
  <c r="M19" i="17"/>
  <c r="L20" i="3"/>
  <c r="L9" i="3" s="1"/>
  <c r="M18" i="3"/>
  <c r="M20" i="3" s="1"/>
  <c r="M9" i="3" s="1"/>
  <c r="L8" i="2"/>
  <c r="N19" i="17"/>
  <c r="M21" i="17"/>
  <c r="M9" i="17" s="1"/>
  <c r="N18" i="3"/>
  <c r="N20" i="3" s="1"/>
  <c r="N9" i="3" s="1"/>
  <c r="M8" i="2"/>
  <c r="O19" i="17"/>
  <c r="O21" i="17" s="1"/>
  <c r="O9" i="17" s="1"/>
  <c r="O18" i="3"/>
  <c r="O20" i="3" s="1"/>
  <c r="O9" i="3" s="1"/>
  <c r="N8" i="2"/>
  <c r="P19" i="17"/>
  <c r="P18" i="3"/>
  <c r="O8" i="2"/>
  <c r="Q19" i="17"/>
  <c r="Q21" i="17" s="1"/>
  <c r="Q9" i="17" s="1"/>
  <c r="P21" i="17"/>
  <c r="P9" i="17" s="1"/>
  <c r="Q18" i="3"/>
  <c r="Q20" i="3" s="1"/>
  <c r="Q9" i="3" s="1"/>
  <c r="P8" i="2"/>
  <c r="R19" i="17"/>
  <c r="R21" i="17" s="1"/>
  <c r="R9" i="17" s="1"/>
  <c r="P20" i="3"/>
  <c r="P9" i="3" s="1"/>
  <c r="R18" i="3"/>
  <c r="R20" i="3" s="1"/>
  <c r="R9" i="3" s="1"/>
  <c r="Q8" i="2"/>
  <c r="R8" i="2"/>
  <c r="S8" i="2"/>
  <c r="T8" i="2"/>
  <c r="U8" i="2"/>
  <c r="W19" i="17"/>
  <c r="W21" i="17" s="1"/>
  <c r="W9" i="17" s="1"/>
  <c r="V8" i="2"/>
  <c r="AE10" i="3"/>
  <c r="AF10" i="3"/>
  <c r="AG10" i="3"/>
  <c r="Y21" i="14"/>
  <c r="N14" i="17" l="1"/>
  <c r="N74" i="17" s="1"/>
  <c r="O74" i="17" s="1"/>
  <c r="P74" i="17" s="1"/>
  <c r="Q74" i="17" s="1"/>
  <c r="R74" i="17" s="1"/>
  <c r="S74" i="17" s="1"/>
  <c r="T74" i="17" s="1"/>
  <c r="U74" i="17" s="1"/>
  <c r="V74" i="17" s="1"/>
  <c r="W74" i="17" s="1"/>
  <c r="X74" i="17" s="1"/>
  <c r="Y74" i="17" s="1"/>
  <c r="Z74" i="17" s="1"/>
  <c r="AA74" i="17" s="1"/>
  <c r="AB74" i="17" s="1"/>
  <c r="AC74" i="17" s="1"/>
  <c r="AD74" i="17" s="1"/>
  <c r="AD14" i="17"/>
  <c r="AD90" i="17" s="1"/>
  <c r="AK52" i="17" s="1"/>
  <c r="AN52" i="17" s="1"/>
  <c r="AP52" i="17" s="1"/>
  <c r="AC14" i="17"/>
  <c r="AC89" i="17" s="1"/>
  <c r="AD89" i="17" s="1"/>
  <c r="AK51" i="17" s="1"/>
  <c r="AN51" i="17" s="1"/>
  <c r="AP51" i="17" s="1"/>
  <c r="W14" i="17"/>
  <c r="W83" i="17" s="1"/>
  <c r="X83" i="17" s="1"/>
  <c r="Y83" i="17" s="1"/>
  <c r="Z83" i="17" s="1"/>
  <c r="AA83" i="17" s="1"/>
  <c r="AB83" i="17" s="1"/>
  <c r="AC83" i="17" s="1"/>
  <c r="AD83" i="17" s="1"/>
  <c r="AB25" i="3"/>
  <c r="AB56" i="3" s="1"/>
  <c r="AB26" i="19"/>
  <c r="AB57" i="19" s="1"/>
  <c r="P26" i="19"/>
  <c r="P57" i="19" s="1"/>
  <c r="L26" i="19"/>
  <c r="L57" i="19" s="1"/>
  <c r="L25" i="3"/>
  <c r="L56" i="3" s="1"/>
  <c r="AE122" i="19"/>
  <c r="AF122" i="19" s="1"/>
  <c r="AG122" i="19" s="1"/>
  <c r="AK95" i="19"/>
  <c r="AE123" i="19"/>
  <c r="AF123" i="19" s="1"/>
  <c r="AG123" i="19" s="1"/>
  <c r="AK96" i="19"/>
  <c r="AE127" i="19"/>
  <c r="AF127" i="19" s="1"/>
  <c r="AG127" i="19" s="1"/>
  <c r="AK100" i="19"/>
  <c r="AE130" i="19"/>
  <c r="AF130" i="19" s="1"/>
  <c r="AG130" i="19" s="1"/>
  <c r="AK103" i="19"/>
  <c r="AK97" i="19"/>
  <c r="AE124" i="19"/>
  <c r="AF124" i="19" s="1"/>
  <c r="AG124" i="19" s="1"/>
  <c r="AE128" i="19"/>
  <c r="AF128" i="19" s="1"/>
  <c r="AG128" i="19" s="1"/>
  <c r="AK101" i="19"/>
  <c r="AE125" i="19"/>
  <c r="AF125" i="19" s="1"/>
  <c r="AG125" i="19" s="1"/>
  <c r="AK98" i="19"/>
  <c r="AK107" i="19"/>
  <c r="AE134" i="19"/>
  <c r="AF134" i="19" s="1"/>
  <c r="AG134" i="19" s="1"/>
  <c r="AK99" i="19"/>
  <c r="AE126" i="19"/>
  <c r="AF126" i="19" s="1"/>
  <c r="AG126" i="19" s="1"/>
  <c r="AE129" i="19"/>
  <c r="AF129" i="19" s="1"/>
  <c r="AG129" i="19" s="1"/>
  <c r="AK102" i="19"/>
  <c r="AK112" i="19"/>
  <c r="AE139" i="19"/>
  <c r="AF139" i="19" s="1"/>
  <c r="AG139" i="19" s="1"/>
  <c r="AK106" i="19"/>
  <c r="AE133" i="19"/>
  <c r="AF133" i="19" s="1"/>
  <c r="AG133" i="19" s="1"/>
  <c r="AK109" i="19"/>
  <c r="AE136" i="19"/>
  <c r="AF136" i="19" s="1"/>
  <c r="AG136" i="19" s="1"/>
  <c r="AK111" i="19"/>
  <c r="AE138" i="19"/>
  <c r="AF138" i="19" s="1"/>
  <c r="AG138" i="19" s="1"/>
  <c r="AK113" i="19"/>
  <c r="AE140" i="19"/>
  <c r="AF140" i="19" s="1"/>
  <c r="AG140" i="19" s="1"/>
  <c r="AK104" i="19"/>
  <c r="AE131" i="19"/>
  <c r="AF131" i="19" s="1"/>
  <c r="AG131" i="19" s="1"/>
  <c r="AE137" i="19"/>
  <c r="AF137" i="19" s="1"/>
  <c r="AG137" i="19" s="1"/>
  <c r="AK110" i="19"/>
  <c r="AK26" i="19"/>
  <c r="AE64" i="19"/>
  <c r="AF64" i="19" s="1"/>
  <c r="AG64" i="19" s="1"/>
  <c r="AE135" i="19"/>
  <c r="AF135" i="19" s="1"/>
  <c r="AG135" i="19" s="1"/>
  <c r="AK108" i="19"/>
  <c r="Q14" i="19"/>
  <c r="S39" i="19" s="1"/>
  <c r="L14" i="19"/>
  <c r="N34" i="19" s="1"/>
  <c r="Y14" i="19"/>
  <c r="Y85" i="19" s="1"/>
  <c r="Z85" i="19" s="1"/>
  <c r="AA85" i="19" s="1"/>
  <c r="AB85" i="19" s="1"/>
  <c r="AC85" i="19" s="1"/>
  <c r="AD85" i="19" s="1"/>
  <c r="T14" i="19"/>
  <c r="T80" i="19" s="1"/>
  <c r="U80" i="19" s="1"/>
  <c r="V80" i="19" s="1"/>
  <c r="W80" i="19" s="1"/>
  <c r="X80" i="19" s="1"/>
  <c r="Y80" i="19" s="1"/>
  <c r="Z80" i="19" s="1"/>
  <c r="AA80" i="19" s="1"/>
  <c r="AB80" i="19" s="1"/>
  <c r="AC80" i="19" s="1"/>
  <c r="AD80" i="19" s="1"/>
  <c r="AK42" i="19" s="1"/>
  <c r="AN42" i="19" s="1"/>
  <c r="AP42" i="19" s="1"/>
  <c r="I14" i="19"/>
  <c r="K31" i="19" s="1"/>
  <c r="V27" i="19"/>
  <c r="T26" i="19"/>
  <c r="T57" i="19" s="1"/>
  <c r="AB14" i="19"/>
  <c r="AB88" i="19" s="1"/>
  <c r="AC88" i="19" s="1"/>
  <c r="AD88" i="19" s="1"/>
  <c r="AE88" i="19" s="1"/>
  <c r="AF88" i="19" s="1"/>
  <c r="AG88" i="19" s="1"/>
  <c r="AK108" i="17"/>
  <c r="AE135" i="17"/>
  <c r="AF135" i="17" s="1"/>
  <c r="AG135" i="17" s="1"/>
  <c r="AE133" i="17"/>
  <c r="AF133" i="17" s="1"/>
  <c r="AG133" i="17" s="1"/>
  <c r="AK106" i="17"/>
  <c r="D11" i="17"/>
  <c r="AK26" i="17"/>
  <c r="AE64" i="17"/>
  <c r="AF64" i="17" s="1"/>
  <c r="AG64" i="17" s="1"/>
  <c r="AK110" i="17"/>
  <c r="AE137" i="17"/>
  <c r="AF137" i="17" s="1"/>
  <c r="AG137" i="17" s="1"/>
  <c r="D149" i="17"/>
  <c r="AE123" i="17"/>
  <c r="AF123" i="17" s="1"/>
  <c r="AG123" i="17" s="1"/>
  <c r="AK96" i="17"/>
  <c r="AE125" i="17"/>
  <c r="AF125" i="17" s="1"/>
  <c r="AG125" i="17" s="1"/>
  <c r="AK98" i="17"/>
  <c r="AE139" i="17"/>
  <c r="AF139" i="17" s="1"/>
  <c r="AG139" i="17" s="1"/>
  <c r="AK112" i="17"/>
  <c r="AK104" i="17"/>
  <c r="AE131" i="17"/>
  <c r="AF131" i="17" s="1"/>
  <c r="AG131" i="17" s="1"/>
  <c r="AK111" i="17"/>
  <c r="AE138" i="17"/>
  <c r="AF138" i="17" s="1"/>
  <c r="AG138" i="17" s="1"/>
  <c r="AE129" i="17"/>
  <c r="AF129" i="17" s="1"/>
  <c r="AG129" i="17" s="1"/>
  <c r="AK102" i="17"/>
  <c r="AE140" i="17"/>
  <c r="AF140" i="17" s="1"/>
  <c r="AG140" i="17" s="1"/>
  <c r="AK113" i="17"/>
  <c r="AE130" i="17"/>
  <c r="AF130" i="17" s="1"/>
  <c r="AG130" i="17" s="1"/>
  <c r="AK103" i="17"/>
  <c r="AE122" i="17"/>
  <c r="AF122" i="17" s="1"/>
  <c r="AG122" i="17" s="1"/>
  <c r="AK95" i="17"/>
  <c r="AK109" i="17"/>
  <c r="AE136" i="17"/>
  <c r="AF136" i="17" s="1"/>
  <c r="AG136" i="17" s="1"/>
  <c r="AK99" i="17"/>
  <c r="AE126" i="17"/>
  <c r="AF126" i="17" s="1"/>
  <c r="AG126" i="17" s="1"/>
  <c r="AK107" i="17"/>
  <c r="AE134" i="17"/>
  <c r="AF134" i="17" s="1"/>
  <c r="AG134" i="17" s="1"/>
  <c r="AE124" i="17"/>
  <c r="AF124" i="17" s="1"/>
  <c r="AG124" i="17" s="1"/>
  <c r="AK97" i="17"/>
  <c r="AK101" i="17"/>
  <c r="AE128" i="17"/>
  <c r="AF128" i="17" s="1"/>
  <c r="AG128" i="17" s="1"/>
  <c r="AK100" i="17"/>
  <c r="AE127" i="17"/>
  <c r="AF127" i="17" s="1"/>
  <c r="AG127" i="17" s="1"/>
  <c r="S14" i="17"/>
  <c r="S79" i="17" s="1"/>
  <c r="T79" i="17" s="1"/>
  <c r="U79" i="17" s="1"/>
  <c r="V79" i="17" s="1"/>
  <c r="W79" i="17" s="1"/>
  <c r="X79" i="17" s="1"/>
  <c r="Y79" i="17" s="1"/>
  <c r="Z79" i="17" s="1"/>
  <c r="AA79" i="17" s="1"/>
  <c r="AB79" i="17" s="1"/>
  <c r="AC79" i="17" s="1"/>
  <c r="AD79" i="17" s="1"/>
  <c r="AE79" i="17" s="1"/>
  <c r="AF79" i="17" s="1"/>
  <c r="AG79" i="17" s="1"/>
  <c r="R14" i="17"/>
  <c r="R78" i="17" s="1"/>
  <c r="S78" i="17" s="1"/>
  <c r="T78" i="17" s="1"/>
  <c r="U78" i="17" s="1"/>
  <c r="V78" i="17" s="1"/>
  <c r="W78" i="17" s="1"/>
  <c r="X78" i="17" s="1"/>
  <c r="Y78" i="17" s="1"/>
  <c r="Z78" i="17" s="1"/>
  <c r="AA78" i="17" s="1"/>
  <c r="AB78" i="17" s="1"/>
  <c r="AC78" i="17" s="1"/>
  <c r="AD78" i="17" s="1"/>
  <c r="AE78" i="17" s="1"/>
  <c r="AF78" i="17" s="1"/>
  <c r="AG78" i="17" s="1"/>
  <c r="O14" i="17"/>
  <c r="Z37" i="17" s="1"/>
  <c r="L14" i="17"/>
  <c r="P34" i="17" s="1"/>
  <c r="J14" i="17"/>
  <c r="K32" i="17" s="1"/>
  <c r="X14" i="17"/>
  <c r="X84" i="17" s="1"/>
  <c r="Y84" i="17" s="1"/>
  <c r="Z84" i="17" s="1"/>
  <c r="AA84" i="17" s="1"/>
  <c r="AB84" i="17" s="1"/>
  <c r="AC84" i="17" s="1"/>
  <c r="AD84" i="17" s="1"/>
  <c r="AK46" i="17" s="1"/>
  <c r="AN46" i="17" s="1"/>
  <c r="AP46" i="17" s="1"/>
  <c r="V14" i="17"/>
  <c r="V82" i="17" s="1"/>
  <c r="W82" i="17" s="1"/>
  <c r="X82" i="17" s="1"/>
  <c r="Y82" i="17" s="1"/>
  <c r="Z82" i="17" s="1"/>
  <c r="AA82" i="17" s="1"/>
  <c r="AB82" i="17" s="1"/>
  <c r="AC82" i="17" s="1"/>
  <c r="AD82" i="17" s="1"/>
  <c r="AK44" i="17" s="1"/>
  <c r="AN44" i="17" s="1"/>
  <c r="AP44" i="17" s="1"/>
  <c r="AA14" i="17"/>
  <c r="AA87" i="17" s="1"/>
  <c r="AB87" i="17" s="1"/>
  <c r="AC87" i="17" s="1"/>
  <c r="AD87" i="17" s="1"/>
  <c r="AK49" i="17" s="1"/>
  <c r="AN49" i="17" s="1"/>
  <c r="AP49" i="17" s="1"/>
  <c r="Z14" i="17"/>
  <c r="Z86" i="17" s="1"/>
  <c r="AA86" i="17" s="1"/>
  <c r="AB86" i="17" s="1"/>
  <c r="AC86" i="17" s="1"/>
  <c r="AD86" i="17" s="1"/>
  <c r="AK48" i="17" s="1"/>
  <c r="AN48" i="17" s="1"/>
  <c r="AP48" i="17" s="1"/>
  <c r="U14" i="17"/>
  <c r="U81" i="17" s="1"/>
  <c r="V81" i="17" s="1"/>
  <c r="W81" i="17" s="1"/>
  <c r="X81" i="17" s="1"/>
  <c r="Y81" i="17" s="1"/>
  <c r="Z81" i="17" s="1"/>
  <c r="AA81" i="17" s="1"/>
  <c r="AB81" i="17" s="1"/>
  <c r="AC81" i="17" s="1"/>
  <c r="AD81" i="17" s="1"/>
  <c r="AK43" i="17" s="1"/>
  <c r="AN43" i="17" s="1"/>
  <c r="AP43" i="17" s="1"/>
  <c r="AI119" i="16"/>
  <c r="AI120" i="16"/>
  <c r="AI122" i="16"/>
  <c r="AB130" i="3"/>
  <c r="AK103" i="3" s="1"/>
  <c r="AC130" i="3"/>
  <c r="AD130" i="3" s="1"/>
  <c r="AE130" i="3" s="1"/>
  <c r="AF130" i="3" s="1"/>
  <c r="AG130" i="3" s="1"/>
  <c r="AI106" i="3"/>
  <c r="T109" i="3"/>
  <c r="U109" i="3" s="1"/>
  <c r="AI103" i="3"/>
  <c r="AI97" i="3"/>
  <c r="AC136" i="3"/>
  <c r="AD136" i="3" s="1"/>
  <c r="AE136" i="3" s="1"/>
  <c r="AF136" i="3" s="1"/>
  <c r="AG136" i="3" s="1"/>
  <c r="G94" i="3"/>
  <c r="H94" i="3" s="1"/>
  <c r="I94" i="3" s="1"/>
  <c r="J94" i="3" s="1"/>
  <c r="AI99" i="3"/>
  <c r="AI111" i="3"/>
  <c r="AI104" i="3"/>
  <c r="AI116" i="3" s="1"/>
  <c r="AI110" i="3"/>
  <c r="AC144" i="3"/>
  <c r="AD144" i="3" s="1"/>
  <c r="AE144" i="3" s="1"/>
  <c r="AF144" i="3" s="1"/>
  <c r="AG144" i="3" s="1"/>
  <c r="AI101" i="3"/>
  <c r="AI102" i="3"/>
  <c r="AI105" i="3"/>
  <c r="AI100" i="3"/>
  <c r="AI109" i="3"/>
  <c r="AI117" i="3" s="1"/>
  <c r="AI98" i="3"/>
  <c r="AI114" i="3" s="1"/>
  <c r="I97" i="3"/>
  <c r="M102" i="3"/>
  <c r="N102" i="3" s="1"/>
  <c r="AI96" i="3"/>
  <c r="AI107" i="3"/>
  <c r="AI95" i="3"/>
  <c r="AI108" i="3"/>
  <c r="AI112" i="3"/>
  <c r="AC128" i="3"/>
  <c r="AD128" i="3" s="1"/>
  <c r="AE128" i="3" s="1"/>
  <c r="AF128" i="3" s="1"/>
  <c r="AG128" i="3" s="1"/>
  <c r="AB128" i="3"/>
  <c r="AK101" i="3" s="1"/>
  <c r="AK25" i="3"/>
  <c r="AE63" i="3"/>
  <c r="AF63" i="3" s="1"/>
  <c r="AG63" i="3" s="1"/>
  <c r="T108" i="3"/>
  <c r="S117" i="3"/>
  <c r="AC140" i="3"/>
  <c r="AD140" i="3" s="1"/>
  <c r="AE140" i="3" s="1"/>
  <c r="AF140" i="3" s="1"/>
  <c r="AG140" i="3" s="1"/>
  <c r="AB140" i="3"/>
  <c r="AB121" i="3"/>
  <c r="AK94" i="3" s="1"/>
  <c r="AC121" i="3"/>
  <c r="AD121" i="3" s="1"/>
  <c r="AE121" i="3" s="1"/>
  <c r="AF121" i="3" s="1"/>
  <c r="AG121" i="3" s="1"/>
  <c r="AB122" i="3"/>
  <c r="AK95" i="3" s="1"/>
  <c r="AC122" i="3"/>
  <c r="AD122" i="3" s="1"/>
  <c r="AE122" i="3" s="1"/>
  <c r="AF122" i="3" s="1"/>
  <c r="AG122" i="3" s="1"/>
  <c r="AB125" i="3"/>
  <c r="AK98" i="3" s="1"/>
  <c r="AC125" i="3"/>
  <c r="AD125" i="3" s="1"/>
  <c r="AE125" i="3" s="1"/>
  <c r="AF125" i="3" s="1"/>
  <c r="AG125" i="3" s="1"/>
  <c r="M100" i="3"/>
  <c r="AB135" i="3"/>
  <c r="AK108" i="3" s="1"/>
  <c r="AC135" i="3"/>
  <c r="AD135" i="3" s="1"/>
  <c r="AE135" i="3" s="1"/>
  <c r="AF135" i="3" s="1"/>
  <c r="AG135" i="3" s="1"/>
  <c r="AC123" i="3"/>
  <c r="AD123" i="3" s="1"/>
  <c r="AE123" i="3" s="1"/>
  <c r="AF123" i="3" s="1"/>
  <c r="AG123" i="3" s="1"/>
  <c r="AB123" i="3"/>
  <c r="AK96" i="3" s="1"/>
  <c r="L98" i="3"/>
  <c r="AB124" i="3"/>
  <c r="AK97" i="3" s="1"/>
  <c r="AC124" i="3"/>
  <c r="AD124" i="3" s="1"/>
  <c r="AE124" i="3" s="1"/>
  <c r="AF124" i="3" s="1"/>
  <c r="AG124" i="3" s="1"/>
  <c r="AB127" i="3"/>
  <c r="AK100" i="3" s="1"/>
  <c r="AC127" i="3"/>
  <c r="AD127" i="3" s="1"/>
  <c r="AE127" i="3" s="1"/>
  <c r="AF127" i="3" s="1"/>
  <c r="AG127" i="3" s="1"/>
  <c r="AC133" i="3"/>
  <c r="AD133" i="3" s="1"/>
  <c r="AE133" i="3" s="1"/>
  <c r="AF133" i="3" s="1"/>
  <c r="AG133" i="3" s="1"/>
  <c r="AB133" i="3"/>
  <c r="AK106" i="3" s="1"/>
  <c r="AB132" i="3"/>
  <c r="AK105" i="3" s="1"/>
  <c r="AC132" i="3"/>
  <c r="AD132" i="3" s="1"/>
  <c r="AE132" i="3" s="1"/>
  <c r="AF132" i="3" s="1"/>
  <c r="AG132" i="3" s="1"/>
  <c r="AC134" i="3"/>
  <c r="AD134" i="3" s="1"/>
  <c r="AE134" i="3" s="1"/>
  <c r="AF134" i="3" s="1"/>
  <c r="AG134" i="3" s="1"/>
  <c r="AB134" i="3"/>
  <c r="AK107" i="3" s="1"/>
  <c r="AB126" i="3"/>
  <c r="AK99" i="3" s="1"/>
  <c r="AC126" i="3"/>
  <c r="AD126" i="3" s="1"/>
  <c r="AE126" i="3" s="1"/>
  <c r="AF126" i="3" s="1"/>
  <c r="AG126" i="3" s="1"/>
  <c r="AB141" i="3"/>
  <c r="AC141" i="3"/>
  <c r="AD141" i="3" s="1"/>
  <c r="AE141" i="3" s="1"/>
  <c r="AF141" i="3" s="1"/>
  <c r="AG141" i="3" s="1"/>
  <c r="AB131" i="3"/>
  <c r="AK104" i="3" s="1"/>
  <c r="AC131" i="3"/>
  <c r="AD131" i="3" s="1"/>
  <c r="AE131" i="3" s="1"/>
  <c r="AF131" i="3" s="1"/>
  <c r="AG131" i="3" s="1"/>
  <c r="AC137" i="3"/>
  <c r="AD137" i="3" s="1"/>
  <c r="AE137" i="3" s="1"/>
  <c r="AF137" i="3" s="1"/>
  <c r="AG137" i="3" s="1"/>
  <c r="AB137" i="3"/>
  <c r="AK110" i="3" s="1"/>
  <c r="P104" i="3"/>
  <c r="D148" i="3"/>
  <c r="K99" i="3"/>
  <c r="AC142" i="3"/>
  <c r="AD142" i="3" s="1"/>
  <c r="AE142" i="3" s="1"/>
  <c r="AF142" i="3" s="1"/>
  <c r="AG142" i="3" s="1"/>
  <c r="AB142" i="3"/>
  <c r="AB138" i="3"/>
  <c r="AK111" i="3" s="1"/>
  <c r="AC138" i="3"/>
  <c r="AD138" i="3" s="1"/>
  <c r="AE138" i="3" s="1"/>
  <c r="AF138" i="3" s="1"/>
  <c r="AG138" i="3" s="1"/>
  <c r="AC139" i="3"/>
  <c r="AD139" i="3" s="1"/>
  <c r="AE139" i="3" s="1"/>
  <c r="AF139" i="3" s="1"/>
  <c r="AG139" i="3" s="1"/>
  <c r="AB139" i="3"/>
  <c r="AK112" i="3" s="1"/>
  <c r="R106" i="3"/>
  <c r="E116" i="3"/>
  <c r="E114" i="3"/>
  <c r="G96" i="3"/>
  <c r="G114" i="3" s="1"/>
  <c r="H96" i="3"/>
  <c r="H116" i="3" s="1"/>
  <c r="W112" i="3"/>
  <c r="N117" i="3"/>
  <c r="F117" i="3"/>
  <c r="G116" i="3"/>
  <c r="V111" i="3"/>
  <c r="W111" i="3" s="1"/>
  <c r="U110" i="3"/>
  <c r="V110" i="3"/>
  <c r="W110" i="3" s="1"/>
  <c r="R117" i="3"/>
  <c r="J117" i="3"/>
  <c r="R107" i="3"/>
  <c r="P105" i="3"/>
  <c r="O103" i="3"/>
  <c r="L101" i="3"/>
  <c r="J98" i="3"/>
  <c r="K98" i="3"/>
  <c r="H95" i="3"/>
  <c r="I95" i="3"/>
  <c r="F114" i="3"/>
  <c r="F116" i="3"/>
  <c r="X113" i="3"/>
  <c r="K117" i="3"/>
  <c r="Q117" i="3"/>
  <c r="T25" i="3"/>
  <c r="T56" i="3" s="1"/>
  <c r="P25" i="3"/>
  <c r="P56" i="3" s="1"/>
  <c r="E5" i="19"/>
  <c r="X26" i="19"/>
  <c r="X57" i="19" s="1"/>
  <c r="H26" i="19"/>
  <c r="H57" i="19" s="1"/>
  <c r="X25" i="3"/>
  <c r="X56" i="3" s="1"/>
  <c r="H25" i="3"/>
  <c r="H56" i="3" s="1"/>
  <c r="AI124" i="16"/>
  <c r="AI121" i="16"/>
  <c r="E57" i="19"/>
  <c r="E56" i="3"/>
  <c r="F26" i="17"/>
  <c r="F57" i="17" s="1"/>
  <c r="J26" i="17"/>
  <c r="J57" i="17" s="1"/>
  <c r="N26" i="17"/>
  <c r="N57" i="17" s="1"/>
  <c r="R26" i="17"/>
  <c r="R57" i="17" s="1"/>
  <c r="V26" i="17"/>
  <c r="V57" i="17" s="1"/>
  <c r="Z26" i="17"/>
  <c r="Z57" i="17" s="1"/>
  <c r="AD26" i="17"/>
  <c r="AD57" i="17" s="1"/>
  <c r="E5" i="17"/>
  <c r="G26" i="17"/>
  <c r="G57" i="17" s="1"/>
  <c r="K26" i="17"/>
  <c r="K57" i="17" s="1"/>
  <c r="O26" i="17"/>
  <c r="O57" i="17" s="1"/>
  <c r="S26" i="17"/>
  <c r="S57" i="17" s="1"/>
  <c r="W26" i="17"/>
  <c r="W57" i="17" s="1"/>
  <c r="AA26" i="17"/>
  <c r="AA57" i="17" s="1"/>
  <c r="H26" i="17"/>
  <c r="H57" i="17" s="1"/>
  <c r="L26" i="17"/>
  <c r="L57" i="17" s="1"/>
  <c r="P26" i="17"/>
  <c r="P57" i="17" s="1"/>
  <c r="T26" i="17"/>
  <c r="T57" i="17" s="1"/>
  <c r="X26" i="17"/>
  <c r="X57" i="17" s="1"/>
  <c r="AB26" i="17"/>
  <c r="AB57" i="17" s="1"/>
  <c r="E26" i="17"/>
  <c r="E55" i="17" s="1"/>
  <c r="E60" i="17" s="1"/>
  <c r="I26" i="17"/>
  <c r="I57" i="17" s="1"/>
  <c r="M26" i="17"/>
  <c r="M57" i="17" s="1"/>
  <c r="Q26" i="17"/>
  <c r="Q57" i="17" s="1"/>
  <c r="U26" i="17"/>
  <c r="U57" i="17" s="1"/>
  <c r="Y26" i="17"/>
  <c r="Y57" i="17" s="1"/>
  <c r="AC26" i="17"/>
  <c r="AC57" i="17" s="1"/>
  <c r="AG105" i="17"/>
  <c r="AC105" i="17"/>
  <c r="AI95" i="17" a="1"/>
  <c r="AF105" i="17"/>
  <c r="AE105" i="17"/>
  <c r="N21" i="17"/>
  <c r="N9" i="17" s="1"/>
  <c r="AD105" i="17"/>
  <c r="N21" i="19"/>
  <c r="N9" i="19" s="1"/>
  <c r="AI95" i="19" a="1"/>
  <c r="F27" i="19"/>
  <c r="C18" i="15"/>
  <c r="C20" i="15" s="1"/>
  <c r="E5" i="3"/>
  <c r="AA26" i="19"/>
  <c r="AA57" i="19" s="1"/>
  <c r="W26" i="19"/>
  <c r="W57" i="19" s="1"/>
  <c r="S26" i="19"/>
  <c r="S57" i="19" s="1"/>
  <c r="O26" i="19"/>
  <c r="O57" i="19" s="1"/>
  <c r="K26" i="19"/>
  <c r="K57" i="19" s="1"/>
  <c r="G26" i="19"/>
  <c r="G57" i="19" s="1"/>
  <c r="AA25" i="3"/>
  <c r="AA56" i="3" s="1"/>
  <c r="W25" i="3"/>
  <c r="W56" i="3" s="1"/>
  <c r="S25" i="3"/>
  <c r="S56" i="3" s="1"/>
  <c r="O25" i="3"/>
  <c r="O56" i="3" s="1"/>
  <c r="K25" i="3"/>
  <c r="K56" i="3" s="1"/>
  <c r="G25" i="3"/>
  <c r="G56" i="3" s="1"/>
  <c r="AD26" i="19"/>
  <c r="AD57" i="19" s="1"/>
  <c r="Z26" i="19"/>
  <c r="Z57" i="19" s="1"/>
  <c r="V26" i="19"/>
  <c r="V57" i="19" s="1"/>
  <c r="R26" i="19"/>
  <c r="R57" i="19" s="1"/>
  <c r="N26" i="19"/>
  <c r="N57" i="19" s="1"/>
  <c r="J26" i="19"/>
  <c r="J57" i="19" s="1"/>
  <c r="F26" i="19"/>
  <c r="F57" i="19" s="1"/>
  <c r="AD25" i="3"/>
  <c r="AD56" i="3" s="1"/>
  <c r="Z25" i="3"/>
  <c r="Z56" i="3" s="1"/>
  <c r="V25" i="3"/>
  <c r="V56" i="3" s="1"/>
  <c r="R25" i="3"/>
  <c r="R56" i="3" s="1"/>
  <c r="N25" i="3"/>
  <c r="N56" i="3" s="1"/>
  <c r="J25" i="3"/>
  <c r="J56" i="3" s="1"/>
  <c r="F25" i="3"/>
  <c r="F56" i="3" s="1"/>
  <c r="P105" i="17"/>
  <c r="AC26" i="19"/>
  <c r="AC57" i="19" s="1"/>
  <c r="Y26" i="19"/>
  <c r="Y57" i="19" s="1"/>
  <c r="U26" i="19"/>
  <c r="U57" i="19" s="1"/>
  <c r="Q26" i="19"/>
  <c r="Q57" i="19" s="1"/>
  <c r="M26" i="19"/>
  <c r="M57" i="19" s="1"/>
  <c r="I26" i="19"/>
  <c r="I57" i="19" s="1"/>
  <c r="AC25" i="3"/>
  <c r="AC56" i="3" s="1"/>
  <c r="Y25" i="3"/>
  <c r="Y56" i="3" s="1"/>
  <c r="U25" i="3"/>
  <c r="U56" i="3" s="1"/>
  <c r="Q25" i="3"/>
  <c r="Q56" i="3" s="1"/>
  <c r="M25" i="3"/>
  <c r="M56" i="3" s="1"/>
  <c r="I25" i="3"/>
  <c r="I56" i="3" s="1"/>
  <c r="I118" i="19"/>
  <c r="E118" i="19"/>
  <c r="AA14" i="19"/>
  <c r="AA87" i="19" s="1"/>
  <c r="AB87" i="19" s="1"/>
  <c r="AC87" i="19" s="1"/>
  <c r="AD87" i="19" s="1"/>
  <c r="AK49" i="19" s="1"/>
  <c r="AN49" i="19" s="1"/>
  <c r="AP49" i="19" s="1"/>
  <c r="Z14" i="19"/>
  <c r="Z86" i="19" s="1"/>
  <c r="AA86" i="19" s="1"/>
  <c r="AB86" i="19" s="1"/>
  <c r="AC86" i="19" s="1"/>
  <c r="AD86" i="19" s="1"/>
  <c r="S14" i="19"/>
  <c r="T41" i="19" s="1"/>
  <c r="R14" i="19"/>
  <c r="R78" i="19" s="1"/>
  <c r="S78" i="19" s="1"/>
  <c r="T78" i="19" s="1"/>
  <c r="U78" i="19" s="1"/>
  <c r="V78" i="19" s="1"/>
  <c r="W78" i="19" s="1"/>
  <c r="X78" i="19" s="1"/>
  <c r="Y78" i="19" s="1"/>
  <c r="Z78" i="19" s="1"/>
  <c r="AA78" i="19" s="1"/>
  <c r="AB78" i="19" s="1"/>
  <c r="AC78" i="19" s="1"/>
  <c r="AD78" i="19" s="1"/>
  <c r="AK40" i="19" s="1"/>
  <c r="AN40" i="19" s="1"/>
  <c r="AP40" i="19" s="1"/>
  <c r="K14" i="19"/>
  <c r="L33" i="19" s="1"/>
  <c r="J14" i="19"/>
  <c r="U32" i="19" s="1"/>
  <c r="AD13" i="3"/>
  <c r="AD89" i="3" s="1"/>
  <c r="AK51" i="3" s="1"/>
  <c r="AN51" i="3" s="1"/>
  <c r="AP51" i="3" s="1"/>
  <c r="AC14" i="19"/>
  <c r="AC89" i="19" s="1"/>
  <c r="AD89" i="19" s="1"/>
  <c r="AK51" i="19" s="1"/>
  <c r="AN51" i="19" s="1"/>
  <c r="AP51" i="19" s="1"/>
  <c r="X14" i="19"/>
  <c r="X84" i="19" s="1"/>
  <c r="Y84" i="19" s="1"/>
  <c r="Z84" i="19" s="1"/>
  <c r="AA84" i="19" s="1"/>
  <c r="AB84" i="19" s="1"/>
  <c r="AC84" i="19" s="1"/>
  <c r="AD84" i="19" s="1"/>
  <c r="AE84" i="19" s="1"/>
  <c r="AF84" i="19" s="1"/>
  <c r="AG84" i="19" s="1"/>
  <c r="U14" i="19"/>
  <c r="U81" i="19" s="1"/>
  <c r="V81" i="19" s="1"/>
  <c r="W81" i="19" s="1"/>
  <c r="X81" i="19" s="1"/>
  <c r="Y81" i="19" s="1"/>
  <c r="Z81" i="19" s="1"/>
  <c r="AA81" i="19" s="1"/>
  <c r="AB81" i="19" s="1"/>
  <c r="AC81" i="19" s="1"/>
  <c r="AD81" i="19" s="1"/>
  <c r="AK43" i="19" s="1"/>
  <c r="AN43" i="19" s="1"/>
  <c r="AP43" i="19" s="1"/>
  <c r="P14" i="19"/>
  <c r="AD38" i="19" s="1"/>
  <c r="M14" i="19"/>
  <c r="Y35" i="19" s="1"/>
  <c r="H14" i="19"/>
  <c r="AA30" i="19" s="1"/>
  <c r="J27" i="19"/>
  <c r="AD14" i="19"/>
  <c r="AD90" i="19" s="1"/>
  <c r="AK52" i="19" s="1"/>
  <c r="AN52" i="19" s="1"/>
  <c r="AP52" i="19" s="1"/>
  <c r="U13" i="3"/>
  <c r="Y42" i="3" s="1"/>
  <c r="Q118" i="17"/>
  <c r="N15" i="19"/>
  <c r="O105" i="19" s="1"/>
  <c r="W14" i="19"/>
  <c r="W83" i="19" s="1"/>
  <c r="X83" i="19" s="1"/>
  <c r="Y83" i="19" s="1"/>
  <c r="Z83" i="19" s="1"/>
  <c r="AA83" i="19" s="1"/>
  <c r="AB83" i="19" s="1"/>
  <c r="AC83" i="19" s="1"/>
  <c r="AD83" i="19" s="1"/>
  <c r="AE83" i="19" s="1"/>
  <c r="AF83" i="19" s="1"/>
  <c r="AG83" i="19" s="1"/>
  <c r="V14" i="19"/>
  <c r="V82" i="19" s="1"/>
  <c r="W82" i="19" s="1"/>
  <c r="X82" i="19" s="1"/>
  <c r="Y82" i="19" s="1"/>
  <c r="Z82" i="19" s="1"/>
  <c r="AA82" i="19" s="1"/>
  <c r="AB82" i="19" s="1"/>
  <c r="AC82" i="19" s="1"/>
  <c r="AD82" i="19" s="1"/>
  <c r="AE82" i="19" s="1"/>
  <c r="AF82" i="19" s="1"/>
  <c r="AG82" i="19" s="1"/>
  <c r="O14" i="19"/>
  <c r="X37" i="19" s="1"/>
  <c r="N14" i="19"/>
  <c r="P36" i="19" s="1"/>
  <c r="G14" i="19"/>
  <c r="I29" i="19" s="1"/>
  <c r="F14" i="19"/>
  <c r="H28" i="19" s="1"/>
  <c r="AE90" i="17"/>
  <c r="AF90" i="17" s="1"/>
  <c r="AG90" i="17" s="1"/>
  <c r="AE65" i="17"/>
  <c r="AF65" i="17" s="1"/>
  <c r="AG65" i="17" s="1"/>
  <c r="M118" i="17"/>
  <c r="I118" i="17"/>
  <c r="AD14" i="16"/>
  <c r="AD94" i="16" s="1"/>
  <c r="AE94" i="16" s="1"/>
  <c r="AF94" i="16" s="1"/>
  <c r="AG94" i="16" s="1"/>
  <c r="AN114" i="16"/>
  <c r="AP114" i="16" s="1"/>
  <c r="J9" i="23"/>
  <c r="AI123" i="16"/>
  <c r="AI125" i="16"/>
  <c r="Y28" i="16"/>
  <c r="U23" i="16"/>
  <c r="U9" i="16" s="1"/>
  <c r="V23" i="16"/>
  <c r="V9" i="16" s="1"/>
  <c r="R23" i="16"/>
  <c r="R9" i="16" s="1"/>
  <c r="M23" i="16"/>
  <c r="M9" i="16" s="1"/>
  <c r="I23" i="16"/>
  <c r="I9" i="16" s="1"/>
  <c r="AC28" i="16"/>
  <c r="X28" i="16"/>
  <c r="S28" i="16"/>
  <c r="M28" i="16"/>
  <c r="H28" i="16"/>
  <c r="H60" i="16" s="1"/>
  <c r="H7" i="16" s="1"/>
  <c r="T28" i="16"/>
  <c r="I28" i="16"/>
  <c r="AB28" i="16"/>
  <c r="W28" i="16"/>
  <c r="Q28" i="16"/>
  <c r="L28" i="16"/>
  <c r="G28" i="16"/>
  <c r="N23" i="16"/>
  <c r="N9" i="16" s="1"/>
  <c r="F23" i="16"/>
  <c r="F9" i="16" s="1"/>
  <c r="O28" i="16"/>
  <c r="W23" i="16"/>
  <c r="W9" i="16" s="1"/>
  <c r="T23" i="16"/>
  <c r="T9" i="16" s="1"/>
  <c r="O23" i="16"/>
  <c r="O9" i="16" s="1"/>
  <c r="K23" i="16"/>
  <c r="K9" i="16" s="1"/>
  <c r="G23" i="16"/>
  <c r="G9" i="16" s="1"/>
  <c r="X29" i="16"/>
  <c r="AA28" i="16"/>
  <c r="U28" i="16"/>
  <c r="P28" i="16"/>
  <c r="K28" i="16"/>
  <c r="E28" i="16"/>
  <c r="AE147" i="16"/>
  <c r="AF147" i="16" s="1"/>
  <c r="AG147" i="16" s="1"/>
  <c r="AK113" i="16"/>
  <c r="AK28" i="16"/>
  <c r="AN28" i="16" s="1"/>
  <c r="AP28" i="16" s="1"/>
  <c r="AE67" i="16"/>
  <c r="AF67" i="16" s="1"/>
  <c r="AG67" i="16" s="1"/>
  <c r="AE151" i="16"/>
  <c r="AF151" i="16" s="1"/>
  <c r="AG151" i="16" s="1"/>
  <c r="AK117" i="16"/>
  <c r="AK120" i="16"/>
  <c r="AE154" i="16"/>
  <c r="AF154" i="16" s="1"/>
  <c r="AG154" i="16" s="1"/>
  <c r="AK119" i="16"/>
  <c r="AE153" i="16"/>
  <c r="AF153" i="16" s="1"/>
  <c r="AG153" i="16" s="1"/>
  <c r="AE152" i="16"/>
  <c r="AF152" i="16" s="1"/>
  <c r="AG152" i="16" s="1"/>
  <c r="AK118" i="16"/>
  <c r="AE157" i="16"/>
  <c r="AF157" i="16" s="1"/>
  <c r="AG157" i="16" s="1"/>
  <c r="AK123" i="16"/>
  <c r="AE155" i="16"/>
  <c r="AF155" i="16" s="1"/>
  <c r="AG155" i="16" s="1"/>
  <c r="AK121" i="16"/>
  <c r="AE156" i="16"/>
  <c r="AF156" i="16" s="1"/>
  <c r="AG156" i="16" s="1"/>
  <c r="D11" i="16"/>
  <c r="D163" i="16" s="1"/>
  <c r="AE158" i="16"/>
  <c r="AF158" i="16" s="1"/>
  <c r="AG158" i="16" s="1"/>
  <c r="T29" i="16"/>
  <c r="AD28" i="16"/>
  <c r="Z28" i="16"/>
  <c r="V28" i="16"/>
  <c r="R28" i="16"/>
  <c r="N28" i="16"/>
  <c r="J28" i="16"/>
  <c r="L29" i="16"/>
  <c r="AB29" i="16"/>
  <c r="AK99" i="16"/>
  <c r="AE133" i="16"/>
  <c r="AF133" i="16" s="1"/>
  <c r="AG133" i="16" s="1"/>
  <c r="AK108" i="16"/>
  <c r="AE142" i="16"/>
  <c r="AF142" i="16" s="1"/>
  <c r="AG142" i="16" s="1"/>
  <c r="AE145" i="16"/>
  <c r="AF145" i="16" s="1"/>
  <c r="AG145" i="16" s="1"/>
  <c r="AK111" i="16"/>
  <c r="AK100" i="16"/>
  <c r="AE134" i="16"/>
  <c r="AF134" i="16" s="1"/>
  <c r="AG134" i="16" s="1"/>
  <c r="AK105" i="16"/>
  <c r="AE139" i="16"/>
  <c r="AF139" i="16" s="1"/>
  <c r="AG139" i="16" s="1"/>
  <c r="AK110" i="16"/>
  <c r="AE144" i="16"/>
  <c r="AF144" i="16" s="1"/>
  <c r="AG144" i="16" s="1"/>
  <c r="AK101" i="16"/>
  <c r="AE135" i="16"/>
  <c r="AF135" i="16" s="1"/>
  <c r="AG135" i="16" s="1"/>
  <c r="AK104" i="16"/>
  <c r="AE138" i="16"/>
  <c r="AF138" i="16" s="1"/>
  <c r="AG138" i="16" s="1"/>
  <c r="AK106" i="16"/>
  <c r="AE140" i="16"/>
  <c r="AF140" i="16" s="1"/>
  <c r="AG140" i="16" s="1"/>
  <c r="AK102" i="16"/>
  <c r="AE136" i="16"/>
  <c r="AF136" i="16" s="1"/>
  <c r="AG136" i="16" s="1"/>
  <c r="AK112" i="16"/>
  <c r="AE146" i="16"/>
  <c r="AF146" i="16" s="1"/>
  <c r="AG146" i="16" s="1"/>
  <c r="AK103" i="16"/>
  <c r="AE137" i="16"/>
  <c r="AF137" i="16" s="1"/>
  <c r="AG137" i="16" s="1"/>
  <c r="AK107" i="16"/>
  <c r="AE141" i="16"/>
  <c r="AF141" i="16" s="1"/>
  <c r="AG141" i="16" s="1"/>
  <c r="Q6" i="18"/>
  <c r="AE149" i="16"/>
  <c r="AF149" i="16" s="1"/>
  <c r="AG149" i="16" s="1"/>
  <c r="AE148" i="16"/>
  <c r="AF148" i="16" s="1"/>
  <c r="AG148" i="16" s="1"/>
  <c r="AE150" i="16"/>
  <c r="AF150" i="16" s="1"/>
  <c r="AG150" i="16" s="1"/>
  <c r="AE159" i="16"/>
  <c r="AF159" i="16" s="1"/>
  <c r="AG159" i="16" s="1"/>
  <c r="AI102" i="16"/>
  <c r="AI106" i="16"/>
  <c r="AI112" i="16"/>
  <c r="AI116" i="16"/>
  <c r="AI99" i="16"/>
  <c r="AI103" i="16"/>
  <c r="AI107" i="16"/>
  <c r="AI109" i="16"/>
  <c r="AI113" i="16"/>
  <c r="AI117" i="16"/>
  <c r="AI100" i="16"/>
  <c r="AI104" i="16"/>
  <c r="AI108" i="16"/>
  <c r="AI110" i="16"/>
  <c r="AI114" i="16"/>
  <c r="AI118" i="16"/>
  <c r="E29" i="16"/>
  <c r="I29" i="16"/>
  <c r="M29" i="16"/>
  <c r="Q29" i="16"/>
  <c r="U29" i="16"/>
  <c r="Y29" i="16"/>
  <c r="AC29" i="16"/>
  <c r="F29" i="16"/>
  <c r="F60" i="16" s="1"/>
  <c r="F7" i="16" s="1"/>
  <c r="J29" i="16"/>
  <c r="N29" i="16"/>
  <c r="R29" i="16"/>
  <c r="V29" i="16"/>
  <c r="Z29" i="16"/>
  <c r="AD29" i="16"/>
  <c r="G29" i="16"/>
  <c r="K29" i="16"/>
  <c r="O29" i="16"/>
  <c r="S29" i="16"/>
  <c r="W29" i="16"/>
  <c r="AA29" i="16"/>
  <c r="AI105" i="16"/>
  <c r="P29" i="16"/>
  <c r="AI115" i="16"/>
  <c r="AI101" i="16"/>
  <c r="S6" i="2"/>
  <c r="X8" i="2"/>
  <c r="Z10" i="16" s="1"/>
  <c r="R21" i="19"/>
  <c r="R9" i="19" s="1"/>
  <c r="S20" i="16"/>
  <c r="S23" i="16" s="1"/>
  <c r="S9" i="16" s="1"/>
  <c r="E20" i="3"/>
  <c r="E9" i="3" s="1"/>
  <c r="E9" i="16"/>
  <c r="C18" i="14"/>
  <c r="C21" i="14" s="1"/>
  <c r="R27" i="19"/>
  <c r="N27" i="19"/>
  <c r="AD27" i="19"/>
  <c r="E21" i="19"/>
  <c r="E9" i="19" s="1"/>
  <c r="H27" i="17"/>
  <c r="Z27" i="19"/>
  <c r="Q118" i="19"/>
  <c r="M118" i="19"/>
  <c r="O118" i="19"/>
  <c r="K118" i="19"/>
  <c r="W105" i="17"/>
  <c r="N118" i="17"/>
  <c r="AC13" i="3"/>
  <c r="AC88" i="3" s="1"/>
  <c r="AD88" i="3" s="1"/>
  <c r="X13" i="3"/>
  <c r="T13" i="3"/>
  <c r="V41" i="3" s="1"/>
  <c r="R13" i="3"/>
  <c r="U39" i="3" s="1"/>
  <c r="M13" i="3"/>
  <c r="V34" i="3" s="1"/>
  <c r="AB14" i="17"/>
  <c r="AB88" i="17" s="1"/>
  <c r="AC88" i="17" s="1"/>
  <c r="AD88" i="17" s="1"/>
  <c r="AK50" i="17" s="1"/>
  <c r="AN50" i="17" s="1"/>
  <c r="AP50" i="17" s="1"/>
  <c r="Y14" i="17"/>
  <c r="T14" i="17"/>
  <c r="T80" i="17" s="1"/>
  <c r="U80" i="17" s="1"/>
  <c r="V80" i="17" s="1"/>
  <c r="W80" i="17" s="1"/>
  <c r="X80" i="17" s="1"/>
  <c r="Y80" i="17" s="1"/>
  <c r="Z80" i="17" s="1"/>
  <c r="AA80" i="17" s="1"/>
  <c r="AB80" i="17" s="1"/>
  <c r="AC80" i="17" s="1"/>
  <c r="AD80" i="17" s="1"/>
  <c r="AK42" i="17" s="1"/>
  <c r="AN42" i="17" s="1"/>
  <c r="AP42" i="17" s="1"/>
  <c r="Q14" i="17"/>
  <c r="Q77" i="17" s="1"/>
  <c r="R77" i="17" s="1"/>
  <c r="S77" i="17" s="1"/>
  <c r="T77" i="17" s="1"/>
  <c r="U77" i="17" s="1"/>
  <c r="V77" i="17" s="1"/>
  <c r="W77" i="17" s="1"/>
  <c r="X77" i="17" s="1"/>
  <c r="Y77" i="17" s="1"/>
  <c r="Z77" i="17" s="1"/>
  <c r="AA77" i="17" s="1"/>
  <c r="AB77" i="17" s="1"/>
  <c r="AC77" i="17" s="1"/>
  <c r="AD77" i="17" s="1"/>
  <c r="AK39" i="17" s="1"/>
  <c r="AN39" i="17" s="1"/>
  <c r="AP39" i="17" s="1"/>
  <c r="P14" i="17"/>
  <c r="X38" i="17" s="1"/>
  <c r="I14" i="17"/>
  <c r="M31" i="17" s="1"/>
  <c r="J13" i="3"/>
  <c r="Z31" i="3" s="1"/>
  <c r="V105" i="17"/>
  <c r="G97" i="19"/>
  <c r="H97" i="19" s="1"/>
  <c r="I97" i="19" s="1"/>
  <c r="AB105" i="17"/>
  <c r="O105" i="17"/>
  <c r="W27" i="17"/>
  <c r="AA105" i="17"/>
  <c r="S105" i="17"/>
  <c r="Z105" i="17"/>
  <c r="R105" i="17"/>
  <c r="Y105" i="17"/>
  <c r="U105" i="17"/>
  <c r="Q105" i="17"/>
  <c r="X105" i="17"/>
  <c r="T105" i="17"/>
  <c r="T27" i="17"/>
  <c r="O27" i="17"/>
  <c r="AB27" i="17"/>
  <c r="L27" i="17"/>
  <c r="AH52" i="19"/>
  <c r="N118" i="19"/>
  <c r="E58" i="19"/>
  <c r="X114" i="17"/>
  <c r="Y114" i="17" s="1"/>
  <c r="Q13" i="3"/>
  <c r="T38" i="3" s="1"/>
  <c r="P13" i="3"/>
  <c r="Z37" i="3" s="1"/>
  <c r="N13" i="3"/>
  <c r="AA35" i="3" s="1"/>
  <c r="K13" i="3"/>
  <c r="AB32" i="3" s="1"/>
  <c r="H13" i="3"/>
  <c r="X29" i="3" s="1"/>
  <c r="G13" i="3"/>
  <c r="AA28" i="3" s="1"/>
  <c r="F13" i="3"/>
  <c r="P27" i="3" s="1"/>
  <c r="R118" i="17"/>
  <c r="J118" i="17"/>
  <c r="F118" i="17"/>
  <c r="E115" i="19"/>
  <c r="AB13" i="3"/>
  <c r="W13" i="3"/>
  <c r="W82" i="3" s="1"/>
  <c r="X82" i="3" s="1"/>
  <c r="Y82" i="3" s="1"/>
  <c r="Z82" i="3" s="1"/>
  <c r="AA82" i="3" s="1"/>
  <c r="AB82" i="3" s="1"/>
  <c r="AC82" i="3" s="1"/>
  <c r="AD82" i="3" s="1"/>
  <c r="AK44" i="3" s="1"/>
  <c r="AN44" i="3" s="1"/>
  <c r="AP44" i="3" s="1"/>
  <c r="V13" i="3"/>
  <c r="X43" i="3" s="1"/>
  <c r="O13" i="3"/>
  <c r="AC36" i="3" s="1"/>
  <c r="L13" i="3"/>
  <c r="AB33" i="3" s="1"/>
  <c r="E118" i="17"/>
  <c r="AA13" i="3"/>
  <c r="Z13" i="3"/>
  <c r="Y13" i="3"/>
  <c r="S13" i="3"/>
  <c r="T40" i="3" s="1"/>
  <c r="I13" i="3"/>
  <c r="I68" i="3" s="1"/>
  <c r="J68" i="3" s="1"/>
  <c r="K68" i="3" s="1"/>
  <c r="L68" i="3" s="1"/>
  <c r="M68" i="3" s="1"/>
  <c r="N68" i="3" s="1"/>
  <c r="O68" i="3" s="1"/>
  <c r="P68" i="3" s="1"/>
  <c r="Q68" i="3" s="1"/>
  <c r="R68" i="3" s="1"/>
  <c r="S68" i="3" s="1"/>
  <c r="T68" i="3" s="1"/>
  <c r="U68" i="3" s="1"/>
  <c r="V68" i="3" s="1"/>
  <c r="W68" i="3" s="1"/>
  <c r="X68" i="3" s="1"/>
  <c r="Y68" i="3" s="1"/>
  <c r="Z68" i="3" s="1"/>
  <c r="AA68" i="3" s="1"/>
  <c r="AB68" i="3" s="1"/>
  <c r="AC68" i="3" s="1"/>
  <c r="AD68" i="3" s="1"/>
  <c r="AK30" i="3" s="1"/>
  <c r="AN30" i="3" s="1"/>
  <c r="AP30" i="3" s="1"/>
  <c r="Q107" i="19"/>
  <c r="R107" i="19" s="1"/>
  <c r="S107" i="19" s="1"/>
  <c r="AK105" i="17"/>
  <c r="AN105" i="17" s="1"/>
  <c r="AP105" i="17" s="1"/>
  <c r="AA7" i="18" s="1"/>
  <c r="AE132" i="17"/>
  <c r="AF132" i="17" s="1"/>
  <c r="AG132" i="17" s="1"/>
  <c r="F115" i="17"/>
  <c r="F117" i="17"/>
  <c r="AA33" i="19"/>
  <c r="AE89" i="17"/>
  <c r="AF89" i="17" s="1"/>
  <c r="AG89" i="17" s="1"/>
  <c r="AE65" i="19"/>
  <c r="AF65" i="19" s="1"/>
  <c r="AG65" i="19" s="1"/>
  <c r="E55" i="19"/>
  <c r="E117" i="19"/>
  <c r="R118" i="19"/>
  <c r="J118" i="19"/>
  <c r="J100" i="17"/>
  <c r="K100" i="17" s="1"/>
  <c r="L100" i="17" s="1"/>
  <c r="M100" i="17" s="1"/>
  <c r="G27" i="17"/>
  <c r="L102" i="19"/>
  <c r="M102" i="19" s="1"/>
  <c r="N102" i="19" s="1"/>
  <c r="O102" i="19" s="1"/>
  <c r="P118" i="17"/>
  <c r="L118" i="17"/>
  <c r="H118" i="17"/>
  <c r="O118" i="17"/>
  <c r="K118" i="17"/>
  <c r="I103" i="16"/>
  <c r="J103" i="16" s="1"/>
  <c r="K103" i="16" s="1"/>
  <c r="E58" i="17"/>
  <c r="X114" i="19"/>
  <c r="Y114" i="19" s="1"/>
  <c r="Z114" i="19" s="1"/>
  <c r="F118" i="19"/>
  <c r="AK36" i="17"/>
  <c r="AN36" i="17" s="1"/>
  <c r="AP36" i="17" s="1"/>
  <c r="AE74" i="17"/>
  <c r="AF74" i="17" s="1"/>
  <c r="AG74" i="17" s="1"/>
  <c r="E57" i="3"/>
  <c r="E8" i="3" s="1"/>
  <c r="E54" i="3"/>
  <c r="E59" i="3" s="1"/>
  <c r="F100" i="16"/>
  <c r="E127" i="16"/>
  <c r="E61" i="16"/>
  <c r="E117" i="17"/>
  <c r="E115" i="17"/>
  <c r="O36" i="17"/>
  <c r="T36" i="17"/>
  <c r="Z36" i="17"/>
  <c r="P36" i="17"/>
  <c r="V36" i="17"/>
  <c r="AA36" i="17"/>
  <c r="R36" i="17"/>
  <c r="W36" i="17"/>
  <c r="AB36" i="17"/>
  <c r="S36" i="17"/>
  <c r="X36" i="17"/>
  <c r="AD36" i="17"/>
  <c r="U115" i="16"/>
  <c r="V115" i="16" s="1"/>
  <c r="R112" i="16"/>
  <c r="S112" i="16" s="1"/>
  <c r="T112" i="16" s="1"/>
  <c r="L106" i="16"/>
  <c r="M106" i="16" s="1"/>
  <c r="N106" i="16" s="1"/>
  <c r="S109" i="17"/>
  <c r="T109" i="17" s="1"/>
  <c r="U109" i="17" s="1"/>
  <c r="N104" i="17"/>
  <c r="O104" i="17" s="1"/>
  <c r="P104" i="17" s="1"/>
  <c r="N108" i="16"/>
  <c r="O108" i="16" s="1"/>
  <c r="V112" i="17"/>
  <c r="W112" i="17" s="1"/>
  <c r="X112" i="17" s="1"/>
  <c r="G27" i="19"/>
  <c r="K27" i="19"/>
  <c r="O27" i="19"/>
  <c r="S27" i="19"/>
  <c r="W27" i="19"/>
  <c r="AA27" i="19"/>
  <c r="H27" i="19"/>
  <c r="L27" i="19"/>
  <c r="P27" i="19"/>
  <c r="T27" i="19"/>
  <c r="X27" i="19"/>
  <c r="AB27" i="19"/>
  <c r="I27" i="19"/>
  <c r="M27" i="19"/>
  <c r="Q27" i="19"/>
  <c r="U27" i="19"/>
  <c r="Y27" i="19"/>
  <c r="AC27" i="19"/>
  <c r="Q111" i="16"/>
  <c r="R111" i="16" s="1"/>
  <c r="AH52" i="17"/>
  <c r="V43" i="17"/>
  <c r="X43" i="17"/>
  <c r="N32" i="17"/>
  <c r="AD32" i="17"/>
  <c r="R32" i="17"/>
  <c r="V32" i="17"/>
  <c r="R108" i="17"/>
  <c r="S108" i="17" s="1"/>
  <c r="H102" i="16"/>
  <c r="I102" i="16" s="1"/>
  <c r="M14" i="17"/>
  <c r="P35" i="17" s="1"/>
  <c r="F14" i="17"/>
  <c r="Q28" i="17" s="1"/>
  <c r="AA27" i="17"/>
  <c r="S27" i="17"/>
  <c r="K27" i="17"/>
  <c r="P118" i="19"/>
  <c r="L118" i="19"/>
  <c r="X31" i="19"/>
  <c r="P31" i="19"/>
  <c r="K14" i="17"/>
  <c r="V33" i="17" s="1"/>
  <c r="H14" i="17"/>
  <c r="I30" i="17" s="1"/>
  <c r="G14" i="17"/>
  <c r="T29" i="17" s="1"/>
  <c r="X27" i="17"/>
  <c r="P27" i="17"/>
  <c r="R108" i="19"/>
  <c r="S108" i="19" s="1"/>
  <c r="S31" i="19"/>
  <c r="AD124" i="16"/>
  <c r="AH124" i="16"/>
  <c r="AJ124" i="16" s="1"/>
  <c r="Z120" i="16"/>
  <c r="AA121" i="16"/>
  <c r="AB121" i="16" s="1"/>
  <c r="AE125" i="16"/>
  <c r="AF125" i="16" s="1"/>
  <c r="AG125" i="16" s="1"/>
  <c r="AB122" i="16"/>
  <c r="AC122" i="16" s="1"/>
  <c r="Y119" i="16"/>
  <c r="AH123" i="16"/>
  <c r="AC123" i="16"/>
  <c r="AD123" i="16" s="1"/>
  <c r="AH125" i="16"/>
  <c r="G118" i="17"/>
  <c r="E129" i="16"/>
  <c r="H118" i="19"/>
  <c r="G118" i="19"/>
  <c r="F26" i="3"/>
  <c r="J26" i="3"/>
  <c r="N26" i="3"/>
  <c r="R26" i="3"/>
  <c r="V26" i="3"/>
  <c r="Z26" i="3"/>
  <c r="AD26" i="3"/>
  <c r="G26" i="3"/>
  <c r="K26" i="3"/>
  <c r="O26" i="3"/>
  <c r="S26" i="3"/>
  <c r="W26" i="3"/>
  <c r="AA26" i="3"/>
  <c r="H26" i="3"/>
  <c r="L26" i="3"/>
  <c r="P26" i="3"/>
  <c r="T26" i="3"/>
  <c r="X26" i="3"/>
  <c r="AB26" i="3"/>
  <c r="I26" i="3"/>
  <c r="Y26" i="3"/>
  <c r="M26" i="3"/>
  <c r="AC26" i="3"/>
  <c r="Q26" i="3"/>
  <c r="U26" i="3"/>
  <c r="E64" i="3"/>
  <c r="F64" i="3" s="1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AA64" i="3" s="1"/>
  <c r="AB64" i="3" s="1"/>
  <c r="AC64" i="3" s="1"/>
  <c r="AD64" i="3" s="1"/>
  <c r="M107" i="16"/>
  <c r="N107" i="16" s="1"/>
  <c r="V116" i="16"/>
  <c r="W116" i="16" s="1"/>
  <c r="T114" i="16"/>
  <c r="AH51" i="3"/>
  <c r="O34" i="3"/>
  <c r="X118" i="16"/>
  <c r="E14" i="16"/>
  <c r="G14" i="16"/>
  <c r="I14" i="16"/>
  <c r="K14" i="16"/>
  <c r="M14" i="16"/>
  <c r="O14" i="16"/>
  <c r="Q14" i="16"/>
  <c r="S14" i="16"/>
  <c r="U14" i="16"/>
  <c r="W14" i="16"/>
  <c r="Y14" i="16"/>
  <c r="AA14" i="16"/>
  <c r="AC14" i="16"/>
  <c r="F14" i="16"/>
  <c r="H14" i="16"/>
  <c r="J14" i="16"/>
  <c r="L14" i="16"/>
  <c r="N14" i="16"/>
  <c r="P14" i="16"/>
  <c r="R14" i="16"/>
  <c r="T14" i="16"/>
  <c r="V14" i="16"/>
  <c r="X14" i="16"/>
  <c r="Z14" i="16"/>
  <c r="AB14" i="16"/>
  <c r="N15" i="16"/>
  <c r="W117" i="16"/>
  <c r="S113" i="16"/>
  <c r="T113" i="16" s="1"/>
  <c r="U113" i="16" s="1"/>
  <c r="P110" i="16"/>
  <c r="Q110" i="16" s="1"/>
  <c r="K105" i="16"/>
  <c r="L105" i="16" s="1"/>
  <c r="J104" i="16"/>
  <c r="W113" i="17"/>
  <c r="X113" i="17" s="1"/>
  <c r="M103" i="17"/>
  <c r="G101" i="16"/>
  <c r="H101" i="16" s="1"/>
  <c r="AH55" i="16"/>
  <c r="F99" i="16"/>
  <c r="S109" i="19"/>
  <c r="T109" i="19" s="1"/>
  <c r="T110" i="17"/>
  <c r="Q107" i="17"/>
  <c r="R107" i="17" s="1"/>
  <c r="L102" i="17"/>
  <c r="M102" i="17" s="1"/>
  <c r="H98" i="17"/>
  <c r="I98" i="17" s="1"/>
  <c r="G96" i="17"/>
  <c r="H96" i="17" s="1"/>
  <c r="AB44" i="17"/>
  <c r="U111" i="17"/>
  <c r="V111" i="17" s="1"/>
  <c r="P106" i="17"/>
  <c r="I99" i="17"/>
  <c r="J99" i="17" s="1"/>
  <c r="U111" i="19"/>
  <c r="V111" i="19" s="1"/>
  <c r="K101" i="17"/>
  <c r="G97" i="17"/>
  <c r="G95" i="17"/>
  <c r="AD43" i="17"/>
  <c r="Z43" i="17"/>
  <c r="Q36" i="17"/>
  <c r="U36" i="17"/>
  <c r="Y36" i="17"/>
  <c r="AC36" i="17"/>
  <c r="P32" i="17"/>
  <c r="T32" i="17"/>
  <c r="X32" i="17"/>
  <c r="AB32" i="17"/>
  <c r="Q32" i="17"/>
  <c r="P106" i="19"/>
  <c r="Q106" i="19" s="1"/>
  <c r="R106" i="19" s="1"/>
  <c r="T110" i="19"/>
  <c r="U110" i="19" s="1"/>
  <c r="N104" i="19"/>
  <c r="M103" i="19"/>
  <c r="K101" i="19"/>
  <c r="L101" i="19" s="1"/>
  <c r="J100" i="19"/>
  <c r="W113" i="19"/>
  <c r="I27" i="17"/>
  <c r="M27" i="17"/>
  <c r="Q27" i="17"/>
  <c r="U27" i="17"/>
  <c r="Y27" i="17"/>
  <c r="AC27" i="17"/>
  <c r="F27" i="17"/>
  <c r="J27" i="17"/>
  <c r="N27" i="17"/>
  <c r="R27" i="17"/>
  <c r="V27" i="17"/>
  <c r="Z27" i="17"/>
  <c r="AD27" i="17"/>
  <c r="V112" i="19"/>
  <c r="F96" i="19"/>
  <c r="X105" i="19"/>
  <c r="I99" i="19"/>
  <c r="J99" i="19" s="1"/>
  <c r="K99" i="19" s="1"/>
  <c r="H95" i="19"/>
  <c r="I95" i="19" s="1"/>
  <c r="H98" i="19"/>
  <c r="O36" i="19"/>
  <c r="W32" i="19"/>
  <c r="T36" i="19"/>
  <c r="AB32" i="19"/>
  <c r="T33" i="19" l="1"/>
  <c r="X33" i="19"/>
  <c r="Y29" i="3"/>
  <c r="AA105" i="19"/>
  <c r="V32" i="19"/>
  <c r="Y38" i="19"/>
  <c r="AC38" i="19"/>
  <c r="R37" i="19"/>
  <c r="U37" i="19"/>
  <c r="Y37" i="19"/>
  <c r="AK46" i="19"/>
  <c r="AN46" i="19" s="1"/>
  <c r="AP46" i="19" s="1"/>
  <c r="AA29" i="19"/>
  <c r="AC41" i="17"/>
  <c r="J28" i="19"/>
  <c r="L31" i="19"/>
  <c r="U33" i="19"/>
  <c r="AC45" i="17"/>
  <c r="AD29" i="19"/>
  <c r="Y33" i="19"/>
  <c r="M32" i="17"/>
  <c r="W31" i="19"/>
  <c r="T31" i="19"/>
  <c r="Z45" i="17"/>
  <c r="U38" i="19"/>
  <c r="Y43" i="17"/>
  <c r="AB33" i="19"/>
  <c r="K29" i="19"/>
  <c r="AC43" i="17"/>
  <c r="Y45" i="17"/>
  <c r="W43" i="17"/>
  <c r="J31" i="19"/>
  <c r="T37" i="19"/>
  <c r="P105" i="19"/>
  <c r="P37" i="19"/>
  <c r="T105" i="19"/>
  <c r="R29" i="3"/>
  <c r="Y105" i="19"/>
  <c r="R105" i="19"/>
  <c r="U105" i="19"/>
  <c r="Z105" i="19"/>
  <c r="AC37" i="19"/>
  <c r="Z37" i="19"/>
  <c r="AB39" i="17"/>
  <c r="AA34" i="3"/>
  <c r="W41" i="17"/>
  <c r="AD37" i="19"/>
  <c r="W35" i="3"/>
  <c r="U29" i="3"/>
  <c r="X41" i="17"/>
  <c r="N30" i="19"/>
  <c r="AB41" i="17"/>
  <c r="S37" i="19"/>
  <c r="AK50" i="19"/>
  <c r="AN50" i="19" s="1"/>
  <c r="AP50" i="19" s="1"/>
  <c r="AA43" i="17"/>
  <c r="U31" i="17"/>
  <c r="X31" i="3"/>
  <c r="O29" i="3"/>
  <c r="Z29" i="3"/>
  <c r="AD39" i="3"/>
  <c r="AC45" i="19"/>
  <c r="Q32" i="19"/>
  <c r="O31" i="17"/>
  <c r="AD45" i="17"/>
  <c r="R31" i="19"/>
  <c r="R31" i="17"/>
  <c r="AK55" i="16"/>
  <c r="AN55" i="16" s="1"/>
  <c r="AP55" i="16" s="1"/>
  <c r="AC32" i="19"/>
  <c r="N31" i="19"/>
  <c r="Q31" i="19"/>
  <c r="X45" i="17"/>
  <c r="L32" i="17"/>
  <c r="V31" i="17"/>
  <c r="S40" i="19"/>
  <c r="W32" i="17"/>
  <c r="AB45" i="17"/>
  <c r="N33" i="19"/>
  <c r="M31" i="19"/>
  <c r="V31" i="19"/>
  <c r="Y31" i="19"/>
  <c r="S32" i="17"/>
  <c r="R33" i="19"/>
  <c r="X45" i="19"/>
  <c r="U31" i="19"/>
  <c r="AB31" i="19"/>
  <c r="AB105" i="19"/>
  <c r="P31" i="17"/>
  <c r="Y32" i="17"/>
  <c r="O32" i="17"/>
  <c r="Z45" i="19"/>
  <c r="P29" i="3"/>
  <c r="M33" i="19"/>
  <c r="AD33" i="19"/>
  <c r="Q105" i="19"/>
  <c r="AA31" i="19"/>
  <c r="S33" i="19"/>
  <c r="AA32" i="17"/>
  <c r="AC32" i="17"/>
  <c r="S105" i="19"/>
  <c r="W105" i="19"/>
  <c r="T31" i="17"/>
  <c r="U32" i="17"/>
  <c r="O31" i="19"/>
  <c r="AD45" i="19"/>
  <c r="S29" i="3"/>
  <c r="Q33" i="19"/>
  <c r="W33" i="19"/>
  <c r="O33" i="19"/>
  <c r="V105" i="19"/>
  <c r="Z38" i="17"/>
  <c r="AE80" i="19"/>
  <c r="AF80" i="19" s="1"/>
  <c r="AG80" i="19" s="1"/>
  <c r="W34" i="17"/>
  <c r="W42" i="19"/>
  <c r="W39" i="17"/>
  <c r="W40" i="19"/>
  <c r="AA40" i="19"/>
  <c r="AB40" i="19"/>
  <c r="Y42" i="19"/>
  <c r="S34" i="17"/>
  <c r="X33" i="3"/>
  <c r="AD42" i="3"/>
  <c r="Z42" i="19"/>
  <c r="AC42" i="19"/>
  <c r="O34" i="17"/>
  <c r="X34" i="17"/>
  <c r="AA33" i="3"/>
  <c r="AE90" i="19"/>
  <c r="AF90" i="19" s="1"/>
  <c r="AG90" i="19" s="1"/>
  <c r="AB34" i="17"/>
  <c r="W42" i="3"/>
  <c r="Y40" i="19"/>
  <c r="AD30" i="17"/>
  <c r="Y34" i="17"/>
  <c r="V40" i="19"/>
  <c r="R34" i="17"/>
  <c r="AA34" i="17"/>
  <c r="V34" i="17"/>
  <c r="W30" i="17"/>
  <c r="AC34" i="17"/>
  <c r="U34" i="17"/>
  <c r="AB42" i="19"/>
  <c r="T34" i="17"/>
  <c r="Z40" i="19"/>
  <c r="AD43" i="19"/>
  <c r="V42" i="19"/>
  <c r="Z34" i="17"/>
  <c r="AD40" i="19"/>
  <c r="U30" i="17"/>
  <c r="Q34" i="17"/>
  <c r="N34" i="17"/>
  <c r="X42" i="19"/>
  <c r="U40" i="19"/>
  <c r="AA42" i="19"/>
  <c r="X40" i="19"/>
  <c r="AD42" i="19"/>
  <c r="N30" i="17"/>
  <c r="X37" i="17"/>
  <c r="M34" i="17"/>
  <c r="AE78" i="19"/>
  <c r="AF78" i="19" s="1"/>
  <c r="AG78" i="19" s="1"/>
  <c r="AD34" i="17"/>
  <c r="L72" i="17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K34" i="17" s="1"/>
  <c r="AN34" i="17" s="1"/>
  <c r="AP34" i="17" s="1"/>
  <c r="U42" i="19"/>
  <c r="L30" i="19"/>
  <c r="V36" i="19"/>
  <c r="AC40" i="19"/>
  <c r="V37" i="19"/>
  <c r="AA27" i="3"/>
  <c r="Q29" i="3"/>
  <c r="AC33" i="19"/>
  <c r="V33" i="19"/>
  <c r="AA45" i="17"/>
  <c r="W37" i="19"/>
  <c r="AA37" i="19"/>
  <c r="Y44" i="19"/>
  <c r="M29" i="3"/>
  <c r="AK44" i="19"/>
  <c r="AN44" i="19" s="1"/>
  <c r="AP44" i="19" s="1"/>
  <c r="U41" i="17"/>
  <c r="Z33" i="19"/>
  <c r="AB45" i="19"/>
  <c r="AB37" i="19"/>
  <c r="AB41" i="3"/>
  <c r="W39" i="19"/>
  <c r="Z40" i="17"/>
  <c r="AA29" i="3"/>
  <c r="AE77" i="17"/>
  <c r="AF77" i="17" s="1"/>
  <c r="AG77" i="17" s="1"/>
  <c r="Z31" i="19"/>
  <c r="AC43" i="19"/>
  <c r="AA39" i="19"/>
  <c r="V41" i="17"/>
  <c r="AB43" i="19"/>
  <c r="AB43" i="17"/>
  <c r="V40" i="17"/>
  <c r="W29" i="3"/>
  <c r="P33" i="19"/>
  <c r="K71" i="19"/>
  <c r="L71" i="19" s="1"/>
  <c r="M71" i="19" s="1"/>
  <c r="N71" i="19" s="1"/>
  <c r="O71" i="19" s="1"/>
  <c r="P71" i="19" s="1"/>
  <c r="Q71" i="19" s="1"/>
  <c r="R71" i="19" s="1"/>
  <c r="S71" i="19" s="1"/>
  <c r="T71" i="19" s="1"/>
  <c r="U71" i="19" s="1"/>
  <c r="V71" i="19" s="1"/>
  <c r="W71" i="19" s="1"/>
  <c r="X71" i="19" s="1"/>
  <c r="Y71" i="19" s="1"/>
  <c r="Z71" i="19" s="1"/>
  <c r="AA71" i="19" s="1"/>
  <c r="AB71" i="19" s="1"/>
  <c r="AC71" i="19" s="1"/>
  <c r="AD71" i="19" s="1"/>
  <c r="AE71" i="19" s="1"/>
  <c r="AF71" i="19" s="1"/>
  <c r="AG71" i="19" s="1"/>
  <c r="AD31" i="19"/>
  <c r="AC31" i="19"/>
  <c r="X40" i="17"/>
  <c r="T40" i="17"/>
  <c r="AK40" i="17"/>
  <c r="AN40" i="17" s="1"/>
  <c r="AP40" i="17" s="1"/>
  <c r="Q77" i="19"/>
  <c r="R77" i="19" s="1"/>
  <c r="S77" i="19" s="1"/>
  <c r="T77" i="19" s="1"/>
  <c r="U77" i="19" s="1"/>
  <c r="V77" i="19" s="1"/>
  <c r="W77" i="19" s="1"/>
  <c r="X77" i="19" s="1"/>
  <c r="Y77" i="19" s="1"/>
  <c r="Z77" i="19" s="1"/>
  <c r="AA77" i="19" s="1"/>
  <c r="AB77" i="19" s="1"/>
  <c r="AC77" i="19" s="1"/>
  <c r="AD77" i="19" s="1"/>
  <c r="AE77" i="19" s="1"/>
  <c r="AF77" i="19" s="1"/>
  <c r="AG77" i="19" s="1"/>
  <c r="R33" i="17"/>
  <c r="T30" i="19"/>
  <c r="S28" i="19"/>
  <c r="AA40" i="17"/>
  <c r="Z30" i="19"/>
  <c r="W37" i="17"/>
  <c r="U40" i="17"/>
  <c r="T38" i="19"/>
  <c r="AB29" i="3"/>
  <c r="J29" i="3"/>
  <c r="AK41" i="17"/>
  <c r="AN41" i="17" s="1"/>
  <c r="AP41" i="17" s="1"/>
  <c r="AA45" i="19"/>
  <c r="I28" i="19"/>
  <c r="AD39" i="19"/>
  <c r="R29" i="19"/>
  <c r="W29" i="19"/>
  <c r="AE89" i="3"/>
  <c r="AF89" i="3" s="1"/>
  <c r="AG89" i="3" s="1"/>
  <c r="R30" i="19"/>
  <c r="U30" i="19"/>
  <c r="AC42" i="17"/>
  <c r="AC30" i="19"/>
  <c r="P28" i="19"/>
  <c r="Q38" i="19"/>
  <c r="AB37" i="17"/>
  <c r="AC37" i="17"/>
  <c r="AB40" i="17"/>
  <c r="P34" i="3"/>
  <c r="M29" i="19"/>
  <c r="AB38" i="19"/>
  <c r="X35" i="19"/>
  <c r="X43" i="19"/>
  <c r="AD40" i="17"/>
  <c r="AE80" i="17"/>
  <c r="AF80" i="17" s="1"/>
  <c r="AG80" i="17" s="1"/>
  <c r="L29" i="3"/>
  <c r="AC29" i="3"/>
  <c r="AE81" i="19"/>
  <c r="AF81" i="19" s="1"/>
  <c r="AG81" i="19" s="1"/>
  <c r="V43" i="19"/>
  <c r="Y29" i="19"/>
  <c r="S30" i="19"/>
  <c r="AK45" i="19"/>
  <c r="AN45" i="19" s="1"/>
  <c r="AP45" i="19" s="1"/>
  <c r="V30" i="19"/>
  <c r="AA41" i="19"/>
  <c r="P29" i="19"/>
  <c r="Y39" i="19"/>
  <c r="AD30" i="19"/>
  <c r="M30" i="19"/>
  <c r="AD33" i="17"/>
  <c r="X33" i="17"/>
  <c r="AA37" i="17"/>
  <c r="S40" i="17"/>
  <c r="AA43" i="19"/>
  <c r="J29" i="19"/>
  <c r="W38" i="19"/>
  <c r="Y37" i="17"/>
  <c r="U34" i="3"/>
  <c r="K29" i="3"/>
  <c r="I29" i="3"/>
  <c r="Y41" i="17"/>
  <c r="T29" i="19"/>
  <c r="Z41" i="17"/>
  <c r="X38" i="19"/>
  <c r="N28" i="19"/>
  <c r="P37" i="17"/>
  <c r="T33" i="17"/>
  <c r="W40" i="17"/>
  <c r="Q30" i="19"/>
  <c r="AB33" i="17"/>
  <c r="W42" i="17"/>
  <c r="R34" i="3"/>
  <c r="O30" i="19"/>
  <c r="T39" i="19"/>
  <c r="U37" i="17"/>
  <c r="Y35" i="3"/>
  <c r="AD29" i="3"/>
  <c r="AA38" i="19"/>
  <c r="X29" i="19"/>
  <c r="S38" i="19"/>
  <c r="R39" i="19"/>
  <c r="U39" i="19"/>
  <c r="AD41" i="17"/>
  <c r="L29" i="19"/>
  <c r="N29" i="19"/>
  <c r="S29" i="19"/>
  <c r="L33" i="17"/>
  <c r="AA35" i="19"/>
  <c r="X39" i="19"/>
  <c r="AD37" i="17"/>
  <c r="U41" i="19"/>
  <c r="S79" i="19"/>
  <c r="T79" i="19" s="1"/>
  <c r="U79" i="19" s="1"/>
  <c r="V79" i="19" s="1"/>
  <c r="W79" i="19" s="1"/>
  <c r="X79" i="19" s="1"/>
  <c r="Y79" i="19" s="1"/>
  <c r="Z79" i="19" s="1"/>
  <c r="AA79" i="19" s="1"/>
  <c r="AB79" i="19" s="1"/>
  <c r="AC79" i="19" s="1"/>
  <c r="AD79" i="19" s="1"/>
  <c r="AK41" i="19" s="1"/>
  <c r="AN41" i="19" s="1"/>
  <c r="AP41" i="19" s="1"/>
  <c r="AB29" i="19"/>
  <c r="Z39" i="19"/>
  <c r="AC39" i="19"/>
  <c r="Z43" i="19"/>
  <c r="W30" i="19"/>
  <c r="O29" i="19"/>
  <c r="Z29" i="19"/>
  <c r="AC29" i="19"/>
  <c r="V41" i="19"/>
  <c r="P33" i="17"/>
  <c r="N35" i="19"/>
  <c r="Z33" i="17"/>
  <c r="AD40" i="3"/>
  <c r="V38" i="19"/>
  <c r="Y30" i="19"/>
  <c r="Y40" i="3"/>
  <c r="AB39" i="19"/>
  <c r="S37" i="17"/>
  <c r="T29" i="3"/>
  <c r="V29" i="3"/>
  <c r="Z41" i="19"/>
  <c r="H29" i="19"/>
  <c r="H55" i="19" s="1"/>
  <c r="K30" i="19"/>
  <c r="W41" i="19"/>
  <c r="Y41" i="19"/>
  <c r="AD28" i="19"/>
  <c r="AC41" i="19"/>
  <c r="U29" i="19"/>
  <c r="Y45" i="19"/>
  <c r="I69" i="19"/>
  <c r="J69" i="19" s="1"/>
  <c r="K69" i="19" s="1"/>
  <c r="L69" i="19" s="1"/>
  <c r="M69" i="19" s="1"/>
  <c r="N69" i="19" s="1"/>
  <c r="O69" i="19" s="1"/>
  <c r="P69" i="19" s="1"/>
  <c r="Q69" i="19" s="1"/>
  <c r="R69" i="19" s="1"/>
  <c r="S69" i="19" s="1"/>
  <c r="T69" i="19" s="1"/>
  <c r="U69" i="19" s="1"/>
  <c r="V69" i="19" s="1"/>
  <c r="W69" i="19" s="1"/>
  <c r="X69" i="19" s="1"/>
  <c r="Y69" i="19" s="1"/>
  <c r="Z69" i="19" s="1"/>
  <c r="AA69" i="19" s="1"/>
  <c r="AB69" i="19" s="1"/>
  <c r="AC69" i="19" s="1"/>
  <c r="AD69" i="19" s="1"/>
  <c r="V37" i="17"/>
  <c r="Z38" i="19"/>
  <c r="Q37" i="17"/>
  <c r="AD41" i="19"/>
  <c r="X30" i="19"/>
  <c r="AB41" i="19"/>
  <c r="P30" i="19"/>
  <c r="T41" i="17"/>
  <c r="O75" i="17"/>
  <c r="P75" i="17" s="1"/>
  <c r="Q75" i="17" s="1"/>
  <c r="R75" i="17" s="1"/>
  <c r="S75" i="17" s="1"/>
  <c r="T75" i="17" s="1"/>
  <c r="U75" i="17" s="1"/>
  <c r="V75" i="17" s="1"/>
  <c r="W75" i="17" s="1"/>
  <c r="X75" i="17" s="1"/>
  <c r="Y75" i="17" s="1"/>
  <c r="Z75" i="17" s="1"/>
  <c r="AA75" i="17" s="1"/>
  <c r="AB75" i="17" s="1"/>
  <c r="AC75" i="17" s="1"/>
  <c r="AD75" i="17" s="1"/>
  <c r="T37" i="17"/>
  <c r="I30" i="19"/>
  <c r="AA41" i="17"/>
  <c r="AC40" i="17"/>
  <c r="R37" i="17"/>
  <c r="Y40" i="17"/>
  <c r="X41" i="19"/>
  <c r="H67" i="3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AA67" i="3" s="1"/>
  <c r="AB67" i="3" s="1"/>
  <c r="AC67" i="3" s="1"/>
  <c r="AD67" i="3" s="1"/>
  <c r="AK29" i="3" s="1"/>
  <c r="AN29" i="3" s="1"/>
  <c r="AP29" i="3" s="1"/>
  <c r="N29" i="3"/>
  <c r="AB30" i="19"/>
  <c r="V39" i="19"/>
  <c r="Q29" i="19"/>
  <c r="V29" i="19"/>
  <c r="O60" i="16"/>
  <c r="O7" i="16" s="1"/>
  <c r="Y31" i="17"/>
  <c r="T40" i="19"/>
  <c r="V42" i="3"/>
  <c r="Q31" i="17"/>
  <c r="S31" i="17"/>
  <c r="AC105" i="19"/>
  <c r="G67" i="19"/>
  <c r="H67" i="19" s="1"/>
  <c r="I67" i="19" s="1"/>
  <c r="J67" i="19" s="1"/>
  <c r="K67" i="19" s="1"/>
  <c r="L67" i="19" s="1"/>
  <c r="M67" i="19" s="1"/>
  <c r="N67" i="19" s="1"/>
  <c r="O67" i="19" s="1"/>
  <c r="P67" i="19" s="1"/>
  <c r="Q67" i="19" s="1"/>
  <c r="R67" i="19" s="1"/>
  <c r="S67" i="19" s="1"/>
  <c r="T67" i="19" s="1"/>
  <c r="U67" i="19" s="1"/>
  <c r="V67" i="19" s="1"/>
  <c r="W67" i="19" s="1"/>
  <c r="X67" i="19" s="1"/>
  <c r="Y67" i="19" s="1"/>
  <c r="Z67" i="19" s="1"/>
  <c r="AA67" i="19" s="1"/>
  <c r="AB67" i="19" s="1"/>
  <c r="AC67" i="19" s="1"/>
  <c r="AD67" i="19" s="1"/>
  <c r="AK29" i="19" s="1"/>
  <c r="AN29" i="19" s="1"/>
  <c r="AP29" i="19" s="1"/>
  <c r="U60" i="16"/>
  <c r="U7" i="16" s="1"/>
  <c r="F55" i="19"/>
  <c r="F60" i="19" s="1"/>
  <c r="F7" i="17"/>
  <c r="X36" i="19"/>
  <c r="S36" i="19"/>
  <c r="R36" i="19"/>
  <c r="U36" i="19"/>
  <c r="AF105" i="19"/>
  <c r="W36" i="19"/>
  <c r="Z36" i="19"/>
  <c r="AC36" i="19"/>
  <c r="E119" i="19"/>
  <c r="E8" i="19"/>
  <c r="M34" i="19"/>
  <c r="AA36" i="19"/>
  <c r="S34" i="19"/>
  <c r="AE105" i="19"/>
  <c r="R34" i="19"/>
  <c r="Q34" i="19"/>
  <c r="O34" i="19"/>
  <c r="AA34" i="19"/>
  <c r="AD36" i="19"/>
  <c r="AB36" i="19"/>
  <c r="V34" i="19"/>
  <c r="U34" i="19"/>
  <c r="W34" i="19"/>
  <c r="P34" i="19"/>
  <c r="Y43" i="19"/>
  <c r="AN26" i="19"/>
  <c r="AP26" i="19" s="1"/>
  <c r="Q8" i="18"/>
  <c r="Y34" i="19"/>
  <c r="X34" i="19"/>
  <c r="L72" i="19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K34" i="19" s="1"/>
  <c r="AN34" i="19" s="1"/>
  <c r="AP34" i="19" s="1"/>
  <c r="Q36" i="19"/>
  <c r="W43" i="19"/>
  <c r="N74" i="19"/>
  <c r="O74" i="19" s="1"/>
  <c r="P74" i="19" s="1"/>
  <c r="Q74" i="19" s="1"/>
  <c r="R74" i="19" s="1"/>
  <c r="S74" i="19" s="1"/>
  <c r="T74" i="19" s="1"/>
  <c r="U74" i="19" s="1"/>
  <c r="V74" i="19" s="1"/>
  <c r="W74" i="19" s="1"/>
  <c r="X74" i="19" s="1"/>
  <c r="Y74" i="19" s="1"/>
  <c r="Z74" i="19" s="1"/>
  <c r="AA74" i="19" s="1"/>
  <c r="AB74" i="19" s="1"/>
  <c r="AC74" i="19" s="1"/>
  <c r="AD74" i="19" s="1"/>
  <c r="Z34" i="19"/>
  <c r="AD34" i="19"/>
  <c r="AC34" i="19"/>
  <c r="T34" i="19"/>
  <c r="AB34" i="19"/>
  <c r="Y36" i="19"/>
  <c r="X39" i="17"/>
  <c r="X44" i="17"/>
  <c r="AA39" i="17"/>
  <c r="R39" i="17"/>
  <c r="AA44" i="17"/>
  <c r="Z32" i="17"/>
  <c r="J70" i="17"/>
  <c r="K70" i="17" s="1"/>
  <c r="L70" i="17" s="1"/>
  <c r="M70" i="17" s="1"/>
  <c r="N70" i="17" s="1"/>
  <c r="O70" i="17" s="1"/>
  <c r="P70" i="17" s="1"/>
  <c r="Q70" i="17" s="1"/>
  <c r="R70" i="17" s="1"/>
  <c r="S70" i="17" s="1"/>
  <c r="T70" i="17" s="1"/>
  <c r="U70" i="17" s="1"/>
  <c r="V70" i="17" s="1"/>
  <c r="W70" i="17" s="1"/>
  <c r="X70" i="17" s="1"/>
  <c r="Y70" i="17" s="1"/>
  <c r="Z70" i="17" s="1"/>
  <c r="AA70" i="17" s="1"/>
  <c r="AB70" i="17" s="1"/>
  <c r="AC70" i="17" s="1"/>
  <c r="AD70" i="17" s="1"/>
  <c r="Q7" i="18"/>
  <c r="AN26" i="17"/>
  <c r="AP26" i="17" s="1"/>
  <c r="W44" i="17"/>
  <c r="Z44" i="17"/>
  <c r="AE86" i="17"/>
  <c r="AF86" i="17" s="1"/>
  <c r="AG86" i="17" s="1"/>
  <c r="AD44" i="17"/>
  <c r="AE82" i="17"/>
  <c r="AF82" i="17" s="1"/>
  <c r="AG82" i="17" s="1"/>
  <c r="U39" i="17"/>
  <c r="AC44" i="17"/>
  <c r="AC39" i="17"/>
  <c r="Y44" i="17"/>
  <c r="J60" i="16"/>
  <c r="J7" i="16" s="1"/>
  <c r="G60" i="16"/>
  <c r="G7" i="16" s="1"/>
  <c r="AC60" i="16"/>
  <c r="AJ123" i="16"/>
  <c r="Z60" i="16"/>
  <c r="Z7" i="16" s="1"/>
  <c r="K27" i="3"/>
  <c r="T27" i="3"/>
  <c r="J97" i="3"/>
  <c r="K97" i="3" s="1"/>
  <c r="W31" i="3"/>
  <c r="AB39" i="3"/>
  <c r="U27" i="3"/>
  <c r="V109" i="3"/>
  <c r="T117" i="3"/>
  <c r="M27" i="3"/>
  <c r="Z27" i="3"/>
  <c r="W39" i="3"/>
  <c r="R27" i="3"/>
  <c r="AC43" i="3"/>
  <c r="X111" i="3"/>
  <c r="O102" i="3"/>
  <c r="AM114" i="3"/>
  <c r="Q76" i="3"/>
  <c r="R76" i="3" s="1"/>
  <c r="S76" i="3" s="1"/>
  <c r="T76" i="3" s="1"/>
  <c r="U76" i="3" s="1"/>
  <c r="V76" i="3" s="1"/>
  <c r="W76" i="3" s="1"/>
  <c r="X76" i="3" s="1"/>
  <c r="Y76" i="3" s="1"/>
  <c r="Z76" i="3" s="1"/>
  <c r="AA76" i="3" s="1"/>
  <c r="AB76" i="3" s="1"/>
  <c r="AC76" i="3" s="1"/>
  <c r="AD76" i="3" s="1"/>
  <c r="AK38" i="3" s="1"/>
  <c r="AN38" i="3" s="1"/>
  <c r="AP38" i="3" s="1"/>
  <c r="AC38" i="3"/>
  <c r="U38" i="3"/>
  <c r="AD33" i="3"/>
  <c r="H7" i="3"/>
  <c r="Y113" i="3"/>
  <c r="Q103" i="3"/>
  <c r="P103" i="3"/>
  <c r="N100" i="3"/>
  <c r="O100" i="3" s="1"/>
  <c r="Y84" i="3"/>
  <c r="Z84" i="3" s="1"/>
  <c r="AA84" i="3" s="1"/>
  <c r="AB84" i="3" s="1"/>
  <c r="AC84" i="3" s="1"/>
  <c r="AD84" i="3" s="1"/>
  <c r="AK46" i="3" s="1"/>
  <c r="AN46" i="3" s="1"/>
  <c r="AP46" i="3" s="1"/>
  <c r="AA38" i="3"/>
  <c r="N33" i="3"/>
  <c r="G7" i="3"/>
  <c r="Q105" i="3"/>
  <c r="W109" i="3"/>
  <c r="S106" i="3"/>
  <c r="T106" i="3" s="1"/>
  <c r="U108" i="3"/>
  <c r="Q33" i="3"/>
  <c r="Z113" i="3"/>
  <c r="M98" i="3"/>
  <c r="S107" i="3"/>
  <c r="J96" i="3"/>
  <c r="I96" i="3"/>
  <c r="N27" i="3"/>
  <c r="F65" i="3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K27" i="3" s="1"/>
  <c r="AN27" i="3" s="1"/>
  <c r="AP27" i="3" s="1"/>
  <c r="N31" i="3"/>
  <c r="F7" i="3"/>
  <c r="Y111" i="3"/>
  <c r="Z111" i="3" s="1"/>
  <c r="L99" i="3"/>
  <c r="X109" i="3"/>
  <c r="Y109" i="3" s="1"/>
  <c r="Q5" i="18"/>
  <c r="AN25" i="3"/>
  <c r="AP25" i="3" s="1"/>
  <c r="I116" i="3"/>
  <c r="I7" i="3" s="1"/>
  <c r="K94" i="3"/>
  <c r="L94" i="3" s="1"/>
  <c r="M94" i="3" s="1"/>
  <c r="J95" i="3"/>
  <c r="Z34" i="3"/>
  <c r="AB34" i="3"/>
  <c r="W27" i="3"/>
  <c r="AD34" i="3"/>
  <c r="AB31" i="3"/>
  <c r="V108" i="3"/>
  <c r="V117" i="3" s="1"/>
  <c r="M101" i="3"/>
  <c r="X110" i="3"/>
  <c r="Y110" i="3" s="1"/>
  <c r="X112" i="3"/>
  <c r="E118" i="3"/>
  <c r="E146" i="3" s="1"/>
  <c r="E147" i="3" s="1"/>
  <c r="F118" i="3"/>
  <c r="G118" i="3"/>
  <c r="H118" i="3"/>
  <c r="I118" i="3"/>
  <c r="Q104" i="3"/>
  <c r="H114" i="3"/>
  <c r="E8" i="17"/>
  <c r="F58" i="19"/>
  <c r="F8" i="19" s="1"/>
  <c r="Y60" i="16"/>
  <c r="Y7" i="16" s="1"/>
  <c r="E60" i="16"/>
  <c r="AI98" i="17"/>
  <c r="AI102" i="17"/>
  <c r="AI108" i="17"/>
  <c r="AI112" i="17"/>
  <c r="AI95" i="17"/>
  <c r="AI99" i="17"/>
  <c r="AI103" i="17"/>
  <c r="AI105" i="17"/>
  <c r="AI109" i="17"/>
  <c r="AI113" i="17"/>
  <c r="AI96" i="17"/>
  <c r="AI100" i="17"/>
  <c r="AI104" i="17"/>
  <c r="AI106" i="17"/>
  <c r="AI110" i="17"/>
  <c r="AI97" i="17"/>
  <c r="AI101" i="17"/>
  <c r="AI107" i="17"/>
  <c r="AI111" i="17"/>
  <c r="E7" i="3"/>
  <c r="E10" i="3" s="1"/>
  <c r="AH56" i="3"/>
  <c r="AJ56" i="3" s="1"/>
  <c r="AB60" i="16"/>
  <c r="AH28" i="16"/>
  <c r="AJ28" i="16" s="1"/>
  <c r="AH26" i="17"/>
  <c r="AJ26" i="17" s="1"/>
  <c r="E57" i="17"/>
  <c r="AH57" i="17" s="1"/>
  <c r="AJ57" i="17" s="1"/>
  <c r="AH25" i="3"/>
  <c r="AJ25" i="3" s="1"/>
  <c r="AI99" i="19"/>
  <c r="AI96" i="19"/>
  <c r="AI113" i="19"/>
  <c r="AI101" i="19"/>
  <c r="AI111" i="19"/>
  <c r="AI110" i="19"/>
  <c r="AI105" i="19"/>
  <c r="AI103" i="19"/>
  <c r="AI100" i="19"/>
  <c r="AI108" i="19"/>
  <c r="AI102" i="19"/>
  <c r="AI95" i="19"/>
  <c r="AI109" i="19"/>
  <c r="AI97" i="19"/>
  <c r="AI107" i="19"/>
  <c r="AI106" i="19"/>
  <c r="AI104" i="19"/>
  <c r="AI98" i="19"/>
  <c r="AI112" i="19"/>
  <c r="AH57" i="19"/>
  <c r="AJ57" i="19" s="1"/>
  <c r="AH26" i="19"/>
  <c r="AJ26" i="19" s="1"/>
  <c r="AK48" i="19"/>
  <c r="AN48" i="19" s="1"/>
  <c r="AP48" i="19" s="1"/>
  <c r="AE86" i="19"/>
  <c r="AF86" i="19" s="1"/>
  <c r="AG86" i="19" s="1"/>
  <c r="G28" i="19"/>
  <c r="AA32" i="19"/>
  <c r="W44" i="19"/>
  <c r="S30" i="17"/>
  <c r="J30" i="17"/>
  <c r="Z42" i="3"/>
  <c r="AB42" i="3"/>
  <c r="AD32" i="19"/>
  <c r="Z44" i="19"/>
  <c r="Y32" i="19"/>
  <c r="AB35" i="19"/>
  <c r="AC44" i="19"/>
  <c r="U35" i="3"/>
  <c r="S35" i="3"/>
  <c r="L71" i="3"/>
  <c r="M71" i="3" s="1"/>
  <c r="N71" i="3" s="1"/>
  <c r="O71" i="3" s="1"/>
  <c r="P71" i="3" s="1"/>
  <c r="Q71" i="3" s="1"/>
  <c r="R71" i="3" s="1"/>
  <c r="S71" i="3" s="1"/>
  <c r="T71" i="3" s="1"/>
  <c r="U71" i="3" s="1"/>
  <c r="V71" i="3" s="1"/>
  <c r="W71" i="3" s="1"/>
  <c r="X71" i="3" s="1"/>
  <c r="Y71" i="3" s="1"/>
  <c r="Z71" i="3" s="1"/>
  <c r="AA71" i="3" s="1"/>
  <c r="AB71" i="3" s="1"/>
  <c r="AC71" i="3" s="1"/>
  <c r="AD71" i="3" s="1"/>
  <c r="AK33" i="3" s="1"/>
  <c r="AN33" i="3" s="1"/>
  <c r="AP33" i="3" s="1"/>
  <c r="W33" i="3"/>
  <c r="Z33" i="3"/>
  <c r="AC33" i="3"/>
  <c r="M33" i="3"/>
  <c r="R28" i="19"/>
  <c r="V35" i="19"/>
  <c r="U28" i="19"/>
  <c r="R35" i="19"/>
  <c r="Y28" i="19"/>
  <c r="Z28" i="19"/>
  <c r="Q28" i="19"/>
  <c r="X44" i="19"/>
  <c r="F66" i="19"/>
  <c r="G66" i="19" s="1"/>
  <c r="H66" i="19" s="1"/>
  <c r="I66" i="19" s="1"/>
  <c r="J66" i="19" s="1"/>
  <c r="K66" i="19" s="1"/>
  <c r="L66" i="19" s="1"/>
  <c r="M66" i="19" s="1"/>
  <c r="N66" i="19" s="1"/>
  <c r="O66" i="19" s="1"/>
  <c r="P66" i="19" s="1"/>
  <c r="Q66" i="19" s="1"/>
  <c r="R66" i="19" s="1"/>
  <c r="S66" i="19" s="1"/>
  <c r="T66" i="19" s="1"/>
  <c r="U66" i="19" s="1"/>
  <c r="V66" i="19" s="1"/>
  <c r="W66" i="19" s="1"/>
  <c r="X66" i="19" s="1"/>
  <c r="Y66" i="19" s="1"/>
  <c r="Z66" i="19" s="1"/>
  <c r="AA66" i="19" s="1"/>
  <c r="AB66" i="19" s="1"/>
  <c r="AC66" i="19" s="1"/>
  <c r="AD66" i="19" s="1"/>
  <c r="AD105" i="19"/>
  <c r="R38" i="19"/>
  <c r="P76" i="19"/>
  <c r="Q76" i="19" s="1"/>
  <c r="R76" i="19" s="1"/>
  <c r="S76" i="19" s="1"/>
  <c r="T76" i="19" s="1"/>
  <c r="U76" i="19" s="1"/>
  <c r="V76" i="19" s="1"/>
  <c r="W76" i="19" s="1"/>
  <c r="X76" i="19" s="1"/>
  <c r="Y76" i="19" s="1"/>
  <c r="Z76" i="19" s="1"/>
  <c r="AA76" i="19" s="1"/>
  <c r="AB76" i="19" s="1"/>
  <c r="AC76" i="19" s="1"/>
  <c r="AD76" i="19" s="1"/>
  <c r="L32" i="19"/>
  <c r="J70" i="19"/>
  <c r="K70" i="19" s="1"/>
  <c r="L70" i="19" s="1"/>
  <c r="M70" i="19" s="1"/>
  <c r="N70" i="19" s="1"/>
  <c r="O70" i="19" s="1"/>
  <c r="P70" i="19" s="1"/>
  <c r="Q70" i="19" s="1"/>
  <c r="R70" i="19" s="1"/>
  <c r="S70" i="19" s="1"/>
  <c r="T70" i="19" s="1"/>
  <c r="U70" i="19" s="1"/>
  <c r="V70" i="19" s="1"/>
  <c r="W70" i="19" s="1"/>
  <c r="X70" i="19" s="1"/>
  <c r="Y70" i="19" s="1"/>
  <c r="Z70" i="19" s="1"/>
  <c r="AA70" i="19" s="1"/>
  <c r="AB70" i="19" s="1"/>
  <c r="AC70" i="19" s="1"/>
  <c r="AD70" i="19" s="1"/>
  <c r="P32" i="19"/>
  <c r="Z30" i="17"/>
  <c r="Q30" i="17"/>
  <c r="T32" i="19"/>
  <c r="K28" i="19"/>
  <c r="AA28" i="19"/>
  <c r="O32" i="19"/>
  <c r="AA44" i="19"/>
  <c r="O30" i="17"/>
  <c r="V30" i="17"/>
  <c r="AC30" i="17"/>
  <c r="M30" i="17"/>
  <c r="W38" i="17"/>
  <c r="X42" i="3"/>
  <c r="S35" i="19"/>
  <c r="P35" i="19"/>
  <c r="X35" i="3"/>
  <c r="T33" i="3"/>
  <c r="S33" i="3"/>
  <c r="V33" i="3"/>
  <c r="Y33" i="3"/>
  <c r="AD35" i="19"/>
  <c r="AC28" i="19"/>
  <c r="Q35" i="19"/>
  <c r="M28" i="19"/>
  <c r="R32" i="19"/>
  <c r="AC35" i="19"/>
  <c r="AC42" i="3"/>
  <c r="X83" i="3"/>
  <c r="Y83" i="3" s="1"/>
  <c r="Z83" i="3" s="1"/>
  <c r="AA83" i="3" s="1"/>
  <c r="AB83" i="3" s="1"/>
  <c r="AC83" i="3" s="1"/>
  <c r="AD83" i="3" s="1"/>
  <c r="AE83" i="3" s="1"/>
  <c r="AF83" i="3" s="1"/>
  <c r="AG83" i="3" s="1"/>
  <c r="U35" i="19"/>
  <c r="Z32" i="19"/>
  <c r="U80" i="3"/>
  <c r="V80" i="3" s="1"/>
  <c r="W80" i="3" s="1"/>
  <c r="X80" i="3" s="1"/>
  <c r="Y80" i="3" s="1"/>
  <c r="Z80" i="3" s="1"/>
  <c r="AA80" i="3" s="1"/>
  <c r="AB80" i="3" s="1"/>
  <c r="AC80" i="3" s="1"/>
  <c r="AD80" i="3" s="1"/>
  <c r="AE80" i="3" s="1"/>
  <c r="AF80" i="3" s="1"/>
  <c r="AG80" i="3" s="1"/>
  <c r="O35" i="19"/>
  <c r="M73" i="19"/>
  <c r="N73" i="19" s="1"/>
  <c r="O73" i="19" s="1"/>
  <c r="P73" i="19" s="1"/>
  <c r="Q73" i="19" s="1"/>
  <c r="R73" i="19" s="1"/>
  <c r="S73" i="19" s="1"/>
  <c r="T73" i="19" s="1"/>
  <c r="U73" i="19" s="1"/>
  <c r="V73" i="19" s="1"/>
  <c r="W73" i="19" s="1"/>
  <c r="X73" i="19" s="1"/>
  <c r="Y73" i="19" s="1"/>
  <c r="Z73" i="19" s="1"/>
  <c r="AA73" i="19" s="1"/>
  <c r="AB73" i="19" s="1"/>
  <c r="AC73" i="19" s="1"/>
  <c r="AD73" i="19" s="1"/>
  <c r="T28" i="19"/>
  <c r="W28" i="19"/>
  <c r="K32" i="19"/>
  <c r="X28" i="19"/>
  <c r="L28" i="19"/>
  <c r="AB28" i="19"/>
  <c r="X32" i="19"/>
  <c r="AB44" i="19"/>
  <c r="O28" i="19"/>
  <c r="S32" i="19"/>
  <c r="AA30" i="17"/>
  <c r="K30" i="17"/>
  <c r="R30" i="17"/>
  <c r="Y30" i="17"/>
  <c r="AA42" i="3"/>
  <c r="N32" i="19"/>
  <c r="W35" i="19"/>
  <c r="T35" i="19"/>
  <c r="T35" i="3"/>
  <c r="P33" i="3"/>
  <c r="O33" i="3"/>
  <c r="R33" i="3"/>
  <c r="U33" i="3"/>
  <c r="AE84" i="17"/>
  <c r="AF84" i="17" s="1"/>
  <c r="AG84" i="17" s="1"/>
  <c r="AE89" i="19"/>
  <c r="AF89" i="19" s="1"/>
  <c r="AG89" i="19" s="1"/>
  <c r="M32" i="19"/>
  <c r="Z35" i="19"/>
  <c r="V28" i="19"/>
  <c r="AD44" i="19"/>
  <c r="N132" i="19"/>
  <c r="O132" i="19" s="1"/>
  <c r="P132" i="19" s="1"/>
  <c r="Q132" i="19" s="1"/>
  <c r="R132" i="19" s="1"/>
  <c r="S132" i="19" s="1"/>
  <c r="T132" i="19" s="1"/>
  <c r="U132" i="19" s="1"/>
  <c r="V132" i="19" s="1"/>
  <c r="W132" i="19" s="1"/>
  <c r="X132" i="19" s="1"/>
  <c r="Y132" i="19" s="1"/>
  <c r="Z132" i="19" s="1"/>
  <c r="AA132" i="19" s="1"/>
  <c r="AB132" i="19" s="1"/>
  <c r="AC132" i="19" s="1"/>
  <c r="AD132" i="19" s="1"/>
  <c r="AK105" i="19" s="1"/>
  <c r="AN105" i="19" s="1"/>
  <c r="AP105" i="19" s="1"/>
  <c r="AA8" i="18" s="1"/>
  <c r="AG105" i="19"/>
  <c r="Q37" i="19"/>
  <c r="O75" i="19"/>
  <c r="P75" i="19" s="1"/>
  <c r="Q75" i="19" s="1"/>
  <c r="R75" i="19" s="1"/>
  <c r="S75" i="19" s="1"/>
  <c r="T75" i="19" s="1"/>
  <c r="U75" i="19" s="1"/>
  <c r="V75" i="19" s="1"/>
  <c r="W75" i="19" s="1"/>
  <c r="X75" i="19" s="1"/>
  <c r="Y75" i="19" s="1"/>
  <c r="Z75" i="19" s="1"/>
  <c r="AA75" i="19" s="1"/>
  <c r="AB75" i="19" s="1"/>
  <c r="AC75" i="19" s="1"/>
  <c r="AD75" i="19" s="1"/>
  <c r="J30" i="19"/>
  <c r="H68" i="19"/>
  <c r="I68" i="19" s="1"/>
  <c r="J68" i="19" s="1"/>
  <c r="K68" i="19" s="1"/>
  <c r="L68" i="19" s="1"/>
  <c r="M68" i="19" s="1"/>
  <c r="N68" i="19" s="1"/>
  <c r="O68" i="19" s="1"/>
  <c r="P68" i="19" s="1"/>
  <c r="Q68" i="19" s="1"/>
  <c r="R68" i="19" s="1"/>
  <c r="S68" i="19" s="1"/>
  <c r="T68" i="19" s="1"/>
  <c r="U68" i="19" s="1"/>
  <c r="V68" i="19" s="1"/>
  <c r="W68" i="19" s="1"/>
  <c r="X68" i="19" s="1"/>
  <c r="Y68" i="19" s="1"/>
  <c r="Z68" i="19" s="1"/>
  <c r="AA68" i="19" s="1"/>
  <c r="AB68" i="19" s="1"/>
  <c r="AC68" i="19" s="1"/>
  <c r="AD68" i="19" s="1"/>
  <c r="X31" i="17"/>
  <c r="J31" i="17"/>
  <c r="Z31" i="17"/>
  <c r="Z40" i="3"/>
  <c r="U40" i="3"/>
  <c r="AB38" i="3"/>
  <c r="W38" i="3"/>
  <c r="AC31" i="17"/>
  <c r="W31" i="17"/>
  <c r="W40" i="3"/>
  <c r="Z41" i="3"/>
  <c r="W41" i="3"/>
  <c r="K31" i="17"/>
  <c r="U41" i="3"/>
  <c r="AB31" i="17"/>
  <c r="N31" i="17"/>
  <c r="AD31" i="17"/>
  <c r="V38" i="3"/>
  <c r="V40" i="3"/>
  <c r="X38" i="3"/>
  <c r="S38" i="3"/>
  <c r="AA43" i="3"/>
  <c r="AB40" i="3"/>
  <c r="AD41" i="3"/>
  <c r="AA41" i="3"/>
  <c r="AA31" i="17"/>
  <c r="AD38" i="3"/>
  <c r="AC40" i="3"/>
  <c r="Y85" i="17"/>
  <c r="Z85" i="17" s="1"/>
  <c r="AA85" i="17" s="1"/>
  <c r="AB85" i="17" s="1"/>
  <c r="AC85" i="17" s="1"/>
  <c r="AD85" i="17" s="1"/>
  <c r="AE85" i="17" s="1"/>
  <c r="AF85" i="17" s="1"/>
  <c r="AG85" i="17" s="1"/>
  <c r="T79" i="3"/>
  <c r="U79" i="3" s="1"/>
  <c r="V79" i="3" s="1"/>
  <c r="W79" i="3" s="1"/>
  <c r="X79" i="3" s="1"/>
  <c r="Y79" i="3" s="1"/>
  <c r="Z79" i="3" s="1"/>
  <c r="AA79" i="3" s="1"/>
  <c r="AB79" i="3" s="1"/>
  <c r="AC79" i="3" s="1"/>
  <c r="AD79" i="3" s="1"/>
  <c r="S38" i="17"/>
  <c r="AE88" i="17"/>
  <c r="AF88" i="17" s="1"/>
  <c r="AG88" i="17" s="1"/>
  <c r="U38" i="17"/>
  <c r="V35" i="17"/>
  <c r="V38" i="17"/>
  <c r="AD39" i="17"/>
  <c r="Y39" i="17"/>
  <c r="S39" i="17"/>
  <c r="Q34" i="3"/>
  <c r="X34" i="3"/>
  <c r="W34" i="3"/>
  <c r="O27" i="3"/>
  <c r="O31" i="3"/>
  <c r="N34" i="3"/>
  <c r="Q35" i="3"/>
  <c r="P35" i="3"/>
  <c r="O35" i="3"/>
  <c r="AE87" i="19"/>
  <c r="AF87" i="19" s="1"/>
  <c r="AG87" i="19" s="1"/>
  <c r="AK33" i="19"/>
  <c r="AN33" i="19" s="1"/>
  <c r="AP33" i="19" s="1"/>
  <c r="X27" i="3"/>
  <c r="Y27" i="3"/>
  <c r="J27" i="3"/>
  <c r="Q31" i="3"/>
  <c r="M31" i="3"/>
  <c r="Y31" i="3"/>
  <c r="R38" i="17"/>
  <c r="AD38" i="17"/>
  <c r="AA31" i="3"/>
  <c r="L31" i="3"/>
  <c r="J69" i="3"/>
  <c r="K69" i="3" s="1"/>
  <c r="L69" i="3" s="1"/>
  <c r="M69" i="3" s="1"/>
  <c r="N69" i="3" s="1"/>
  <c r="O69" i="3" s="1"/>
  <c r="P69" i="3" s="1"/>
  <c r="Q69" i="3" s="1"/>
  <c r="R69" i="3" s="1"/>
  <c r="S69" i="3" s="1"/>
  <c r="T69" i="3" s="1"/>
  <c r="U69" i="3" s="1"/>
  <c r="V69" i="3" s="1"/>
  <c r="W69" i="3" s="1"/>
  <c r="X69" i="3" s="1"/>
  <c r="Y69" i="3" s="1"/>
  <c r="Z69" i="3" s="1"/>
  <c r="AA69" i="3" s="1"/>
  <c r="AB69" i="3" s="1"/>
  <c r="AC69" i="3" s="1"/>
  <c r="AD69" i="3" s="1"/>
  <c r="AK31" i="3" s="1"/>
  <c r="AN31" i="3" s="1"/>
  <c r="AP31" i="3" s="1"/>
  <c r="AC31" i="3"/>
  <c r="T31" i="3"/>
  <c r="U31" i="3"/>
  <c r="AA38" i="17"/>
  <c r="AB38" i="17"/>
  <c r="Z39" i="17"/>
  <c r="T39" i="17"/>
  <c r="V39" i="17"/>
  <c r="Y34" i="3"/>
  <c r="T34" i="3"/>
  <c r="S34" i="3"/>
  <c r="S27" i="3"/>
  <c r="S31" i="3"/>
  <c r="AC35" i="3"/>
  <c r="AB35" i="3"/>
  <c r="H27" i="3"/>
  <c r="AC27" i="3"/>
  <c r="I27" i="3"/>
  <c r="AD27" i="3"/>
  <c r="V31" i="3"/>
  <c r="R31" i="3"/>
  <c r="AD31" i="3"/>
  <c r="T38" i="17"/>
  <c r="AJ125" i="16"/>
  <c r="E58" i="16"/>
  <c r="E63" i="16" s="1"/>
  <c r="P60" i="16"/>
  <c r="P7" i="16" s="1"/>
  <c r="AA60" i="16"/>
  <c r="K60" i="16"/>
  <c r="K7" i="16" s="1"/>
  <c r="V60" i="16"/>
  <c r="V7" i="16" s="1"/>
  <c r="Q60" i="16"/>
  <c r="Q7" i="16" s="1"/>
  <c r="W60" i="16"/>
  <c r="W7" i="16" s="1"/>
  <c r="X60" i="16"/>
  <c r="X7" i="16" s="1"/>
  <c r="M60" i="16"/>
  <c r="M7" i="16" s="1"/>
  <c r="T60" i="16"/>
  <c r="T7" i="16" s="1"/>
  <c r="S60" i="16"/>
  <c r="S7" i="16" s="1"/>
  <c r="AD60" i="16"/>
  <c r="N60" i="16"/>
  <c r="N7" i="16" s="1"/>
  <c r="I60" i="16"/>
  <c r="I7" i="16" s="1"/>
  <c r="L60" i="16"/>
  <c r="L7" i="16" s="1"/>
  <c r="R60" i="16"/>
  <c r="R7" i="16" s="1"/>
  <c r="AH29" i="16"/>
  <c r="AJ29" i="16" s="1"/>
  <c r="AP29" i="16" s="1"/>
  <c r="AK29" i="16" s="1"/>
  <c r="AN29" i="16" s="1"/>
  <c r="AI129" i="16"/>
  <c r="AI127" i="16"/>
  <c r="E7" i="16"/>
  <c r="R6" i="2"/>
  <c r="Y8" i="2"/>
  <c r="AA10" i="16" s="1"/>
  <c r="AC41" i="3"/>
  <c r="Y41" i="3"/>
  <c r="X41" i="3"/>
  <c r="AD42" i="17"/>
  <c r="Y42" i="17"/>
  <c r="X28" i="3"/>
  <c r="AA39" i="3"/>
  <c r="AE87" i="17"/>
  <c r="AF87" i="17" s="1"/>
  <c r="AG87" i="17" s="1"/>
  <c r="V39" i="3"/>
  <c r="Y39" i="3"/>
  <c r="Z42" i="17"/>
  <c r="U42" i="17"/>
  <c r="S36" i="3"/>
  <c r="AC37" i="3"/>
  <c r="AB42" i="17"/>
  <c r="T39" i="3"/>
  <c r="R77" i="3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AE77" i="3" s="1"/>
  <c r="AF77" i="3" s="1"/>
  <c r="AG77" i="3" s="1"/>
  <c r="AE81" i="17"/>
  <c r="AF81" i="17" s="1"/>
  <c r="AG81" i="17" s="1"/>
  <c r="Z39" i="3"/>
  <c r="AC39" i="3"/>
  <c r="AA42" i="17"/>
  <c r="V42" i="17"/>
  <c r="X42" i="17"/>
  <c r="X39" i="3"/>
  <c r="L31" i="17"/>
  <c r="I69" i="17"/>
  <c r="J69" i="17" s="1"/>
  <c r="K69" i="17" s="1"/>
  <c r="L69" i="17" s="1"/>
  <c r="M69" i="17" s="1"/>
  <c r="N69" i="17" s="1"/>
  <c r="O69" i="17" s="1"/>
  <c r="P69" i="17" s="1"/>
  <c r="Q69" i="17" s="1"/>
  <c r="R69" i="17" s="1"/>
  <c r="S69" i="17" s="1"/>
  <c r="T69" i="17" s="1"/>
  <c r="U69" i="17" s="1"/>
  <c r="V69" i="17" s="1"/>
  <c r="W69" i="17" s="1"/>
  <c r="X69" i="17" s="1"/>
  <c r="Y69" i="17" s="1"/>
  <c r="Z69" i="17" s="1"/>
  <c r="AA69" i="17" s="1"/>
  <c r="AB69" i="17" s="1"/>
  <c r="AC69" i="17" s="1"/>
  <c r="AD69" i="17" s="1"/>
  <c r="Q38" i="17"/>
  <c r="Y38" i="17"/>
  <c r="P76" i="17"/>
  <c r="Q76" i="17" s="1"/>
  <c r="R76" i="17" s="1"/>
  <c r="S76" i="17" s="1"/>
  <c r="T76" i="17" s="1"/>
  <c r="U76" i="17" s="1"/>
  <c r="V76" i="17" s="1"/>
  <c r="W76" i="17" s="1"/>
  <c r="X76" i="17" s="1"/>
  <c r="Y76" i="17" s="1"/>
  <c r="Z76" i="17" s="1"/>
  <c r="AA76" i="17" s="1"/>
  <c r="AB76" i="17" s="1"/>
  <c r="AC76" i="17" s="1"/>
  <c r="AD76" i="17" s="1"/>
  <c r="AC38" i="17"/>
  <c r="AC34" i="3"/>
  <c r="M72" i="3"/>
  <c r="N72" i="3" s="1"/>
  <c r="O72" i="3" s="1"/>
  <c r="P72" i="3" s="1"/>
  <c r="Q72" i="3" s="1"/>
  <c r="R72" i="3" s="1"/>
  <c r="S72" i="3" s="1"/>
  <c r="T72" i="3" s="1"/>
  <c r="U72" i="3" s="1"/>
  <c r="V72" i="3" s="1"/>
  <c r="W72" i="3" s="1"/>
  <c r="X72" i="3" s="1"/>
  <c r="Y72" i="3" s="1"/>
  <c r="Z72" i="3" s="1"/>
  <c r="AA72" i="3" s="1"/>
  <c r="AB72" i="3" s="1"/>
  <c r="AC72" i="3" s="1"/>
  <c r="AD72" i="3" s="1"/>
  <c r="S39" i="3"/>
  <c r="K31" i="3"/>
  <c r="P31" i="3"/>
  <c r="AH105" i="17"/>
  <c r="K30" i="3"/>
  <c r="Q32" i="3"/>
  <c r="Y44" i="3"/>
  <c r="H29" i="17"/>
  <c r="Z28" i="3"/>
  <c r="H28" i="3"/>
  <c r="Z36" i="3"/>
  <c r="Z29" i="17"/>
  <c r="X29" i="17"/>
  <c r="J28" i="3"/>
  <c r="Y36" i="3"/>
  <c r="Q28" i="3"/>
  <c r="AD37" i="3"/>
  <c r="N29" i="17"/>
  <c r="AD29" i="17"/>
  <c r="L29" i="17"/>
  <c r="AB29" i="17"/>
  <c r="R30" i="3"/>
  <c r="Z85" i="3"/>
  <c r="AA85" i="3" s="1"/>
  <c r="AB85" i="3" s="1"/>
  <c r="AC85" i="3" s="1"/>
  <c r="AD85" i="3" s="1"/>
  <c r="AK47" i="3" s="1"/>
  <c r="AN47" i="3" s="1"/>
  <c r="AP47" i="3" s="1"/>
  <c r="AE82" i="3"/>
  <c r="AF82" i="3" s="1"/>
  <c r="AG82" i="3" s="1"/>
  <c r="R29" i="17"/>
  <c r="P29" i="17"/>
  <c r="X30" i="3"/>
  <c r="AD32" i="3"/>
  <c r="V29" i="17"/>
  <c r="AA30" i="3"/>
  <c r="N32" i="3"/>
  <c r="AA44" i="3"/>
  <c r="M30" i="3"/>
  <c r="V28" i="3"/>
  <c r="AC28" i="3"/>
  <c r="M28" i="3"/>
  <c r="T28" i="3"/>
  <c r="AB36" i="3"/>
  <c r="X36" i="3"/>
  <c r="V36" i="3"/>
  <c r="U36" i="3"/>
  <c r="R37" i="3"/>
  <c r="O28" i="17"/>
  <c r="U28" i="17"/>
  <c r="R28" i="3"/>
  <c r="Y28" i="3"/>
  <c r="I28" i="3"/>
  <c r="P28" i="3"/>
  <c r="T36" i="3"/>
  <c r="P36" i="3"/>
  <c r="R36" i="3"/>
  <c r="Q36" i="3"/>
  <c r="U37" i="3"/>
  <c r="V37" i="3"/>
  <c r="AB87" i="3"/>
  <c r="AC87" i="3" s="1"/>
  <c r="AD87" i="3" s="1"/>
  <c r="AK49" i="3" s="1"/>
  <c r="AN49" i="3" s="1"/>
  <c r="AP49" i="3" s="1"/>
  <c r="AD28" i="3"/>
  <c r="N28" i="3"/>
  <c r="U28" i="3"/>
  <c r="AB28" i="3"/>
  <c r="L28" i="3"/>
  <c r="AA36" i="3"/>
  <c r="AD36" i="3"/>
  <c r="Y37" i="3"/>
  <c r="L32" i="3"/>
  <c r="P32" i="3"/>
  <c r="AA32" i="3"/>
  <c r="S32" i="3"/>
  <c r="K70" i="3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W32" i="3"/>
  <c r="O32" i="3"/>
  <c r="X32" i="3"/>
  <c r="R35" i="17"/>
  <c r="Q104" i="17"/>
  <c r="R104" i="17" s="1"/>
  <c r="T108" i="17"/>
  <c r="U108" i="17" s="1"/>
  <c r="U109" i="19"/>
  <c r="U118" i="19" s="1"/>
  <c r="T30" i="3"/>
  <c r="W30" i="3"/>
  <c r="AD30" i="3"/>
  <c r="N30" i="3"/>
  <c r="Z32" i="3"/>
  <c r="AC32" i="3"/>
  <c r="M32" i="3"/>
  <c r="AD44" i="3"/>
  <c r="E7" i="19"/>
  <c r="Y30" i="3"/>
  <c r="AA86" i="3"/>
  <c r="AB86" i="3" s="1"/>
  <c r="AC86" i="3" s="1"/>
  <c r="AD86" i="3" s="1"/>
  <c r="G27" i="3"/>
  <c r="G54" i="3" s="1"/>
  <c r="Q27" i="3"/>
  <c r="V27" i="3"/>
  <c r="AB27" i="3"/>
  <c r="L27" i="3"/>
  <c r="R35" i="3"/>
  <c r="Z35" i="3"/>
  <c r="AD35" i="3"/>
  <c r="V35" i="3"/>
  <c r="N73" i="3"/>
  <c r="O73" i="3" s="1"/>
  <c r="P73" i="3" s="1"/>
  <c r="Q73" i="3" s="1"/>
  <c r="R73" i="3" s="1"/>
  <c r="S73" i="3" s="1"/>
  <c r="T73" i="3" s="1"/>
  <c r="U73" i="3" s="1"/>
  <c r="V73" i="3" s="1"/>
  <c r="W73" i="3" s="1"/>
  <c r="X73" i="3" s="1"/>
  <c r="Y73" i="3" s="1"/>
  <c r="Z73" i="3" s="1"/>
  <c r="AA73" i="3" s="1"/>
  <c r="AB73" i="3" s="1"/>
  <c r="AC73" i="3" s="1"/>
  <c r="AD73" i="3" s="1"/>
  <c r="AD35" i="17"/>
  <c r="N35" i="17"/>
  <c r="P30" i="3"/>
  <c r="S30" i="3"/>
  <c r="Z30" i="3"/>
  <c r="J30" i="3"/>
  <c r="V32" i="3"/>
  <c r="Y32" i="3"/>
  <c r="X44" i="3"/>
  <c r="Z44" i="3"/>
  <c r="AA114" i="19"/>
  <c r="AB114" i="19" s="1"/>
  <c r="AH122" i="16"/>
  <c r="AJ122" i="16" s="1"/>
  <c r="U30" i="3"/>
  <c r="AE68" i="3"/>
  <c r="AF68" i="3" s="1"/>
  <c r="AG68" i="3" s="1"/>
  <c r="W36" i="3"/>
  <c r="O74" i="3"/>
  <c r="P74" i="3" s="1"/>
  <c r="Q74" i="3" s="1"/>
  <c r="R74" i="3" s="1"/>
  <c r="S74" i="3" s="1"/>
  <c r="T74" i="3" s="1"/>
  <c r="U74" i="3" s="1"/>
  <c r="V74" i="3" s="1"/>
  <c r="W74" i="3" s="1"/>
  <c r="X74" i="3" s="1"/>
  <c r="Y74" i="3" s="1"/>
  <c r="Z74" i="3" s="1"/>
  <c r="AA74" i="3" s="1"/>
  <c r="AB74" i="3" s="1"/>
  <c r="AC74" i="3" s="1"/>
  <c r="AD74" i="3" s="1"/>
  <c r="K28" i="3"/>
  <c r="S28" i="3"/>
  <c r="W28" i="3"/>
  <c r="O28" i="3"/>
  <c r="G66" i="3"/>
  <c r="H66" i="3" s="1"/>
  <c r="I66" i="3" s="1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T66" i="3" s="1"/>
  <c r="U66" i="3" s="1"/>
  <c r="V66" i="3" s="1"/>
  <c r="W66" i="3" s="1"/>
  <c r="X66" i="3" s="1"/>
  <c r="Y66" i="3" s="1"/>
  <c r="Z66" i="3" s="1"/>
  <c r="AA66" i="3" s="1"/>
  <c r="AB66" i="3" s="1"/>
  <c r="AC66" i="3" s="1"/>
  <c r="AD66" i="3" s="1"/>
  <c r="Q37" i="3"/>
  <c r="T37" i="3"/>
  <c r="AB37" i="3"/>
  <c r="W37" i="3"/>
  <c r="P75" i="3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X37" i="3"/>
  <c r="S37" i="3"/>
  <c r="AA37" i="3"/>
  <c r="Z35" i="17"/>
  <c r="AB30" i="3"/>
  <c r="L30" i="3"/>
  <c r="O30" i="3"/>
  <c r="V30" i="3"/>
  <c r="AC30" i="3"/>
  <c r="R32" i="3"/>
  <c r="U32" i="3"/>
  <c r="AB44" i="3"/>
  <c r="AC44" i="3"/>
  <c r="T32" i="3"/>
  <c r="Q30" i="3"/>
  <c r="X40" i="3"/>
  <c r="AA40" i="3"/>
  <c r="S78" i="3"/>
  <c r="T78" i="3" s="1"/>
  <c r="U78" i="3" s="1"/>
  <c r="V78" i="3" s="1"/>
  <c r="W78" i="3" s="1"/>
  <c r="X78" i="3" s="1"/>
  <c r="Y78" i="3" s="1"/>
  <c r="Z78" i="3" s="1"/>
  <c r="AA78" i="3" s="1"/>
  <c r="AB78" i="3" s="1"/>
  <c r="AC78" i="3" s="1"/>
  <c r="AD78" i="3" s="1"/>
  <c r="W43" i="3"/>
  <c r="AB43" i="3"/>
  <c r="V81" i="3"/>
  <c r="W81" i="3" s="1"/>
  <c r="X81" i="3" s="1"/>
  <c r="Y81" i="3" s="1"/>
  <c r="Z81" i="3" s="1"/>
  <c r="AA81" i="3" s="1"/>
  <c r="AB81" i="3" s="1"/>
  <c r="AC81" i="3" s="1"/>
  <c r="AD81" i="3" s="1"/>
  <c r="AD43" i="3"/>
  <c r="Y43" i="3"/>
  <c r="Z43" i="3"/>
  <c r="R38" i="3"/>
  <c r="Z38" i="3"/>
  <c r="Y38" i="3"/>
  <c r="W115" i="16"/>
  <c r="X115" i="16" s="1"/>
  <c r="AK45" i="17"/>
  <c r="AN45" i="17" s="1"/>
  <c r="AP45" i="17" s="1"/>
  <c r="AE83" i="17"/>
  <c r="AF83" i="17" s="1"/>
  <c r="AG83" i="17" s="1"/>
  <c r="Y28" i="17"/>
  <c r="S118" i="17"/>
  <c r="E60" i="19"/>
  <c r="W28" i="17"/>
  <c r="L28" i="17"/>
  <c r="M28" i="17"/>
  <c r="AC28" i="17"/>
  <c r="AK47" i="19"/>
  <c r="AN47" i="19" s="1"/>
  <c r="AP47" i="19" s="1"/>
  <c r="AE85" i="19"/>
  <c r="AF85" i="19" s="1"/>
  <c r="AG85" i="19" s="1"/>
  <c r="AH27" i="19"/>
  <c r="S28" i="17"/>
  <c r="J28" i="17"/>
  <c r="AA28" i="17"/>
  <c r="H28" i="17"/>
  <c r="J95" i="19"/>
  <c r="W111" i="17"/>
  <c r="X111" i="17" s="1"/>
  <c r="E119" i="17"/>
  <c r="E147" i="17" s="1"/>
  <c r="E148" i="17" s="1"/>
  <c r="F119" i="17"/>
  <c r="AK50" i="3"/>
  <c r="AN50" i="3" s="1"/>
  <c r="AP50" i="3" s="1"/>
  <c r="AE88" i="3"/>
  <c r="AF88" i="3" s="1"/>
  <c r="AG88" i="3" s="1"/>
  <c r="G96" i="19"/>
  <c r="H96" i="19" s="1"/>
  <c r="T118" i="19"/>
  <c r="M105" i="16"/>
  <c r="N105" i="16" s="1"/>
  <c r="J29" i="17"/>
  <c r="O29" i="17"/>
  <c r="W29" i="17"/>
  <c r="I29" i="17"/>
  <c r="Q29" i="17"/>
  <c r="Y29" i="17"/>
  <c r="K29" i="17"/>
  <c r="S29" i="17"/>
  <c r="AA29" i="17"/>
  <c r="U29" i="17"/>
  <c r="AC29" i="17"/>
  <c r="M29" i="17"/>
  <c r="G67" i="17"/>
  <c r="H67" i="17" s="1"/>
  <c r="I67" i="17" s="1"/>
  <c r="J67" i="17" s="1"/>
  <c r="K67" i="17" s="1"/>
  <c r="L67" i="17" s="1"/>
  <c r="M67" i="17" s="1"/>
  <c r="N67" i="17" s="1"/>
  <c r="O67" i="17" s="1"/>
  <c r="P67" i="17" s="1"/>
  <c r="Q67" i="17" s="1"/>
  <c r="R67" i="17" s="1"/>
  <c r="S67" i="17" s="1"/>
  <c r="T67" i="17" s="1"/>
  <c r="U67" i="17" s="1"/>
  <c r="V67" i="17" s="1"/>
  <c r="W67" i="17" s="1"/>
  <c r="X67" i="17" s="1"/>
  <c r="Y67" i="17" s="1"/>
  <c r="Z67" i="17" s="1"/>
  <c r="AA67" i="17" s="1"/>
  <c r="AB67" i="17" s="1"/>
  <c r="AC67" i="17" s="1"/>
  <c r="AD67" i="17" s="1"/>
  <c r="G28" i="17"/>
  <c r="N28" i="17"/>
  <c r="V28" i="17"/>
  <c r="AD28" i="17"/>
  <c r="P28" i="17"/>
  <c r="X28" i="17"/>
  <c r="I28" i="17"/>
  <c r="R28" i="17"/>
  <c r="Z28" i="17"/>
  <c r="K28" i="17"/>
  <c r="T28" i="17"/>
  <c r="F66" i="17"/>
  <c r="G66" i="17" s="1"/>
  <c r="H66" i="17" s="1"/>
  <c r="I66" i="17" s="1"/>
  <c r="J66" i="17" s="1"/>
  <c r="K66" i="17" s="1"/>
  <c r="L66" i="17" s="1"/>
  <c r="M66" i="17" s="1"/>
  <c r="N66" i="17" s="1"/>
  <c r="O66" i="17" s="1"/>
  <c r="P66" i="17" s="1"/>
  <c r="Q66" i="17" s="1"/>
  <c r="R66" i="17" s="1"/>
  <c r="S66" i="17" s="1"/>
  <c r="T66" i="17" s="1"/>
  <c r="U66" i="17" s="1"/>
  <c r="V66" i="17" s="1"/>
  <c r="W66" i="17" s="1"/>
  <c r="X66" i="17" s="1"/>
  <c r="Y66" i="17" s="1"/>
  <c r="Z66" i="17" s="1"/>
  <c r="AA66" i="17" s="1"/>
  <c r="AB66" i="17" s="1"/>
  <c r="AC66" i="17" s="1"/>
  <c r="AD66" i="17" s="1"/>
  <c r="AB28" i="17"/>
  <c r="G100" i="16"/>
  <c r="P30" i="17"/>
  <c r="AB30" i="17"/>
  <c r="L30" i="17"/>
  <c r="T30" i="17"/>
  <c r="X30" i="17"/>
  <c r="H68" i="17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S68" i="17" s="1"/>
  <c r="T68" i="17" s="1"/>
  <c r="U68" i="17" s="1"/>
  <c r="V68" i="17" s="1"/>
  <c r="W68" i="17" s="1"/>
  <c r="X68" i="17" s="1"/>
  <c r="Y68" i="17" s="1"/>
  <c r="Z68" i="17" s="1"/>
  <c r="AA68" i="17" s="1"/>
  <c r="AB68" i="17" s="1"/>
  <c r="AC68" i="17" s="1"/>
  <c r="AD68" i="17" s="1"/>
  <c r="N33" i="17"/>
  <c r="S33" i="17"/>
  <c r="AA33" i="17"/>
  <c r="M33" i="17"/>
  <c r="U33" i="17"/>
  <c r="AC33" i="17"/>
  <c r="O33" i="17"/>
  <c r="W33" i="17"/>
  <c r="Q33" i="17"/>
  <c r="Y33" i="17"/>
  <c r="K71" i="17"/>
  <c r="L71" i="17" s="1"/>
  <c r="M71" i="17" s="1"/>
  <c r="N71" i="17" s="1"/>
  <c r="O71" i="17" s="1"/>
  <c r="P71" i="17" s="1"/>
  <c r="Q71" i="17" s="1"/>
  <c r="R71" i="17" s="1"/>
  <c r="S71" i="17" s="1"/>
  <c r="T71" i="17" s="1"/>
  <c r="U71" i="17" s="1"/>
  <c r="V71" i="17" s="1"/>
  <c r="W71" i="17" s="1"/>
  <c r="X71" i="17" s="1"/>
  <c r="Y71" i="17" s="1"/>
  <c r="Z71" i="17" s="1"/>
  <c r="AA71" i="17" s="1"/>
  <c r="AB71" i="17" s="1"/>
  <c r="AC71" i="17" s="1"/>
  <c r="AD71" i="17" s="1"/>
  <c r="S35" i="17"/>
  <c r="X35" i="17"/>
  <c r="AC35" i="17"/>
  <c r="T35" i="17"/>
  <c r="Y35" i="17"/>
  <c r="O35" i="17"/>
  <c r="U35" i="17"/>
  <c r="AA35" i="17"/>
  <c r="AB35" i="17"/>
  <c r="Q35" i="17"/>
  <c r="M73" i="17"/>
  <c r="N73" i="17" s="1"/>
  <c r="O73" i="17" s="1"/>
  <c r="P73" i="17" s="1"/>
  <c r="Q73" i="17" s="1"/>
  <c r="R73" i="17" s="1"/>
  <c r="S73" i="17" s="1"/>
  <c r="T73" i="17" s="1"/>
  <c r="U73" i="17" s="1"/>
  <c r="V73" i="17" s="1"/>
  <c r="W73" i="17" s="1"/>
  <c r="X73" i="17" s="1"/>
  <c r="Y73" i="17" s="1"/>
  <c r="Z73" i="17" s="1"/>
  <c r="AA73" i="17" s="1"/>
  <c r="AB73" i="17" s="1"/>
  <c r="AC73" i="17" s="1"/>
  <c r="AD73" i="17" s="1"/>
  <c r="W35" i="17"/>
  <c r="V113" i="16"/>
  <c r="O106" i="16"/>
  <c r="P106" i="16" s="1"/>
  <c r="AD122" i="16"/>
  <c r="AE122" i="16" s="1"/>
  <c r="AH121" i="16"/>
  <c r="AJ121" i="16" s="1"/>
  <c r="AC121" i="16"/>
  <c r="AD121" i="16" s="1"/>
  <c r="Z90" i="16"/>
  <c r="AA90" i="16" s="1"/>
  <c r="AB90" i="16" s="1"/>
  <c r="AC90" i="16" s="1"/>
  <c r="AD90" i="16" s="1"/>
  <c r="L35" i="16"/>
  <c r="P35" i="16"/>
  <c r="T35" i="16"/>
  <c r="X35" i="16"/>
  <c r="AB35" i="16"/>
  <c r="M35" i="16"/>
  <c r="Q35" i="16"/>
  <c r="U35" i="16"/>
  <c r="Y35" i="16"/>
  <c r="AC35" i="16"/>
  <c r="N35" i="16"/>
  <c r="R35" i="16"/>
  <c r="V35" i="16"/>
  <c r="Z35" i="16"/>
  <c r="AD35" i="16"/>
  <c r="K35" i="16"/>
  <c r="AA35" i="16"/>
  <c r="O35" i="16"/>
  <c r="S35" i="16"/>
  <c r="W35" i="16"/>
  <c r="J74" i="16"/>
  <c r="K74" i="16" s="1"/>
  <c r="L74" i="16" s="1"/>
  <c r="M74" i="16" s="1"/>
  <c r="N74" i="16" s="1"/>
  <c r="O74" i="16" s="1"/>
  <c r="P74" i="16" s="1"/>
  <c r="Q74" i="16" s="1"/>
  <c r="R74" i="16" s="1"/>
  <c r="S74" i="16" s="1"/>
  <c r="T74" i="16" s="1"/>
  <c r="U74" i="16" s="1"/>
  <c r="V74" i="16" s="1"/>
  <c r="W74" i="16" s="1"/>
  <c r="X74" i="16" s="1"/>
  <c r="Y74" i="16" s="1"/>
  <c r="Z74" i="16" s="1"/>
  <c r="AA74" i="16" s="1"/>
  <c r="AB74" i="16" s="1"/>
  <c r="AC74" i="16" s="1"/>
  <c r="AD74" i="16" s="1"/>
  <c r="W44" i="16"/>
  <c r="AA44" i="16"/>
  <c r="T44" i="16"/>
  <c r="X44" i="16"/>
  <c r="AB44" i="16"/>
  <c r="U44" i="16"/>
  <c r="Y44" i="16"/>
  <c r="AC44" i="16"/>
  <c r="V44" i="16"/>
  <c r="Z44" i="16"/>
  <c r="AD44" i="16"/>
  <c r="S83" i="16"/>
  <c r="T83" i="16" s="1"/>
  <c r="U83" i="16" s="1"/>
  <c r="V83" i="16" s="1"/>
  <c r="W83" i="16" s="1"/>
  <c r="X83" i="16" s="1"/>
  <c r="Y83" i="16" s="1"/>
  <c r="Z83" i="16" s="1"/>
  <c r="AA83" i="16" s="1"/>
  <c r="AB83" i="16" s="1"/>
  <c r="AC83" i="16" s="1"/>
  <c r="AD83" i="16" s="1"/>
  <c r="O36" i="16"/>
  <c r="S36" i="16"/>
  <c r="W36" i="16"/>
  <c r="AA36" i="16"/>
  <c r="L36" i="16"/>
  <c r="P36" i="16"/>
  <c r="T36" i="16"/>
  <c r="X36" i="16"/>
  <c r="AB36" i="16"/>
  <c r="M36" i="16"/>
  <c r="Q36" i="16"/>
  <c r="U36" i="16"/>
  <c r="Y36" i="16"/>
  <c r="AC36" i="16"/>
  <c r="Z36" i="16"/>
  <c r="N36" i="16"/>
  <c r="AD36" i="16"/>
  <c r="R36" i="16"/>
  <c r="V36" i="16"/>
  <c r="K75" i="16"/>
  <c r="L75" i="16" s="1"/>
  <c r="M75" i="16" s="1"/>
  <c r="N75" i="16" s="1"/>
  <c r="O75" i="16" s="1"/>
  <c r="P75" i="16" s="1"/>
  <c r="Q75" i="16" s="1"/>
  <c r="R75" i="16" s="1"/>
  <c r="S75" i="16" s="1"/>
  <c r="T75" i="16" s="1"/>
  <c r="U75" i="16" s="1"/>
  <c r="V75" i="16" s="1"/>
  <c r="W75" i="16" s="1"/>
  <c r="X75" i="16" s="1"/>
  <c r="Y75" i="16" s="1"/>
  <c r="Z75" i="16" s="1"/>
  <c r="AA75" i="16" s="1"/>
  <c r="AB75" i="16" s="1"/>
  <c r="AC75" i="16" s="1"/>
  <c r="AD75" i="16" s="1"/>
  <c r="J97" i="19"/>
  <c r="I98" i="19"/>
  <c r="L99" i="19"/>
  <c r="M99" i="19" s="1"/>
  <c r="N99" i="19" s="1"/>
  <c r="F115" i="19"/>
  <c r="F117" i="19"/>
  <c r="P102" i="19"/>
  <c r="Q102" i="19" s="1"/>
  <c r="V110" i="19"/>
  <c r="W110" i="19" s="1"/>
  <c r="F58" i="17"/>
  <c r="F55" i="17"/>
  <c r="W111" i="19"/>
  <c r="S106" i="19"/>
  <c r="T106" i="19" s="1"/>
  <c r="AH27" i="17"/>
  <c r="AH36" i="17"/>
  <c r="G117" i="17"/>
  <c r="G115" i="17"/>
  <c r="K99" i="17"/>
  <c r="N103" i="17"/>
  <c r="I96" i="17"/>
  <c r="J98" i="17"/>
  <c r="K98" i="17" s="1"/>
  <c r="U110" i="17"/>
  <c r="U118" i="17" s="1"/>
  <c r="V109" i="17"/>
  <c r="W109" i="17" s="1"/>
  <c r="Y112" i="17"/>
  <c r="G99" i="16"/>
  <c r="H99" i="16" s="1"/>
  <c r="I101" i="16"/>
  <c r="J101" i="16" s="1"/>
  <c r="L103" i="16"/>
  <c r="M103" i="16" s="1"/>
  <c r="H95" i="17"/>
  <c r="S111" i="16"/>
  <c r="X88" i="16"/>
  <c r="Y88" i="16" s="1"/>
  <c r="Z88" i="16" s="1"/>
  <c r="AA88" i="16" s="1"/>
  <c r="AB88" i="16" s="1"/>
  <c r="AC88" i="16" s="1"/>
  <c r="AD88" i="16" s="1"/>
  <c r="R41" i="16"/>
  <c r="V41" i="16"/>
  <c r="Z41" i="16"/>
  <c r="AD41" i="16"/>
  <c r="S41" i="16"/>
  <c r="W41" i="16"/>
  <c r="AA41" i="16"/>
  <c r="T41" i="16"/>
  <c r="X41" i="16"/>
  <c r="AB41" i="16"/>
  <c r="U41" i="16"/>
  <c r="Y41" i="16"/>
  <c r="AC41" i="16"/>
  <c r="Q41" i="16"/>
  <c r="P80" i="16"/>
  <c r="Q80" i="16" s="1"/>
  <c r="R80" i="16" s="1"/>
  <c r="S80" i="16" s="1"/>
  <c r="T80" i="16" s="1"/>
  <c r="U80" i="16" s="1"/>
  <c r="V80" i="16" s="1"/>
  <c r="W80" i="16" s="1"/>
  <c r="X80" i="16" s="1"/>
  <c r="Y80" i="16" s="1"/>
  <c r="Z80" i="16" s="1"/>
  <c r="AA80" i="16" s="1"/>
  <c r="AB80" i="16" s="1"/>
  <c r="AC80" i="16" s="1"/>
  <c r="AD80" i="16" s="1"/>
  <c r="J33" i="16"/>
  <c r="N33" i="16"/>
  <c r="R33" i="16"/>
  <c r="V33" i="16"/>
  <c r="Z33" i="16"/>
  <c r="AD33" i="16"/>
  <c r="K33" i="16"/>
  <c r="O33" i="16"/>
  <c r="S33" i="16"/>
  <c r="W33" i="16"/>
  <c r="AA33" i="16"/>
  <c r="L33" i="16"/>
  <c r="P33" i="16"/>
  <c r="T33" i="16"/>
  <c r="X33" i="16"/>
  <c r="AB33" i="16"/>
  <c r="U33" i="16"/>
  <c r="I33" i="16"/>
  <c r="Y33" i="16"/>
  <c r="M33" i="16"/>
  <c r="AC33" i="16"/>
  <c r="Q33" i="16"/>
  <c r="H72" i="16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Y89" i="16"/>
  <c r="Z89" i="16" s="1"/>
  <c r="AA89" i="16" s="1"/>
  <c r="AB89" i="16" s="1"/>
  <c r="AC89" i="16" s="1"/>
  <c r="AD89" i="16" s="1"/>
  <c r="U42" i="16"/>
  <c r="Y42" i="16"/>
  <c r="AC42" i="16"/>
  <c r="R42" i="16"/>
  <c r="V42" i="16"/>
  <c r="Z42" i="16"/>
  <c r="AD42" i="16"/>
  <c r="S42" i="16"/>
  <c r="W42" i="16"/>
  <c r="AA42" i="16"/>
  <c r="T42" i="16"/>
  <c r="X42" i="16"/>
  <c r="AB42" i="16"/>
  <c r="Q81" i="16"/>
  <c r="R81" i="16" s="1"/>
  <c r="S81" i="16" s="1"/>
  <c r="T81" i="16" s="1"/>
  <c r="U81" i="16" s="1"/>
  <c r="V81" i="16" s="1"/>
  <c r="W81" i="16" s="1"/>
  <c r="X81" i="16" s="1"/>
  <c r="Y81" i="16" s="1"/>
  <c r="Z81" i="16" s="1"/>
  <c r="AA81" i="16" s="1"/>
  <c r="AB81" i="16" s="1"/>
  <c r="AC81" i="16" s="1"/>
  <c r="AD81" i="16" s="1"/>
  <c r="M34" i="16"/>
  <c r="Q34" i="16"/>
  <c r="U34" i="16"/>
  <c r="Y34" i="16"/>
  <c r="AC34" i="16"/>
  <c r="J34" i="16"/>
  <c r="N34" i="16"/>
  <c r="R34" i="16"/>
  <c r="V34" i="16"/>
  <c r="Z34" i="16"/>
  <c r="AD34" i="16"/>
  <c r="K34" i="16"/>
  <c r="O34" i="16"/>
  <c r="S34" i="16"/>
  <c r="W34" i="16"/>
  <c r="AA34" i="16"/>
  <c r="L34" i="16"/>
  <c r="AB34" i="16"/>
  <c r="P34" i="16"/>
  <c r="T34" i="16"/>
  <c r="X34" i="16"/>
  <c r="I73" i="16"/>
  <c r="J73" i="16" s="1"/>
  <c r="K73" i="16" s="1"/>
  <c r="L73" i="16" s="1"/>
  <c r="M73" i="16" s="1"/>
  <c r="N73" i="16" s="1"/>
  <c r="O73" i="16" s="1"/>
  <c r="P73" i="16" s="1"/>
  <c r="Q73" i="16" s="1"/>
  <c r="R73" i="16" s="1"/>
  <c r="S73" i="16" s="1"/>
  <c r="T73" i="16" s="1"/>
  <c r="U73" i="16" s="1"/>
  <c r="V73" i="16" s="1"/>
  <c r="W73" i="16" s="1"/>
  <c r="X73" i="16" s="1"/>
  <c r="Y73" i="16" s="1"/>
  <c r="Z73" i="16" s="1"/>
  <c r="AA73" i="16" s="1"/>
  <c r="AB73" i="16" s="1"/>
  <c r="AC73" i="16" s="1"/>
  <c r="AD73" i="16" s="1"/>
  <c r="U112" i="16"/>
  <c r="Y118" i="16"/>
  <c r="X116" i="16"/>
  <c r="Y116" i="16" s="1"/>
  <c r="P108" i="16"/>
  <c r="AK26" i="3"/>
  <c r="AN26" i="3" s="1"/>
  <c r="AP26" i="3" s="1"/>
  <c r="AE64" i="3"/>
  <c r="AF64" i="3" s="1"/>
  <c r="AG64" i="3" s="1"/>
  <c r="Z114" i="17"/>
  <c r="AE123" i="16"/>
  <c r="AA120" i="16"/>
  <c r="AE124" i="16"/>
  <c r="AF124" i="16" s="1"/>
  <c r="T108" i="19"/>
  <c r="U108" i="19" s="1"/>
  <c r="V108" i="19" s="1"/>
  <c r="S107" i="17"/>
  <c r="T107" i="17" s="1"/>
  <c r="U107" i="17" s="1"/>
  <c r="M101" i="19"/>
  <c r="N101" i="19" s="1"/>
  <c r="F127" i="16"/>
  <c r="F129" i="16"/>
  <c r="F130" i="16" s="1"/>
  <c r="T43" i="16"/>
  <c r="X43" i="16"/>
  <c r="AB43" i="16"/>
  <c r="U43" i="16"/>
  <c r="Y43" i="16"/>
  <c r="AC43" i="16"/>
  <c r="V43" i="16"/>
  <c r="Z43" i="16"/>
  <c r="AD43" i="16"/>
  <c r="AA43" i="16"/>
  <c r="S43" i="16"/>
  <c r="W43" i="16"/>
  <c r="R82" i="16"/>
  <c r="S82" i="16" s="1"/>
  <c r="T82" i="16" s="1"/>
  <c r="U82" i="16" s="1"/>
  <c r="V82" i="16" s="1"/>
  <c r="W82" i="16" s="1"/>
  <c r="X82" i="16" s="1"/>
  <c r="Y82" i="16" s="1"/>
  <c r="Z82" i="16" s="1"/>
  <c r="AA82" i="16" s="1"/>
  <c r="AB82" i="16" s="1"/>
  <c r="AC82" i="16" s="1"/>
  <c r="AD82" i="16" s="1"/>
  <c r="AA91" i="16"/>
  <c r="AB91" i="16" s="1"/>
  <c r="AC91" i="16" s="1"/>
  <c r="AD91" i="16" s="1"/>
  <c r="W112" i="19"/>
  <c r="X112" i="19" s="1"/>
  <c r="O104" i="19"/>
  <c r="P104" i="19" s="1"/>
  <c r="X113" i="19"/>
  <c r="N103" i="19"/>
  <c r="T107" i="19"/>
  <c r="L101" i="17"/>
  <c r="Q106" i="17"/>
  <c r="R106" i="17" s="1"/>
  <c r="N102" i="17"/>
  <c r="O102" i="17" s="1"/>
  <c r="S118" i="19"/>
  <c r="J102" i="16"/>
  <c r="Y113" i="17"/>
  <c r="Z113" i="17" s="1"/>
  <c r="X117" i="16"/>
  <c r="R109" i="16"/>
  <c r="V109" i="16"/>
  <c r="Z109" i="16"/>
  <c r="O109" i="16"/>
  <c r="S109" i="16"/>
  <c r="W109" i="16"/>
  <c r="AA109" i="16"/>
  <c r="P109" i="16"/>
  <c r="T109" i="16"/>
  <c r="X109" i="16"/>
  <c r="AB109" i="16"/>
  <c r="Y109" i="16"/>
  <c r="Q109" i="16"/>
  <c r="N143" i="16"/>
  <c r="O143" i="16" s="1"/>
  <c r="P143" i="16" s="1"/>
  <c r="Q143" i="16" s="1"/>
  <c r="R143" i="16" s="1"/>
  <c r="S143" i="16" s="1"/>
  <c r="T143" i="16" s="1"/>
  <c r="U143" i="16" s="1"/>
  <c r="V143" i="16" s="1"/>
  <c r="W143" i="16" s="1"/>
  <c r="X143" i="16" s="1"/>
  <c r="Y143" i="16" s="1"/>
  <c r="Z143" i="16" s="1"/>
  <c r="AA143" i="16" s="1"/>
  <c r="AB143" i="16" s="1"/>
  <c r="AC143" i="16" s="1"/>
  <c r="AD143" i="16" s="1"/>
  <c r="U109" i="16"/>
  <c r="AC109" i="16"/>
  <c r="AD109" i="16"/>
  <c r="AE109" i="16"/>
  <c r="AF109" i="16"/>
  <c r="AG109" i="16"/>
  <c r="X47" i="16"/>
  <c r="AB47" i="16"/>
  <c r="Y47" i="16"/>
  <c r="AC47" i="16"/>
  <c r="Z47" i="16"/>
  <c r="AD47" i="16"/>
  <c r="W47" i="16"/>
  <c r="AA47" i="16"/>
  <c r="V86" i="16"/>
  <c r="W86" i="16" s="1"/>
  <c r="X86" i="16" s="1"/>
  <c r="Y86" i="16" s="1"/>
  <c r="Z86" i="16" s="1"/>
  <c r="AA86" i="16" s="1"/>
  <c r="AB86" i="16" s="1"/>
  <c r="AC86" i="16" s="1"/>
  <c r="AD86" i="16" s="1"/>
  <c r="P39" i="16"/>
  <c r="T39" i="16"/>
  <c r="X39" i="16"/>
  <c r="AB39" i="16"/>
  <c r="Q39" i="16"/>
  <c r="U39" i="16"/>
  <c r="Y39" i="16"/>
  <c r="AC39" i="16"/>
  <c r="R39" i="16"/>
  <c r="V39" i="16"/>
  <c r="Z39" i="16"/>
  <c r="AD39" i="16"/>
  <c r="S39" i="16"/>
  <c r="W39" i="16"/>
  <c r="AA39" i="16"/>
  <c r="O39" i="16"/>
  <c r="N78" i="16"/>
  <c r="O78" i="16" s="1"/>
  <c r="P78" i="16" s="1"/>
  <c r="Q78" i="16" s="1"/>
  <c r="R78" i="16" s="1"/>
  <c r="S78" i="16" s="1"/>
  <c r="T78" i="16" s="1"/>
  <c r="U78" i="16" s="1"/>
  <c r="V78" i="16" s="1"/>
  <c r="W78" i="16" s="1"/>
  <c r="X78" i="16" s="1"/>
  <c r="Y78" i="16" s="1"/>
  <c r="Z78" i="16" s="1"/>
  <c r="AA78" i="16" s="1"/>
  <c r="AB78" i="16" s="1"/>
  <c r="AC78" i="16" s="1"/>
  <c r="AD78" i="16" s="1"/>
  <c r="H31" i="16"/>
  <c r="L31" i="16"/>
  <c r="P31" i="16"/>
  <c r="T31" i="16"/>
  <c r="X31" i="16"/>
  <c r="AB31" i="16"/>
  <c r="I31" i="16"/>
  <c r="M31" i="16"/>
  <c r="Q31" i="16"/>
  <c r="U31" i="16"/>
  <c r="Y31" i="16"/>
  <c r="AC31" i="16"/>
  <c r="J31" i="16"/>
  <c r="N31" i="16"/>
  <c r="R31" i="16"/>
  <c r="V31" i="16"/>
  <c r="Z31" i="16"/>
  <c r="AD31" i="16"/>
  <c r="S31" i="16"/>
  <c r="G31" i="16"/>
  <c r="W31" i="16"/>
  <c r="K31" i="16"/>
  <c r="AA31" i="16"/>
  <c r="O31" i="16"/>
  <c r="F70" i="16"/>
  <c r="G70" i="16" s="1"/>
  <c r="H70" i="16" s="1"/>
  <c r="I70" i="16" s="1"/>
  <c r="J70" i="16" s="1"/>
  <c r="K70" i="16" s="1"/>
  <c r="L70" i="16" s="1"/>
  <c r="M70" i="16" s="1"/>
  <c r="N70" i="16" s="1"/>
  <c r="O70" i="16" s="1"/>
  <c r="P70" i="16" s="1"/>
  <c r="Q70" i="16" s="1"/>
  <c r="R70" i="16" s="1"/>
  <c r="S70" i="16" s="1"/>
  <c r="T70" i="16" s="1"/>
  <c r="U70" i="16" s="1"/>
  <c r="V70" i="16" s="1"/>
  <c r="W70" i="16" s="1"/>
  <c r="X70" i="16" s="1"/>
  <c r="Y70" i="16" s="1"/>
  <c r="Z70" i="16" s="1"/>
  <c r="AA70" i="16" s="1"/>
  <c r="AB70" i="16" s="1"/>
  <c r="AC70" i="16" s="1"/>
  <c r="AD70" i="16" s="1"/>
  <c r="AA48" i="16"/>
  <c r="X48" i="16"/>
  <c r="AB48" i="16"/>
  <c r="Y48" i="16"/>
  <c r="AC48" i="16"/>
  <c r="AD48" i="16"/>
  <c r="Z48" i="16"/>
  <c r="W87" i="16"/>
  <c r="X87" i="16" s="1"/>
  <c r="Y87" i="16" s="1"/>
  <c r="Z87" i="16" s="1"/>
  <c r="AA87" i="16" s="1"/>
  <c r="AB87" i="16" s="1"/>
  <c r="AC87" i="16" s="1"/>
  <c r="AD87" i="16" s="1"/>
  <c r="S40" i="16"/>
  <c r="W40" i="16"/>
  <c r="AA40" i="16"/>
  <c r="P40" i="16"/>
  <c r="T40" i="16"/>
  <c r="X40" i="16"/>
  <c r="AB40" i="16"/>
  <c r="Q40" i="16"/>
  <c r="U40" i="16"/>
  <c r="Y40" i="16"/>
  <c r="AC40" i="16"/>
  <c r="V40" i="16"/>
  <c r="Z40" i="16"/>
  <c r="AD40" i="16"/>
  <c r="R40" i="16"/>
  <c r="O79" i="16"/>
  <c r="P79" i="16" s="1"/>
  <c r="Q79" i="16" s="1"/>
  <c r="R79" i="16" s="1"/>
  <c r="S79" i="16" s="1"/>
  <c r="T79" i="16" s="1"/>
  <c r="U79" i="16" s="1"/>
  <c r="V79" i="16" s="1"/>
  <c r="W79" i="16" s="1"/>
  <c r="X79" i="16" s="1"/>
  <c r="Y79" i="16" s="1"/>
  <c r="Z79" i="16" s="1"/>
  <c r="AA79" i="16" s="1"/>
  <c r="AB79" i="16" s="1"/>
  <c r="AC79" i="16" s="1"/>
  <c r="AD79" i="16" s="1"/>
  <c r="K32" i="16"/>
  <c r="O32" i="16"/>
  <c r="S32" i="16"/>
  <c r="W32" i="16"/>
  <c r="AA32" i="16"/>
  <c r="H32" i="16"/>
  <c r="L32" i="16"/>
  <c r="P32" i="16"/>
  <c r="T32" i="16"/>
  <c r="X32" i="16"/>
  <c r="AB32" i="16"/>
  <c r="I32" i="16"/>
  <c r="M32" i="16"/>
  <c r="Q32" i="16"/>
  <c r="U32" i="16"/>
  <c r="Y32" i="16"/>
  <c r="AC32" i="16"/>
  <c r="N32" i="16"/>
  <c r="AD32" i="16"/>
  <c r="R32" i="16"/>
  <c r="V32" i="16"/>
  <c r="Z32" i="16"/>
  <c r="J32" i="16"/>
  <c r="G71" i="16"/>
  <c r="H71" i="16" s="1"/>
  <c r="I71" i="16" s="1"/>
  <c r="J71" i="16" s="1"/>
  <c r="K71" i="16" s="1"/>
  <c r="L71" i="16" s="1"/>
  <c r="M71" i="16" s="1"/>
  <c r="N71" i="16" s="1"/>
  <c r="O71" i="16" s="1"/>
  <c r="P71" i="16" s="1"/>
  <c r="Q71" i="16" s="1"/>
  <c r="R71" i="16" s="1"/>
  <c r="S71" i="16" s="1"/>
  <c r="T71" i="16" s="1"/>
  <c r="U71" i="16" s="1"/>
  <c r="V71" i="16" s="1"/>
  <c r="W71" i="16" s="1"/>
  <c r="X71" i="16" s="1"/>
  <c r="Y71" i="16" s="1"/>
  <c r="Z71" i="16" s="1"/>
  <c r="AA71" i="16" s="1"/>
  <c r="AB71" i="16" s="1"/>
  <c r="AC71" i="16" s="1"/>
  <c r="AD71" i="16" s="1"/>
  <c r="U114" i="16"/>
  <c r="O107" i="16"/>
  <c r="AH26" i="3"/>
  <c r="F57" i="3"/>
  <c r="F54" i="3"/>
  <c r="Z119" i="16"/>
  <c r="G55" i="19"/>
  <c r="G58" i="19"/>
  <c r="H97" i="17"/>
  <c r="N100" i="17"/>
  <c r="T118" i="17"/>
  <c r="K104" i="16"/>
  <c r="AB92" i="16"/>
  <c r="AC92" i="16" s="1"/>
  <c r="AD92" i="16" s="1"/>
  <c r="V45" i="16"/>
  <c r="Z45" i="16"/>
  <c r="AD45" i="16"/>
  <c r="W45" i="16"/>
  <c r="AA45" i="16"/>
  <c r="X45" i="16"/>
  <c r="AB45" i="16"/>
  <c r="U45" i="16"/>
  <c r="Y45" i="16"/>
  <c r="AC45" i="16"/>
  <c r="T84" i="16"/>
  <c r="U84" i="16" s="1"/>
  <c r="V84" i="16" s="1"/>
  <c r="W84" i="16" s="1"/>
  <c r="X84" i="16" s="1"/>
  <c r="Y84" i="16" s="1"/>
  <c r="Z84" i="16" s="1"/>
  <c r="AA84" i="16" s="1"/>
  <c r="AB84" i="16" s="1"/>
  <c r="AC84" i="16" s="1"/>
  <c r="AD84" i="16" s="1"/>
  <c r="N37" i="16"/>
  <c r="R37" i="16"/>
  <c r="V37" i="16"/>
  <c r="Z37" i="16"/>
  <c r="AD37" i="16"/>
  <c r="O37" i="16"/>
  <c r="S37" i="16"/>
  <c r="W37" i="16"/>
  <c r="AA37" i="16"/>
  <c r="P37" i="16"/>
  <c r="T37" i="16"/>
  <c r="X37" i="16"/>
  <c r="AB37" i="16"/>
  <c r="U37" i="16"/>
  <c r="Y37" i="16"/>
  <c r="M37" i="16"/>
  <c r="AC37" i="16"/>
  <c r="Q37" i="16"/>
  <c r="L76" i="16"/>
  <c r="M76" i="16" s="1"/>
  <c r="N76" i="16" s="1"/>
  <c r="O76" i="16" s="1"/>
  <c r="P76" i="16" s="1"/>
  <c r="Q76" i="16" s="1"/>
  <c r="R76" i="16" s="1"/>
  <c r="S76" i="16" s="1"/>
  <c r="T76" i="16" s="1"/>
  <c r="U76" i="16" s="1"/>
  <c r="V76" i="16" s="1"/>
  <c r="W76" i="16" s="1"/>
  <c r="X76" i="16" s="1"/>
  <c r="Y76" i="16" s="1"/>
  <c r="Z76" i="16" s="1"/>
  <c r="AA76" i="16" s="1"/>
  <c r="AB76" i="16" s="1"/>
  <c r="AC76" i="16" s="1"/>
  <c r="AD76" i="16" s="1"/>
  <c r="AC93" i="16"/>
  <c r="AD93" i="16" s="1"/>
  <c r="Y46" i="16"/>
  <c r="AC46" i="16"/>
  <c r="V46" i="16"/>
  <c r="Z46" i="16"/>
  <c r="AD46" i="16"/>
  <c r="W46" i="16"/>
  <c r="AA46" i="16"/>
  <c r="X46" i="16"/>
  <c r="AB46" i="16"/>
  <c r="U85" i="16"/>
  <c r="V85" i="16" s="1"/>
  <c r="W85" i="16" s="1"/>
  <c r="X85" i="16" s="1"/>
  <c r="Y85" i="16" s="1"/>
  <c r="Z85" i="16" s="1"/>
  <c r="AA85" i="16" s="1"/>
  <c r="AB85" i="16" s="1"/>
  <c r="AC85" i="16" s="1"/>
  <c r="AD85" i="16" s="1"/>
  <c r="Q38" i="16"/>
  <c r="U38" i="16"/>
  <c r="Y38" i="16"/>
  <c r="AC38" i="16"/>
  <c r="N38" i="16"/>
  <c r="R38" i="16"/>
  <c r="V38" i="16"/>
  <c r="Z38" i="16"/>
  <c r="AD38" i="16"/>
  <c r="O38" i="16"/>
  <c r="S38" i="16"/>
  <c r="W38" i="16"/>
  <c r="AA38" i="16"/>
  <c r="P38" i="16"/>
  <c r="T38" i="16"/>
  <c r="X38" i="16"/>
  <c r="AB38" i="16"/>
  <c r="M77" i="16"/>
  <c r="N77" i="16" s="1"/>
  <c r="O77" i="16" s="1"/>
  <c r="P77" i="16" s="1"/>
  <c r="Q77" i="16" s="1"/>
  <c r="R77" i="16" s="1"/>
  <c r="S77" i="16" s="1"/>
  <c r="T77" i="16" s="1"/>
  <c r="U77" i="16" s="1"/>
  <c r="V77" i="16" s="1"/>
  <c r="W77" i="16" s="1"/>
  <c r="X77" i="16" s="1"/>
  <c r="Y77" i="16" s="1"/>
  <c r="Z77" i="16" s="1"/>
  <c r="AA77" i="16" s="1"/>
  <c r="AB77" i="16" s="1"/>
  <c r="AC77" i="16" s="1"/>
  <c r="AD77" i="16" s="1"/>
  <c r="I30" i="16"/>
  <c r="M30" i="16"/>
  <c r="Q30" i="16"/>
  <c r="U30" i="16"/>
  <c r="Y30" i="16"/>
  <c r="AC30" i="16"/>
  <c r="F30" i="16"/>
  <c r="J30" i="16"/>
  <c r="N30" i="16"/>
  <c r="R30" i="16"/>
  <c r="V30" i="16"/>
  <c r="Z30" i="16"/>
  <c r="AD30" i="16"/>
  <c r="G30" i="16"/>
  <c r="K30" i="16"/>
  <c r="O30" i="16"/>
  <c r="S30" i="16"/>
  <c r="W30" i="16"/>
  <c r="AA30" i="16"/>
  <c r="H30" i="16"/>
  <c r="X30" i="16"/>
  <c r="L30" i="16"/>
  <c r="AB30" i="16"/>
  <c r="P30" i="16"/>
  <c r="E69" i="16"/>
  <c r="F69" i="16" s="1"/>
  <c r="G69" i="16" s="1"/>
  <c r="H69" i="16" s="1"/>
  <c r="I69" i="16" s="1"/>
  <c r="J69" i="16" s="1"/>
  <c r="K69" i="16" s="1"/>
  <c r="L69" i="16" s="1"/>
  <c r="M69" i="16" s="1"/>
  <c r="N69" i="16" s="1"/>
  <c r="O69" i="16" s="1"/>
  <c r="P69" i="16" s="1"/>
  <c r="Q69" i="16" s="1"/>
  <c r="R69" i="16" s="1"/>
  <c r="S69" i="16" s="1"/>
  <c r="T69" i="16" s="1"/>
  <c r="U69" i="16" s="1"/>
  <c r="V69" i="16" s="1"/>
  <c r="W69" i="16" s="1"/>
  <c r="X69" i="16" s="1"/>
  <c r="Y69" i="16" s="1"/>
  <c r="Z69" i="16" s="1"/>
  <c r="AA69" i="16" s="1"/>
  <c r="AB69" i="16" s="1"/>
  <c r="AC69" i="16" s="1"/>
  <c r="AD69" i="16" s="1"/>
  <c r="T30" i="16"/>
  <c r="R110" i="16"/>
  <c r="S110" i="16" s="1"/>
  <c r="E130" i="16"/>
  <c r="E8" i="16"/>
  <c r="K100" i="19"/>
  <c r="AE76" i="3" l="1"/>
  <c r="AF76" i="3" s="1"/>
  <c r="AG76" i="3" s="1"/>
  <c r="AH43" i="17"/>
  <c r="AE72" i="19"/>
  <c r="AF72" i="19" s="1"/>
  <c r="AG72" i="19" s="1"/>
  <c r="AH105" i="19"/>
  <c r="AJ105" i="19" s="1"/>
  <c r="AK39" i="19"/>
  <c r="AN39" i="19" s="1"/>
  <c r="AP39" i="19" s="1"/>
  <c r="AE84" i="3"/>
  <c r="AF84" i="3" s="1"/>
  <c r="AG84" i="3" s="1"/>
  <c r="AE72" i="17"/>
  <c r="AF72" i="17" s="1"/>
  <c r="AG72" i="17" s="1"/>
  <c r="AH40" i="19"/>
  <c r="AE65" i="3"/>
  <c r="AF65" i="3" s="1"/>
  <c r="AG65" i="3" s="1"/>
  <c r="AK42" i="3"/>
  <c r="AN42" i="3" s="1"/>
  <c r="AP42" i="3" s="1"/>
  <c r="AE67" i="3"/>
  <c r="AF67" i="3" s="1"/>
  <c r="AG67" i="3" s="1"/>
  <c r="H58" i="19"/>
  <c r="H8" i="19" s="1"/>
  <c r="AH45" i="17"/>
  <c r="AH42" i="19"/>
  <c r="AH32" i="17"/>
  <c r="AH33" i="19"/>
  <c r="AH34" i="17"/>
  <c r="I58" i="19"/>
  <c r="I8" i="19" s="1"/>
  <c r="AH45" i="19"/>
  <c r="N58" i="19"/>
  <c r="N8" i="19" s="1"/>
  <c r="AH37" i="17"/>
  <c r="AH31" i="19"/>
  <c r="AE79" i="19"/>
  <c r="AF79" i="19" s="1"/>
  <c r="AG79" i="19" s="1"/>
  <c r="AH29" i="19"/>
  <c r="AH41" i="17"/>
  <c r="AH40" i="17"/>
  <c r="AH29" i="3"/>
  <c r="AH41" i="19"/>
  <c r="AH39" i="19"/>
  <c r="AK31" i="19"/>
  <c r="AN31" i="19" s="1"/>
  <c r="AP31" i="19" s="1"/>
  <c r="AE69" i="19"/>
  <c r="AF69" i="19" s="1"/>
  <c r="AG69" i="19" s="1"/>
  <c r="I55" i="19"/>
  <c r="I60" i="19" s="1"/>
  <c r="AH30" i="19"/>
  <c r="AH38" i="19"/>
  <c r="N55" i="19"/>
  <c r="AK45" i="3"/>
  <c r="AN45" i="3" s="1"/>
  <c r="AP45" i="3" s="1"/>
  <c r="AK37" i="17"/>
  <c r="AN37" i="17" s="1"/>
  <c r="AP37" i="17" s="1"/>
  <c r="AE75" i="17"/>
  <c r="AF75" i="17" s="1"/>
  <c r="AG75" i="17" s="1"/>
  <c r="AE67" i="19"/>
  <c r="AF67" i="19" s="1"/>
  <c r="AG67" i="19" s="1"/>
  <c r="E147" i="19"/>
  <c r="E148" i="19" s="1"/>
  <c r="K58" i="19"/>
  <c r="K8" i="19" s="1"/>
  <c r="E11" i="19"/>
  <c r="F5" i="19" s="1"/>
  <c r="F6" i="19" s="1"/>
  <c r="AE132" i="19"/>
  <c r="AF132" i="19" s="1"/>
  <c r="AG132" i="19" s="1"/>
  <c r="S58" i="19"/>
  <c r="S8" i="19" s="1"/>
  <c r="E7" i="17"/>
  <c r="E11" i="17" s="1"/>
  <c r="X55" i="19"/>
  <c r="K55" i="19"/>
  <c r="O55" i="19"/>
  <c r="U55" i="19"/>
  <c r="AH36" i="19"/>
  <c r="X58" i="19"/>
  <c r="L55" i="19"/>
  <c r="AH43" i="19"/>
  <c r="L58" i="19"/>
  <c r="L8" i="19" s="1"/>
  <c r="U58" i="19"/>
  <c r="U8" i="19" s="1"/>
  <c r="I58" i="17"/>
  <c r="I8" i="17" s="1"/>
  <c r="M58" i="19"/>
  <c r="M8" i="19" s="1"/>
  <c r="R58" i="19"/>
  <c r="R8" i="19" s="1"/>
  <c r="AH34" i="19"/>
  <c r="AH44" i="17"/>
  <c r="O58" i="19"/>
  <c r="O8" i="19" s="1"/>
  <c r="V58" i="19"/>
  <c r="J55" i="19"/>
  <c r="R55" i="19"/>
  <c r="M55" i="19"/>
  <c r="AH114" i="19"/>
  <c r="J58" i="19"/>
  <c r="J8" i="19" s="1"/>
  <c r="V55" i="19"/>
  <c r="AC114" i="19"/>
  <c r="AD114" i="19" s="1"/>
  <c r="AK36" i="19"/>
  <c r="AN36" i="19" s="1"/>
  <c r="AP36" i="19" s="1"/>
  <c r="AE74" i="19"/>
  <c r="AF74" i="19" s="1"/>
  <c r="AG74" i="19" s="1"/>
  <c r="AK32" i="17"/>
  <c r="AN32" i="17" s="1"/>
  <c r="AP32" i="17" s="1"/>
  <c r="AE70" i="17"/>
  <c r="AF70" i="17" s="1"/>
  <c r="AG70" i="17" s="1"/>
  <c r="K55" i="17"/>
  <c r="AJ105" i="17"/>
  <c r="E161" i="16"/>
  <c r="E162" i="16" s="1"/>
  <c r="R104" i="3"/>
  <c r="S104" i="3" s="1"/>
  <c r="T104" i="3" s="1"/>
  <c r="U104" i="3" s="1"/>
  <c r="AE71" i="3"/>
  <c r="AF71" i="3" s="1"/>
  <c r="AG71" i="3" s="1"/>
  <c r="R103" i="3"/>
  <c r="S103" i="3" s="1"/>
  <c r="P100" i="3"/>
  <c r="N98" i="3"/>
  <c r="O98" i="3" s="1"/>
  <c r="P102" i="3"/>
  <c r="R102" i="3" s="1"/>
  <c r="Q102" i="3"/>
  <c r="L97" i="3"/>
  <c r="AA113" i="3"/>
  <c r="AC113" i="3" s="1"/>
  <c r="U102" i="3"/>
  <c r="V102" i="3" s="1"/>
  <c r="N94" i="3"/>
  <c r="W108" i="3"/>
  <c r="K96" i="3"/>
  <c r="J118" i="3"/>
  <c r="I114" i="3"/>
  <c r="J116" i="3"/>
  <c r="T107" i="3"/>
  <c r="H57" i="3"/>
  <c r="H8" i="3" s="1"/>
  <c r="K95" i="3"/>
  <c r="L95" i="3" s="1"/>
  <c r="O94" i="3"/>
  <c r="U106" i="3"/>
  <c r="R105" i="3"/>
  <c r="T102" i="3"/>
  <c r="N101" i="3"/>
  <c r="O101" i="3" s="1"/>
  <c r="J114" i="3"/>
  <c r="M99" i="3"/>
  <c r="Z109" i="3"/>
  <c r="AA109" i="3" s="1"/>
  <c r="Y112" i="3"/>
  <c r="Z112" i="3" s="1"/>
  <c r="AA111" i="3"/>
  <c r="AC111" i="3" s="1"/>
  <c r="S102" i="3"/>
  <c r="U117" i="3"/>
  <c r="X108" i="3"/>
  <c r="X117" i="3" s="1"/>
  <c r="Y108" i="3"/>
  <c r="Y117" i="3" s="1"/>
  <c r="Z110" i="3"/>
  <c r="AI118" i="19"/>
  <c r="AH31" i="17"/>
  <c r="AH35" i="19"/>
  <c r="P55" i="19"/>
  <c r="Q55" i="19"/>
  <c r="J58" i="17"/>
  <c r="J8" i="17" s="1"/>
  <c r="AH33" i="3"/>
  <c r="P58" i="19"/>
  <c r="P8" i="19" s="1"/>
  <c r="Q58" i="19"/>
  <c r="Q8" i="19" s="1"/>
  <c r="W58" i="19"/>
  <c r="F5" i="3"/>
  <c r="F6" i="3" s="1"/>
  <c r="E148" i="3"/>
  <c r="T58" i="19"/>
  <c r="T8" i="19" s="1"/>
  <c r="S55" i="19"/>
  <c r="AH32" i="19"/>
  <c r="AH44" i="19"/>
  <c r="AH42" i="3"/>
  <c r="AI117" i="19"/>
  <c r="AI115" i="19"/>
  <c r="AI118" i="17"/>
  <c r="AI117" i="17"/>
  <c r="AI115" i="17"/>
  <c r="AH37" i="19"/>
  <c r="AK30" i="19"/>
  <c r="AN30" i="19" s="1"/>
  <c r="AP30" i="19" s="1"/>
  <c r="AE68" i="19"/>
  <c r="AF68" i="19" s="1"/>
  <c r="AG68" i="19" s="1"/>
  <c r="AE73" i="19"/>
  <c r="AF73" i="19" s="1"/>
  <c r="AG73" i="19" s="1"/>
  <c r="AK35" i="19"/>
  <c r="AN35" i="19" s="1"/>
  <c r="AP35" i="19" s="1"/>
  <c r="AK28" i="19"/>
  <c r="AN28" i="19" s="1"/>
  <c r="AP28" i="19" s="1"/>
  <c r="AE66" i="19"/>
  <c r="AF66" i="19" s="1"/>
  <c r="AG66" i="19" s="1"/>
  <c r="AK32" i="19"/>
  <c r="AN32" i="19" s="1"/>
  <c r="AP32" i="19" s="1"/>
  <c r="AE70" i="19"/>
  <c r="AF70" i="19" s="1"/>
  <c r="AG70" i="19" s="1"/>
  <c r="T55" i="19"/>
  <c r="W55" i="19"/>
  <c r="AH28" i="19"/>
  <c r="I54" i="3"/>
  <c r="AK38" i="19"/>
  <c r="AN38" i="19" s="1"/>
  <c r="AP38" i="19" s="1"/>
  <c r="AE76" i="19"/>
  <c r="AF76" i="19" s="1"/>
  <c r="AG76" i="19" s="1"/>
  <c r="AK39" i="3"/>
  <c r="AN39" i="3" s="1"/>
  <c r="AP39" i="3" s="1"/>
  <c r="K57" i="3"/>
  <c r="K8" i="3" s="1"/>
  <c r="AK37" i="19"/>
  <c r="AN37" i="19" s="1"/>
  <c r="AP37" i="19" s="1"/>
  <c r="AE75" i="19"/>
  <c r="AF75" i="19" s="1"/>
  <c r="AG75" i="19" s="1"/>
  <c r="AK47" i="17"/>
  <c r="AN47" i="17" s="1"/>
  <c r="AP47" i="17" s="1"/>
  <c r="AE69" i="3"/>
  <c r="AF69" i="3" s="1"/>
  <c r="AG69" i="3" s="1"/>
  <c r="AH39" i="17"/>
  <c r="AK41" i="3"/>
  <c r="AN41" i="3" s="1"/>
  <c r="AP41" i="3" s="1"/>
  <c r="AE79" i="3"/>
  <c r="AF79" i="3" s="1"/>
  <c r="AG79" i="3" s="1"/>
  <c r="I57" i="3"/>
  <c r="I8" i="3" s="1"/>
  <c r="AH34" i="3"/>
  <c r="AH60" i="16"/>
  <c r="E11" i="16"/>
  <c r="F5" i="16" s="1"/>
  <c r="F6" i="16" s="1"/>
  <c r="AH31" i="3"/>
  <c r="AH41" i="3"/>
  <c r="AA19" i="17"/>
  <c r="Z8" i="2"/>
  <c r="AB10" i="16" s="1"/>
  <c r="AA7" i="16"/>
  <c r="AA18" i="3"/>
  <c r="AA20" i="16"/>
  <c r="AA23" i="16" s="1"/>
  <c r="AA19" i="19"/>
  <c r="Q6" i="2"/>
  <c r="H55" i="17"/>
  <c r="V58" i="17"/>
  <c r="K54" i="3"/>
  <c r="AH38" i="17"/>
  <c r="AH42" i="17"/>
  <c r="H54" i="3"/>
  <c r="N58" i="17"/>
  <c r="N8" i="17" s="1"/>
  <c r="P54" i="3"/>
  <c r="AH39" i="3"/>
  <c r="AE85" i="3"/>
  <c r="AF85" i="3" s="1"/>
  <c r="AG85" i="3" s="1"/>
  <c r="I55" i="17"/>
  <c r="AK34" i="3"/>
  <c r="AN34" i="3" s="1"/>
  <c r="AP34" i="3" s="1"/>
  <c r="AE72" i="3"/>
  <c r="AF72" i="3" s="1"/>
  <c r="AG72" i="3" s="1"/>
  <c r="AE69" i="17"/>
  <c r="AF69" i="17" s="1"/>
  <c r="AG69" i="17" s="1"/>
  <c r="AK31" i="17"/>
  <c r="AN31" i="17" s="1"/>
  <c r="AP31" i="17" s="1"/>
  <c r="AK38" i="17"/>
  <c r="AN38" i="17" s="1"/>
  <c r="AP38" i="17" s="1"/>
  <c r="AE76" i="17"/>
  <c r="AF76" i="17" s="1"/>
  <c r="AG76" i="17" s="1"/>
  <c r="W54" i="3"/>
  <c r="R57" i="3"/>
  <c r="R8" i="3" s="1"/>
  <c r="K58" i="17"/>
  <c r="K8" i="17" s="1"/>
  <c r="J55" i="17"/>
  <c r="M55" i="17"/>
  <c r="Q54" i="3"/>
  <c r="L57" i="3"/>
  <c r="L8" i="3" s="1"/>
  <c r="X55" i="17"/>
  <c r="L58" i="17"/>
  <c r="L8" i="17" s="1"/>
  <c r="H58" i="17"/>
  <c r="H8" i="17" s="1"/>
  <c r="AE87" i="3"/>
  <c r="AF87" i="3" s="1"/>
  <c r="AG87" i="3" s="1"/>
  <c r="V55" i="17"/>
  <c r="R58" i="17"/>
  <c r="R8" i="17" s="1"/>
  <c r="U54" i="3"/>
  <c r="AH30" i="3"/>
  <c r="W57" i="3"/>
  <c r="P57" i="3"/>
  <c r="P8" i="3" s="1"/>
  <c r="M57" i="3"/>
  <c r="M8" i="3" s="1"/>
  <c r="J54" i="3"/>
  <c r="M54" i="3"/>
  <c r="L55" i="17"/>
  <c r="S57" i="3"/>
  <c r="S8" i="3" s="1"/>
  <c r="AH28" i="3"/>
  <c r="X57" i="3"/>
  <c r="AH35" i="3"/>
  <c r="N54" i="3"/>
  <c r="M58" i="17"/>
  <c r="M8" i="17" s="1"/>
  <c r="J57" i="3"/>
  <c r="J8" i="3" s="1"/>
  <c r="U55" i="17"/>
  <c r="S58" i="17"/>
  <c r="S8" i="17" s="1"/>
  <c r="T55" i="17"/>
  <c r="Q58" i="17"/>
  <c r="Q8" i="17" s="1"/>
  <c r="V54" i="3"/>
  <c r="U57" i="3"/>
  <c r="AH36" i="3"/>
  <c r="R54" i="3"/>
  <c r="T54" i="3"/>
  <c r="O54" i="3"/>
  <c r="L54" i="3"/>
  <c r="AH27" i="3"/>
  <c r="G115" i="19"/>
  <c r="T57" i="3"/>
  <c r="T8" i="3" s="1"/>
  <c r="R55" i="17"/>
  <c r="O57" i="3"/>
  <c r="O8" i="3" s="1"/>
  <c r="X54" i="3"/>
  <c r="AH44" i="3"/>
  <c r="AH37" i="3"/>
  <c r="S54" i="3"/>
  <c r="AH32" i="3"/>
  <c r="AH38" i="3"/>
  <c r="Q55" i="17"/>
  <c r="V109" i="19"/>
  <c r="W109" i="19" s="1"/>
  <c r="W118" i="19" s="1"/>
  <c r="AK43" i="3"/>
  <c r="AN43" i="3" s="1"/>
  <c r="AP43" i="3" s="1"/>
  <c r="AE81" i="3"/>
  <c r="AF81" i="3" s="1"/>
  <c r="AG81" i="3" s="1"/>
  <c r="AK28" i="3"/>
  <c r="AN28" i="3" s="1"/>
  <c r="AP28" i="3" s="1"/>
  <c r="AE66" i="3"/>
  <c r="AF66" i="3" s="1"/>
  <c r="AG66" i="3" s="1"/>
  <c r="AK48" i="3"/>
  <c r="AN48" i="3" s="1"/>
  <c r="AP48" i="3" s="1"/>
  <c r="AE86" i="3"/>
  <c r="AF86" i="3" s="1"/>
  <c r="AG86" i="3" s="1"/>
  <c r="AK37" i="3"/>
  <c r="AN37" i="3" s="1"/>
  <c r="AP37" i="3" s="1"/>
  <c r="AE75" i="3"/>
  <c r="AF75" i="3" s="1"/>
  <c r="AG75" i="3" s="1"/>
  <c r="G117" i="19"/>
  <c r="G7" i="19" s="1"/>
  <c r="V57" i="3"/>
  <c r="V8" i="3" s="1"/>
  <c r="N57" i="3"/>
  <c r="N8" i="3" s="1"/>
  <c r="AH40" i="3"/>
  <c r="V110" i="17"/>
  <c r="W110" i="17" s="1"/>
  <c r="W118" i="17" s="1"/>
  <c r="AK40" i="3"/>
  <c r="AN40" i="3" s="1"/>
  <c r="AP40" i="3" s="1"/>
  <c r="AE78" i="3"/>
  <c r="AF78" i="3" s="1"/>
  <c r="AG78" i="3" s="1"/>
  <c r="AE74" i="3"/>
  <c r="AF74" i="3" s="1"/>
  <c r="AG74" i="3" s="1"/>
  <c r="AK36" i="3"/>
  <c r="AN36" i="3" s="1"/>
  <c r="AP36" i="3" s="1"/>
  <c r="AE70" i="3"/>
  <c r="AF70" i="3" s="1"/>
  <c r="AG70" i="3" s="1"/>
  <c r="AK32" i="3"/>
  <c r="AN32" i="3" s="1"/>
  <c r="AP32" i="3" s="1"/>
  <c r="G57" i="3"/>
  <c r="G8" i="3" s="1"/>
  <c r="Q57" i="3"/>
  <c r="Q8" i="3" s="1"/>
  <c r="P58" i="17"/>
  <c r="P8" i="17" s="1"/>
  <c r="U58" i="17"/>
  <c r="U8" i="17" s="1"/>
  <c r="O58" i="17"/>
  <c r="O8" i="17" s="1"/>
  <c r="AH43" i="3"/>
  <c r="AK35" i="3"/>
  <c r="AN35" i="3" s="1"/>
  <c r="AP35" i="3" s="1"/>
  <c r="AE73" i="3"/>
  <c r="AF73" i="3" s="1"/>
  <c r="AG73" i="3" s="1"/>
  <c r="AH45" i="16"/>
  <c r="AH29" i="17"/>
  <c r="AH35" i="17"/>
  <c r="AH33" i="17"/>
  <c r="AH30" i="17"/>
  <c r="X58" i="17"/>
  <c r="N55" i="17"/>
  <c r="W58" i="17"/>
  <c r="H115" i="19"/>
  <c r="I96" i="19"/>
  <c r="H117" i="19"/>
  <c r="H7" i="19" s="1"/>
  <c r="S55" i="17"/>
  <c r="T58" i="17"/>
  <c r="T8" i="17" s="1"/>
  <c r="J98" i="19"/>
  <c r="P55" i="17"/>
  <c r="AK28" i="17"/>
  <c r="AN28" i="17" s="1"/>
  <c r="AP28" i="17" s="1"/>
  <c r="AE66" i="17"/>
  <c r="AF66" i="17" s="1"/>
  <c r="AG66" i="17" s="1"/>
  <c r="AK29" i="17"/>
  <c r="AN29" i="17" s="1"/>
  <c r="AP29" i="17" s="1"/>
  <c r="AE67" i="17"/>
  <c r="AF67" i="17" s="1"/>
  <c r="AG67" i="17" s="1"/>
  <c r="K102" i="16"/>
  <c r="L102" i="16" s="1"/>
  <c r="M102" i="16" s="1"/>
  <c r="AK33" i="17"/>
  <c r="AN33" i="17" s="1"/>
  <c r="AP33" i="17" s="1"/>
  <c r="AE71" i="17"/>
  <c r="AF71" i="17" s="1"/>
  <c r="AG71" i="17" s="1"/>
  <c r="W55" i="17"/>
  <c r="AH28" i="17"/>
  <c r="AA114" i="17"/>
  <c r="AB114" i="17" s="1"/>
  <c r="AC114" i="17" s="1"/>
  <c r="O55" i="17"/>
  <c r="AK35" i="17"/>
  <c r="AN35" i="17" s="1"/>
  <c r="AP35" i="17" s="1"/>
  <c r="AE73" i="17"/>
  <c r="AF73" i="17" s="1"/>
  <c r="AG73" i="17" s="1"/>
  <c r="G55" i="17"/>
  <c r="G58" i="17"/>
  <c r="G8" i="17" s="1"/>
  <c r="K95" i="19"/>
  <c r="L95" i="19" s="1"/>
  <c r="M95" i="19" s="1"/>
  <c r="AH39" i="16"/>
  <c r="AK30" i="17"/>
  <c r="AN30" i="17" s="1"/>
  <c r="AP30" i="17" s="1"/>
  <c r="AE68" i="17"/>
  <c r="AF68" i="17" s="1"/>
  <c r="AG68" i="17" s="1"/>
  <c r="H100" i="16"/>
  <c r="I100" i="16" s="1"/>
  <c r="L100" i="19"/>
  <c r="M100" i="19" s="1"/>
  <c r="O100" i="17"/>
  <c r="P100" i="17" s="1"/>
  <c r="AH48" i="16"/>
  <c r="AF122" i="16"/>
  <c r="AG122" i="16" s="1"/>
  <c r="Q106" i="16"/>
  <c r="M101" i="17"/>
  <c r="AH32" i="16"/>
  <c r="AK47" i="16"/>
  <c r="AN47" i="16" s="1"/>
  <c r="AP47" i="16" s="1"/>
  <c r="AE86" i="16"/>
  <c r="AF86" i="16" s="1"/>
  <c r="AG86" i="16" s="1"/>
  <c r="V107" i="17"/>
  <c r="W107" i="17" s="1"/>
  <c r="AK30" i="16"/>
  <c r="AN30" i="16" s="1"/>
  <c r="AP30" i="16" s="1"/>
  <c r="AE69" i="16"/>
  <c r="AF69" i="16" s="1"/>
  <c r="AG69" i="16" s="1"/>
  <c r="X61" i="16"/>
  <c r="X58" i="16"/>
  <c r="S58" i="16"/>
  <c r="S61" i="16"/>
  <c r="N58" i="16"/>
  <c r="N61" i="16"/>
  <c r="I61" i="16"/>
  <c r="I58" i="16"/>
  <c r="I99" i="16"/>
  <c r="J99" i="16" s="1"/>
  <c r="O103" i="19"/>
  <c r="Q104" i="19"/>
  <c r="R104" i="19" s="1"/>
  <c r="R102" i="19"/>
  <c r="S102" i="19" s="1"/>
  <c r="P61" i="16"/>
  <c r="P58" i="16"/>
  <c r="H61" i="16"/>
  <c r="H58" i="16"/>
  <c r="O61" i="16"/>
  <c r="O58" i="16"/>
  <c r="J58" i="16"/>
  <c r="J61" i="16"/>
  <c r="U61" i="16"/>
  <c r="U58" i="16"/>
  <c r="AK38" i="16"/>
  <c r="AN38" i="16" s="1"/>
  <c r="AP38" i="16" s="1"/>
  <c r="AE77" i="16"/>
  <c r="AF77" i="16" s="1"/>
  <c r="AG77" i="16" s="1"/>
  <c r="AK54" i="16"/>
  <c r="AN54" i="16" s="1"/>
  <c r="AP54" i="16" s="1"/>
  <c r="AE93" i="16"/>
  <c r="AF93" i="16" s="1"/>
  <c r="AG93" i="16" s="1"/>
  <c r="AK53" i="16"/>
  <c r="AN53" i="16" s="1"/>
  <c r="AP53" i="16" s="1"/>
  <c r="AE92" i="16"/>
  <c r="AF92" i="16" s="1"/>
  <c r="AG92" i="16" s="1"/>
  <c r="L104" i="16"/>
  <c r="U106" i="19"/>
  <c r="G8" i="19"/>
  <c r="AA119" i="16"/>
  <c r="AB119" i="16" s="1"/>
  <c r="O105" i="16"/>
  <c r="P107" i="16"/>
  <c r="Y115" i="16"/>
  <c r="Z115" i="16" s="1"/>
  <c r="Y113" i="19"/>
  <c r="Z113" i="19" s="1"/>
  <c r="Z118" i="16"/>
  <c r="AH42" i="16"/>
  <c r="N103" i="16"/>
  <c r="O103" i="16" s="1"/>
  <c r="K58" i="16"/>
  <c r="K61" i="16"/>
  <c r="V61" i="16"/>
  <c r="V58" i="16"/>
  <c r="AH30" i="16"/>
  <c r="F58" i="16"/>
  <c r="F61" i="16"/>
  <c r="Q61" i="16"/>
  <c r="Q58" i="16"/>
  <c r="AH38" i="16"/>
  <c r="AH46" i="16"/>
  <c r="AH37" i="16"/>
  <c r="AK45" i="16"/>
  <c r="AN45" i="16" s="1"/>
  <c r="AP45" i="16" s="1"/>
  <c r="AE84" i="16"/>
  <c r="AF84" i="16" s="1"/>
  <c r="AG84" i="16" s="1"/>
  <c r="U107" i="19"/>
  <c r="H60" i="19"/>
  <c r="G60" i="19"/>
  <c r="AB120" i="16"/>
  <c r="AC120" i="16" s="1"/>
  <c r="AF123" i="16"/>
  <c r="AG123" i="16" s="1"/>
  <c r="G59" i="3"/>
  <c r="G146" i="3" s="1"/>
  <c r="G147" i="3" s="1"/>
  <c r="F59" i="3"/>
  <c r="F146" i="3" s="1"/>
  <c r="F147" i="3" s="1"/>
  <c r="Y117" i="16"/>
  <c r="V114" i="16"/>
  <c r="W114" i="16" s="1"/>
  <c r="AH109" i="16"/>
  <c r="AJ109" i="16" s="1"/>
  <c r="V108" i="17"/>
  <c r="W108" i="17" s="1"/>
  <c r="T111" i="16"/>
  <c r="U111" i="16" s="1"/>
  <c r="J96" i="17"/>
  <c r="AH43" i="16"/>
  <c r="O101" i="19"/>
  <c r="P101" i="19" s="1"/>
  <c r="Y112" i="19"/>
  <c r="AK41" i="16"/>
  <c r="AN41" i="16" s="1"/>
  <c r="AP41" i="16" s="1"/>
  <c r="AE80" i="16"/>
  <c r="AF80" i="16" s="1"/>
  <c r="AG80" i="16" s="1"/>
  <c r="H115" i="17"/>
  <c r="H117" i="17"/>
  <c r="H7" i="17" s="1"/>
  <c r="I95" i="17"/>
  <c r="X111" i="19"/>
  <c r="Y111" i="19" s="1"/>
  <c r="K97" i="19"/>
  <c r="O99" i="19"/>
  <c r="AH36" i="16"/>
  <c r="AE121" i="16"/>
  <c r="AF121" i="16" s="1"/>
  <c r="AG121" i="16" s="1"/>
  <c r="Q108" i="16"/>
  <c r="AK34" i="16"/>
  <c r="AN34" i="16" s="1"/>
  <c r="AP34" i="16" s="1"/>
  <c r="AE73" i="16"/>
  <c r="AF73" i="16" s="1"/>
  <c r="AG73" i="16" s="1"/>
  <c r="AH34" i="16"/>
  <c r="AK50" i="16"/>
  <c r="AN50" i="16" s="1"/>
  <c r="AP50" i="16" s="1"/>
  <c r="AE89" i="16"/>
  <c r="AF89" i="16" s="1"/>
  <c r="AG89" i="16" s="1"/>
  <c r="AK49" i="16"/>
  <c r="AN49" i="16" s="1"/>
  <c r="AP49" i="16" s="1"/>
  <c r="AE88" i="16"/>
  <c r="AF88" i="16" s="1"/>
  <c r="AG88" i="16" s="1"/>
  <c r="O103" i="17"/>
  <c r="S106" i="17"/>
  <c r="T106" i="17" s="1"/>
  <c r="T61" i="16"/>
  <c r="T58" i="16"/>
  <c r="L61" i="16"/>
  <c r="L58" i="16"/>
  <c r="W58" i="16"/>
  <c r="W61" i="16"/>
  <c r="G58" i="16"/>
  <c r="G61" i="16"/>
  <c r="R58" i="16"/>
  <c r="R61" i="16"/>
  <c r="M61" i="16"/>
  <c r="M58" i="16"/>
  <c r="AK46" i="16"/>
  <c r="AN46" i="16" s="1"/>
  <c r="AP46" i="16" s="1"/>
  <c r="AE85" i="16"/>
  <c r="AF85" i="16" s="1"/>
  <c r="AG85" i="16" s="1"/>
  <c r="AK37" i="16"/>
  <c r="AN37" i="16" s="1"/>
  <c r="AP37" i="16" s="1"/>
  <c r="AE76" i="16"/>
  <c r="AF76" i="16" s="1"/>
  <c r="AG76" i="16" s="1"/>
  <c r="I97" i="17"/>
  <c r="F8" i="3"/>
  <c r="AK32" i="16"/>
  <c r="AN32" i="16" s="1"/>
  <c r="AP32" i="16" s="1"/>
  <c r="AE71" i="16"/>
  <c r="AF71" i="16" s="1"/>
  <c r="AG71" i="16" s="1"/>
  <c r="AK40" i="16"/>
  <c r="AN40" i="16" s="1"/>
  <c r="AP40" i="16" s="1"/>
  <c r="AE79" i="16"/>
  <c r="AF79" i="16" s="1"/>
  <c r="AG79" i="16" s="1"/>
  <c r="AH40" i="16"/>
  <c r="AK48" i="16"/>
  <c r="AN48" i="16" s="1"/>
  <c r="AP48" i="16" s="1"/>
  <c r="AE87" i="16"/>
  <c r="AF87" i="16" s="1"/>
  <c r="AG87" i="16" s="1"/>
  <c r="AK31" i="16"/>
  <c r="AN31" i="16" s="1"/>
  <c r="AP31" i="16" s="1"/>
  <c r="AE70" i="16"/>
  <c r="AF70" i="16" s="1"/>
  <c r="AG70" i="16" s="1"/>
  <c r="AH47" i="16"/>
  <c r="Z116" i="16"/>
  <c r="AA116" i="16" s="1"/>
  <c r="V112" i="16"/>
  <c r="AK42" i="16"/>
  <c r="AN42" i="16" s="1"/>
  <c r="AP42" i="16" s="1"/>
  <c r="AE81" i="16"/>
  <c r="AF81" i="16" s="1"/>
  <c r="AG81" i="16" s="1"/>
  <c r="AK33" i="16"/>
  <c r="AN33" i="16" s="1"/>
  <c r="AP33" i="16" s="1"/>
  <c r="AE72" i="16"/>
  <c r="AF72" i="16" s="1"/>
  <c r="AG72" i="16" s="1"/>
  <c r="AH41" i="16"/>
  <c r="W113" i="16"/>
  <c r="K101" i="16"/>
  <c r="S104" i="17"/>
  <c r="Z112" i="17"/>
  <c r="F60" i="17"/>
  <c r="F147" i="17" s="1"/>
  <c r="F148" i="17" s="1"/>
  <c r="AK36" i="16"/>
  <c r="AN36" i="16" s="1"/>
  <c r="AP36" i="16" s="1"/>
  <c r="AE75" i="16"/>
  <c r="AF75" i="16" s="1"/>
  <c r="AG75" i="16" s="1"/>
  <c r="AK44" i="16"/>
  <c r="AN44" i="16" s="1"/>
  <c r="AP44" i="16" s="1"/>
  <c r="AE83" i="16"/>
  <c r="AF83" i="16" s="1"/>
  <c r="AG83" i="16" s="1"/>
  <c r="AK35" i="16"/>
  <c r="AN35" i="16" s="1"/>
  <c r="AP35" i="16" s="1"/>
  <c r="AE74" i="16"/>
  <c r="AF74" i="16" s="1"/>
  <c r="AG74" i="16" s="1"/>
  <c r="W108" i="19"/>
  <c r="AA113" i="17"/>
  <c r="AH31" i="16"/>
  <c r="AK39" i="16"/>
  <c r="AN39" i="16" s="1"/>
  <c r="AP39" i="16" s="1"/>
  <c r="AE78" i="16"/>
  <c r="AF78" i="16" s="1"/>
  <c r="AG78" i="16" s="1"/>
  <c r="AK109" i="16"/>
  <c r="AN109" i="16" s="1"/>
  <c r="AP109" i="16" s="1"/>
  <c r="AP127" i="16" s="1"/>
  <c r="AA6" i="18" s="1"/>
  <c r="AE143" i="16"/>
  <c r="AF143" i="16" s="1"/>
  <c r="AG143" i="16" s="1"/>
  <c r="L99" i="17"/>
  <c r="AK52" i="16"/>
  <c r="AN52" i="16" s="1"/>
  <c r="AP52" i="16" s="1"/>
  <c r="AE91" i="16"/>
  <c r="AF91" i="16" s="1"/>
  <c r="AG91" i="16" s="1"/>
  <c r="AK43" i="16"/>
  <c r="AN43" i="16" s="1"/>
  <c r="AP43" i="16" s="1"/>
  <c r="AE82" i="16"/>
  <c r="AF82" i="16" s="1"/>
  <c r="AG82" i="16" s="1"/>
  <c r="AG124" i="16"/>
  <c r="AH33" i="16"/>
  <c r="G127" i="16"/>
  <c r="G129" i="16"/>
  <c r="X109" i="17"/>
  <c r="Y109" i="17" s="1"/>
  <c r="P102" i="17"/>
  <c r="Q102" i="17" s="1"/>
  <c r="L98" i="17"/>
  <c r="Y111" i="17"/>
  <c r="G119" i="17"/>
  <c r="G7" i="17"/>
  <c r="F8" i="17"/>
  <c r="X110" i="19"/>
  <c r="F7" i="19"/>
  <c r="F119" i="19"/>
  <c r="F147" i="19" s="1"/>
  <c r="F148" i="19" s="1"/>
  <c r="AH44" i="16"/>
  <c r="AH35" i="16"/>
  <c r="AK51" i="16"/>
  <c r="AN51" i="16" s="1"/>
  <c r="AP51" i="16" s="1"/>
  <c r="AE90" i="16"/>
  <c r="AF90" i="16" s="1"/>
  <c r="AG90" i="16" s="1"/>
  <c r="T110" i="16"/>
  <c r="F11" i="19" l="1"/>
  <c r="G5" i="19" s="1"/>
  <c r="E149" i="19"/>
  <c r="E151" i="19"/>
  <c r="J60" i="19"/>
  <c r="F5" i="17"/>
  <c r="F6" i="17" s="1"/>
  <c r="E149" i="17"/>
  <c r="E151" i="17"/>
  <c r="O60" i="19"/>
  <c r="K60" i="19"/>
  <c r="P60" i="19"/>
  <c r="AM115" i="19"/>
  <c r="N60" i="19"/>
  <c r="M60" i="19"/>
  <c r="L60" i="19"/>
  <c r="Q60" i="19"/>
  <c r="W8" i="19"/>
  <c r="R60" i="19"/>
  <c r="S60" i="19"/>
  <c r="T60" i="19"/>
  <c r="AE114" i="19"/>
  <c r="AF114" i="19" s="1"/>
  <c r="AG114" i="19" s="1"/>
  <c r="V60" i="19"/>
  <c r="U60" i="19"/>
  <c r="T103" i="3"/>
  <c r="U103" i="3" s="1"/>
  <c r="V103" i="3" s="1"/>
  <c r="W103" i="3" s="1"/>
  <c r="L114" i="3"/>
  <c r="Q98" i="3"/>
  <c r="AB113" i="3"/>
  <c r="AH113" i="3" s="1"/>
  <c r="P98" i="3"/>
  <c r="AB111" i="3"/>
  <c r="Q100" i="3"/>
  <c r="R100" i="3" s="1"/>
  <c r="L96" i="3"/>
  <c r="M96" i="3" s="1"/>
  <c r="M95" i="3"/>
  <c r="M97" i="3"/>
  <c r="X8" i="3"/>
  <c r="K116" i="3"/>
  <c r="K7" i="3" s="1"/>
  <c r="Z108" i="3"/>
  <c r="K114" i="3"/>
  <c r="Z117" i="3"/>
  <c r="AA112" i="3"/>
  <c r="V104" i="3"/>
  <c r="N95" i="3"/>
  <c r="P94" i="3"/>
  <c r="R94" i="3" s="1"/>
  <c r="U107" i="3"/>
  <c r="W107" i="3" s="1"/>
  <c r="X107" i="3" s="1"/>
  <c r="AA110" i="3"/>
  <c r="AC110" i="3" s="1"/>
  <c r="J7" i="3"/>
  <c r="K118" i="3"/>
  <c r="S105" i="3"/>
  <c r="T105" i="3" s="1"/>
  <c r="U105" i="3" s="1"/>
  <c r="V105" i="3" s="1"/>
  <c r="O95" i="3"/>
  <c r="AB109" i="3"/>
  <c r="R98" i="3"/>
  <c r="S98" i="3" s="1"/>
  <c r="P101" i="3"/>
  <c r="AC109" i="3"/>
  <c r="L116" i="3"/>
  <c r="Q94" i="3"/>
  <c r="N99" i="3"/>
  <c r="V106" i="3"/>
  <c r="W106" i="3"/>
  <c r="W117" i="3"/>
  <c r="W8" i="3" s="1"/>
  <c r="AB108" i="3"/>
  <c r="AH108" i="3" s="1"/>
  <c r="F10" i="3"/>
  <c r="G5" i="3" s="1"/>
  <c r="G6" i="3" s="1"/>
  <c r="G10" i="3" s="1"/>
  <c r="U8" i="3"/>
  <c r="I59" i="3"/>
  <c r="I146" i="3" s="1"/>
  <c r="I147" i="3" s="1"/>
  <c r="AH111" i="3"/>
  <c r="AJ111" i="3" s="1"/>
  <c r="V107" i="3"/>
  <c r="AA108" i="3"/>
  <c r="AD111" i="3"/>
  <c r="AE111" i="3" s="1"/>
  <c r="AF111" i="3" s="1"/>
  <c r="W102" i="3"/>
  <c r="X102" i="3" s="1"/>
  <c r="AC108" i="3"/>
  <c r="P95" i="3"/>
  <c r="Q95" i="3" s="1"/>
  <c r="W104" i="3"/>
  <c r="W60" i="19"/>
  <c r="AM115" i="17"/>
  <c r="J59" i="3"/>
  <c r="J146" i="3" s="1"/>
  <c r="J147" i="3" s="1"/>
  <c r="H59" i="3"/>
  <c r="H146" i="3" s="1"/>
  <c r="H147" i="3" s="1"/>
  <c r="K59" i="3"/>
  <c r="K146" i="3" s="1"/>
  <c r="K147" i="3" s="1"/>
  <c r="E163" i="16"/>
  <c r="E165" i="16"/>
  <c r="H129" i="16"/>
  <c r="H8" i="16" s="1"/>
  <c r="AA9" i="16"/>
  <c r="AD52" i="16"/>
  <c r="AB52" i="16"/>
  <c r="AC52" i="16"/>
  <c r="AA21" i="17"/>
  <c r="AA9" i="17" s="1"/>
  <c r="AB49" i="17"/>
  <c r="AC49" i="17"/>
  <c r="AD49" i="17"/>
  <c r="AA20" i="3"/>
  <c r="AA9" i="3" s="1"/>
  <c r="AD48" i="3"/>
  <c r="AC48" i="3"/>
  <c r="AB48" i="3"/>
  <c r="AA8" i="2"/>
  <c r="AC10" i="16" s="1"/>
  <c r="AB20" i="16"/>
  <c r="AB23" i="16" s="1"/>
  <c r="AB19" i="17"/>
  <c r="AB18" i="3"/>
  <c r="AB7" i="16"/>
  <c r="AB19" i="19"/>
  <c r="P6" i="2"/>
  <c r="AA21" i="19"/>
  <c r="AA9" i="19" s="1"/>
  <c r="AB49" i="19"/>
  <c r="AC49" i="19"/>
  <c r="AD49" i="19"/>
  <c r="S60" i="17"/>
  <c r="Q59" i="3"/>
  <c r="T102" i="19"/>
  <c r="U102" i="19" s="1"/>
  <c r="M60" i="17"/>
  <c r="W59" i="3"/>
  <c r="AA113" i="19"/>
  <c r="AB113" i="19" s="1"/>
  <c r="AH113" i="19" s="1"/>
  <c r="AJ113" i="19" s="1"/>
  <c r="V118" i="17"/>
  <c r="V8" i="17" s="1"/>
  <c r="H119" i="19"/>
  <c r="H147" i="19" s="1"/>
  <c r="H148" i="19" s="1"/>
  <c r="V118" i="19"/>
  <c r="V8" i="19" s="1"/>
  <c r="X109" i="19"/>
  <c r="Y109" i="19" s="1"/>
  <c r="P59" i="3"/>
  <c r="U59" i="3"/>
  <c r="M59" i="3"/>
  <c r="O59" i="3"/>
  <c r="V59" i="3"/>
  <c r="R59" i="3"/>
  <c r="L59" i="3"/>
  <c r="T59" i="3"/>
  <c r="S59" i="3"/>
  <c r="N59" i="3"/>
  <c r="W60" i="17"/>
  <c r="G119" i="19"/>
  <c r="G147" i="19" s="1"/>
  <c r="G148" i="19" s="1"/>
  <c r="V60" i="17"/>
  <c r="H127" i="16"/>
  <c r="J100" i="16"/>
  <c r="K100" i="16" s="1"/>
  <c r="K99" i="16"/>
  <c r="L99" i="16" s="1"/>
  <c r="M99" i="16" s="1"/>
  <c r="AH120" i="16"/>
  <c r="AJ120" i="16" s="1"/>
  <c r="AA115" i="16"/>
  <c r="U106" i="17"/>
  <c r="V106" i="17" s="1"/>
  <c r="W8" i="17"/>
  <c r="N100" i="19"/>
  <c r="O100" i="19" s="1"/>
  <c r="S104" i="19"/>
  <c r="T104" i="19" s="1"/>
  <c r="I115" i="19"/>
  <c r="I117" i="19"/>
  <c r="I7" i="19" s="1"/>
  <c r="T60" i="17"/>
  <c r="U60" i="17"/>
  <c r="Q60" i="17"/>
  <c r="P60" i="17"/>
  <c r="J60" i="17"/>
  <c r="R60" i="17"/>
  <c r="G60" i="17"/>
  <c r="G147" i="17" s="1"/>
  <c r="G148" i="17" s="1"/>
  <c r="AH114" i="17"/>
  <c r="L60" i="17"/>
  <c r="H119" i="17"/>
  <c r="K60" i="17"/>
  <c r="I60" i="17"/>
  <c r="O60" i="17"/>
  <c r="H60" i="17"/>
  <c r="N60" i="17"/>
  <c r="J96" i="19"/>
  <c r="K98" i="19"/>
  <c r="L98" i="19" s="1"/>
  <c r="G6" i="19"/>
  <c r="G11" i="19" s="1"/>
  <c r="H5" i="19" s="1"/>
  <c r="AB116" i="16"/>
  <c r="AH116" i="16" s="1"/>
  <c r="AJ116" i="16" s="1"/>
  <c r="V111" i="16"/>
  <c r="Y110" i="19"/>
  <c r="Z110" i="19" s="1"/>
  <c r="AA110" i="19" s="1"/>
  <c r="N95" i="19"/>
  <c r="O95" i="19" s="1"/>
  <c r="Z117" i="16"/>
  <c r="F149" i="19"/>
  <c r="G130" i="16"/>
  <c r="P99" i="19"/>
  <c r="AA112" i="17"/>
  <c r="X113" i="16"/>
  <c r="Y113" i="16" s="1"/>
  <c r="L101" i="16"/>
  <c r="J97" i="17"/>
  <c r="G8" i="16"/>
  <c r="Z111" i="17"/>
  <c r="AA111" i="17" s="1"/>
  <c r="L97" i="19"/>
  <c r="M97" i="19" s="1"/>
  <c r="M99" i="17"/>
  <c r="N99" i="17" s="1"/>
  <c r="J95" i="17"/>
  <c r="K95" i="17" s="1"/>
  <c r="X108" i="17"/>
  <c r="F8" i="16"/>
  <c r="F11" i="16" s="1"/>
  <c r="G5" i="16" s="1"/>
  <c r="K96" i="17"/>
  <c r="N102" i="16"/>
  <c r="O102" i="16" s="1"/>
  <c r="P105" i="16"/>
  <c r="AC119" i="16"/>
  <c r="AD119" i="16" s="1"/>
  <c r="Q101" i="19"/>
  <c r="R101" i="19" s="1"/>
  <c r="I129" i="16"/>
  <c r="I127" i="16"/>
  <c r="X107" i="17"/>
  <c r="Y107" i="17" s="1"/>
  <c r="AD114" i="17"/>
  <c r="Q100" i="17"/>
  <c r="M104" i="16"/>
  <c r="X108" i="19"/>
  <c r="T104" i="17"/>
  <c r="W112" i="16"/>
  <c r="R108" i="16"/>
  <c r="S108" i="16" s="1"/>
  <c r="I117" i="17"/>
  <c r="I115" i="17"/>
  <c r="AH119" i="16"/>
  <c r="AJ119" i="16" s="1"/>
  <c r="U110" i="16"/>
  <c r="P103" i="17"/>
  <c r="Z111" i="19"/>
  <c r="X110" i="17"/>
  <c r="J63" i="16"/>
  <c r="L63" i="16"/>
  <c r="V63" i="16"/>
  <c r="F63" i="16"/>
  <c r="F161" i="16" s="1"/>
  <c r="F162" i="16" s="1"/>
  <c r="S63" i="16"/>
  <c r="R63" i="16"/>
  <c r="Q63" i="16"/>
  <c r="G63" i="16"/>
  <c r="T63" i="16"/>
  <c r="I63" i="16"/>
  <c r="U63" i="16"/>
  <c r="H63" i="16"/>
  <c r="N63" i="16"/>
  <c r="K63" i="16"/>
  <c r="W63" i="16"/>
  <c r="O63" i="16"/>
  <c r="P63" i="16"/>
  <c r="M63" i="16"/>
  <c r="P103" i="16"/>
  <c r="AA118" i="16"/>
  <c r="P103" i="19"/>
  <c r="Z112" i="19"/>
  <c r="Z109" i="17"/>
  <c r="M98" i="17"/>
  <c r="N98" i="17" s="1"/>
  <c r="AB113" i="17"/>
  <c r="R102" i="17"/>
  <c r="X114" i="16"/>
  <c r="AD120" i="16"/>
  <c r="V107" i="19"/>
  <c r="Q107" i="16"/>
  <c r="V106" i="19"/>
  <c r="W106" i="19" s="1"/>
  <c r="N101" i="17"/>
  <c r="R106" i="16"/>
  <c r="S106" i="16" s="1"/>
  <c r="F151" i="19" l="1"/>
  <c r="F11" i="17"/>
  <c r="V102" i="19"/>
  <c r="W102" i="19" s="1"/>
  <c r="N96" i="3"/>
  <c r="M114" i="3"/>
  <c r="M116" i="3"/>
  <c r="M7" i="3" s="1"/>
  <c r="T100" i="3"/>
  <c r="U100" i="3" s="1"/>
  <c r="S100" i="3"/>
  <c r="O97" i="3"/>
  <c r="Q97" i="3" s="1"/>
  <c r="N97" i="3"/>
  <c r="P97" i="3" s="1"/>
  <c r="AD109" i="3"/>
  <c r="S94" i="3"/>
  <c r="AD113" i="3"/>
  <c r="AE113" i="3" s="1"/>
  <c r="AF113" i="3" s="1"/>
  <c r="AG113" i="3" s="1"/>
  <c r="AJ108" i="3"/>
  <c r="Z102" i="3"/>
  <c r="AA102" i="3" s="1"/>
  <c r="AC102" i="3" s="1"/>
  <c r="Y102" i="3"/>
  <c r="Y107" i="3"/>
  <c r="AC112" i="3"/>
  <c r="AC117" i="3" s="1"/>
  <c r="L7" i="3"/>
  <c r="Y106" i="3"/>
  <c r="M118" i="3"/>
  <c r="M146" i="3" s="1"/>
  <c r="M147" i="3" s="1"/>
  <c r="X106" i="3"/>
  <c r="W105" i="3"/>
  <c r="T98" i="3"/>
  <c r="R95" i="3"/>
  <c r="S95" i="3" s="1"/>
  <c r="T95" i="3" s="1"/>
  <c r="U95" i="3" s="1"/>
  <c r="V95" i="3" s="1"/>
  <c r="W95" i="3" s="1"/>
  <c r="X95" i="3" s="1"/>
  <c r="Y95" i="3" s="1"/>
  <c r="Z95" i="3" s="1"/>
  <c r="AA95" i="3" s="1"/>
  <c r="AB112" i="3"/>
  <c r="AH112" i="3" s="1"/>
  <c r="AJ112" i="3" s="1"/>
  <c r="AF109" i="3"/>
  <c r="AG109" i="3" s="1"/>
  <c r="AG111" i="3"/>
  <c r="AE109" i="3"/>
  <c r="X105" i="3"/>
  <c r="AA117" i="3"/>
  <c r="Q101" i="3"/>
  <c r="R101" i="3" s="1"/>
  <c r="S101" i="3" s="1"/>
  <c r="L118" i="3"/>
  <c r="L146" i="3" s="1"/>
  <c r="L147" i="3" s="1"/>
  <c r="AB110" i="3"/>
  <c r="AB117" i="3" s="1"/>
  <c r="AD110" i="3"/>
  <c r="T94" i="3"/>
  <c r="AD108" i="3"/>
  <c r="AE108" i="3" s="1"/>
  <c r="O96" i="3"/>
  <c r="O99" i="3"/>
  <c r="O116" i="3" s="1"/>
  <c r="X104" i="3"/>
  <c r="AH109" i="3"/>
  <c r="AJ109" i="3" s="1"/>
  <c r="F148" i="3"/>
  <c r="X103" i="3"/>
  <c r="Y103" i="3"/>
  <c r="I130" i="16"/>
  <c r="I161" i="16" s="1"/>
  <c r="I162" i="16" s="1"/>
  <c r="H130" i="16"/>
  <c r="H161" i="16" s="1"/>
  <c r="H162" i="16" s="1"/>
  <c r="J129" i="16"/>
  <c r="J8" i="16" s="1"/>
  <c r="AB20" i="3"/>
  <c r="AB9" i="3" s="1"/>
  <c r="AC49" i="3"/>
  <c r="AD49" i="3"/>
  <c r="AB9" i="16"/>
  <c r="AD53" i="16"/>
  <c r="AC53" i="16"/>
  <c r="AH49" i="17"/>
  <c r="AB21" i="19"/>
  <c r="AB9" i="19" s="1"/>
  <c r="AD50" i="19"/>
  <c r="AC50" i="19"/>
  <c r="AC7" i="16"/>
  <c r="AB8" i="2"/>
  <c r="AD10" i="16" s="1"/>
  <c r="AH49" i="19"/>
  <c r="O6" i="2"/>
  <c r="AB21" i="17"/>
  <c r="AB9" i="17" s="1"/>
  <c r="AC50" i="17"/>
  <c r="AD50" i="17"/>
  <c r="AH48" i="3"/>
  <c r="AH52" i="16"/>
  <c r="P100" i="19"/>
  <c r="Q100" i="19" s="1"/>
  <c r="R100" i="19" s="1"/>
  <c r="S100" i="19" s="1"/>
  <c r="T100" i="19" s="1"/>
  <c r="Y118" i="19"/>
  <c r="Z109" i="19"/>
  <c r="Z118" i="19" s="1"/>
  <c r="X118" i="19"/>
  <c r="X8" i="19" s="1"/>
  <c r="K127" i="16"/>
  <c r="I8" i="16"/>
  <c r="J127" i="16"/>
  <c r="G161" i="16"/>
  <c r="G162" i="16" s="1"/>
  <c r="W106" i="17"/>
  <c r="X106" i="17" s="1"/>
  <c r="AE119" i="16"/>
  <c r="AF119" i="16" s="1"/>
  <c r="AG119" i="16" s="1"/>
  <c r="I119" i="19"/>
  <c r="I147" i="19" s="1"/>
  <c r="I148" i="19" s="1"/>
  <c r="AB115" i="16"/>
  <c r="AC115" i="16" s="1"/>
  <c r="AD115" i="16" s="1"/>
  <c r="AE115" i="16" s="1"/>
  <c r="U104" i="19"/>
  <c r="V104" i="19" s="1"/>
  <c r="W104" i="19" s="1"/>
  <c r="K129" i="16"/>
  <c r="K8" i="16" s="1"/>
  <c r="M98" i="19"/>
  <c r="N97" i="19"/>
  <c r="O97" i="19" s="1"/>
  <c r="J115" i="19"/>
  <c r="K96" i="19"/>
  <c r="J117" i="19"/>
  <c r="J7" i="19" s="1"/>
  <c r="H147" i="17"/>
  <c r="H148" i="17" s="1"/>
  <c r="L100" i="16"/>
  <c r="AC116" i="16"/>
  <c r="AD116" i="16" s="1"/>
  <c r="W107" i="19"/>
  <c r="Q103" i="19"/>
  <c r="AE114" i="17"/>
  <c r="AF114" i="17" s="1"/>
  <c r="AG114" i="17" s="1"/>
  <c r="G6" i="16"/>
  <c r="G11" i="16" s="1"/>
  <c r="S102" i="17"/>
  <c r="O101" i="17"/>
  <c r="P101" i="17" s="1"/>
  <c r="R107" i="16"/>
  <c r="Q103" i="16"/>
  <c r="Y114" i="16"/>
  <c r="Z114" i="16" s="1"/>
  <c r="AA112" i="19"/>
  <c r="Y110" i="17"/>
  <c r="V110" i="16"/>
  <c r="AA109" i="17"/>
  <c r="Y108" i="19"/>
  <c r="S101" i="19"/>
  <c r="T101" i="19" s="1"/>
  <c r="U101" i="19" s="1"/>
  <c r="V101" i="19" s="1"/>
  <c r="X106" i="19"/>
  <c r="Y106" i="19" s="1"/>
  <c r="Z106" i="19" s="1"/>
  <c r="AA106" i="19" s="1"/>
  <c r="AB106" i="19" s="1"/>
  <c r="AH106" i="19" s="1"/>
  <c r="AJ106" i="19" s="1"/>
  <c r="Q99" i="19"/>
  <c r="G149" i="19"/>
  <c r="G151" i="19"/>
  <c r="AA111" i="19"/>
  <c r="T108" i="16"/>
  <c r="W111" i="16"/>
  <c r="AE120" i="16"/>
  <c r="AF120" i="16" s="1"/>
  <c r="AG120" i="16" s="1"/>
  <c r="AH113" i="17"/>
  <c r="AJ113" i="17" s="1"/>
  <c r="AC113" i="17"/>
  <c r="AD113" i="17" s="1"/>
  <c r="AB110" i="19"/>
  <c r="U104" i="17"/>
  <c r="X118" i="17"/>
  <c r="X8" i="17" s="1"/>
  <c r="AB111" i="17"/>
  <c r="H5" i="3"/>
  <c r="G148" i="3"/>
  <c r="Z113" i="16"/>
  <c r="AA113" i="16" s="1"/>
  <c r="O99" i="17"/>
  <c r="T106" i="16"/>
  <c r="Z107" i="17"/>
  <c r="AA107" i="17" s="1"/>
  <c r="N99" i="16"/>
  <c r="F165" i="16"/>
  <c r="F163" i="16"/>
  <c r="R100" i="17"/>
  <c r="L96" i="17"/>
  <c r="M96" i="17" s="1"/>
  <c r="AA117" i="16"/>
  <c r="AB117" i="16" s="1"/>
  <c r="O98" i="17"/>
  <c r="Q105" i="16"/>
  <c r="N104" i="16"/>
  <c r="P102" i="16"/>
  <c r="Y108" i="17"/>
  <c r="M101" i="16"/>
  <c r="H6" i="19"/>
  <c r="H11" i="19" s="1"/>
  <c r="H151" i="19" s="1"/>
  <c r="AC113" i="19"/>
  <c r="AD113" i="19" s="1"/>
  <c r="AE113" i="19" s="1"/>
  <c r="AB118" i="16"/>
  <c r="AH118" i="16" s="1"/>
  <c r="AJ118" i="16" s="1"/>
  <c r="Q103" i="17"/>
  <c r="I7" i="17"/>
  <c r="I119" i="17"/>
  <c r="I147" i="17" s="1"/>
  <c r="I148" i="17" s="1"/>
  <c r="X112" i="16"/>
  <c r="J117" i="17"/>
  <c r="J7" i="17" s="1"/>
  <c r="J115" i="17"/>
  <c r="K97" i="17"/>
  <c r="K115" i="17" s="1"/>
  <c r="AB112" i="17"/>
  <c r="AH112" i="17" s="1"/>
  <c r="AJ112" i="17" s="1"/>
  <c r="L95" i="17"/>
  <c r="P95" i="19"/>
  <c r="AA109" i="19" l="1"/>
  <c r="AB109" i="19" s="1"/>
  <c r="AH109" i="19" s="1"/>
  <c r="AJ109" i="19" s="1"/>
  <c r="G5" i="17"/>
  <c r="G6" i="17" s="1"/>
  <c r="G11" i="17" s="1"/>
  <c r="F149" i="17"/>
  <c r="F151" i="17"/>
  <c r="AH49" i="3"/>
  <c r="R97" i="3"/>
  <c r="AE110" i="3"/>
  <c r="Y105" i="3"/>
  <c r="AB102" i="3"/>
  <c r="AD102" i="3" s="1"/>
  <c r="AE102" i="3" s="1"/>
  <c r="AF102" i="3" s="1"/>
  <c r="AG102" i="3" s="1"/>
  <c r="N116" i="3"/>
  <c r="N114" i="3"/>
  <c r="AB95" i="3"/>
  <c r="AH95" i="3" s="1"/>
  <c r="AJ95" i="3" s="1"/>
  <c r="AC95" i="3"/>
  <c r="AD95" i="3" s="1"/>
  <c r="AE95" i="3" s="1"/>
  <c r="AF95" i="3" s="1"/>
  <c r="AG95" i="3" s="1"/>
  <c r="O7" i="3"/>
  <c r="P99" i="3"/>
  <c r="Z105" i="3"/>
  <c r="AA105" i="3" s="1"/>
  <c r="AC105" i="3" s="1"/>
  <c r="Z103" i="3"/>
  <c r="U94" i="3"/>
  <c r="X94" i="3" s="1"/>
  <c r="AF108" i="3"/>
  <c r="U98" i="3"/>
  <c r="S97" i="3"/>
  <c r="Z107" i="3"/>
  <c r="AA107" i="3" s="1"/>
  <c r="AB107" i="3" s="1"/>
  <c r="P96" i="3"/>
  <c r="Q96" i="3" s="1"/>
  <c r="Y104" i="3"/>
  <c r="T101" i="3"/>
  <c r="Z106" i="3"/>
  <c r="V94" i="3"/>
  <c r="W94" i="3" s="1"/>
  <c r="AH110" i="3"/>
  <c r="AJ110" i="3" s="1"/>
  <c r="AF110" i="3"/>
  <c r="AG110" i="3" s="1"/>
  <c r="O114" i="3"/>
  <c r="V100" i="3"/>
  <c r="W100" i="3" s="1"/>
  <c r="AD112" i="3"/>
  <c r="AE112" i="3" s="1"/>
  <c r="AE117" i="3" s="1"/>
  <c r="J130" i="16"/>
  <c r="J161" i="16" s="1"/>
  <c r="J162" i="16" s="1"/>
  <c r="AH53" i="16"/>
  <c r="AH50" i="17"/>
  <c r="AH50" i="19"/>
  <c r="O1" i="18"/>
  <c r="AD7" i="16"/>
  <c r="AC8" i="2"/>
  <c r="S23" i="20"/>
  <c r="R23" i="20"/>
  <c r="O23" i="20"/>
  <c r="Q23" i="20"/>
  <c r="P23" i="20"/>
  <c r="N6" i="2"/>
  <c r="Q101" i="17"/>
  <c r="R101" i="17" s="1"/>
  <c r="S101" i="17" s="1"/>
  <c r="T101" i="17" s="1"/>
  <c r="J119" i="19"/>
  <c r="J147" i="19" s="1"/>
  <c r="J148" i="19" s="1"/>
  <c r="AE116" i="16"/>
  <c r="AF116" i="16" s="1"/>
  <c r="AG116" i="16" s="1"/>
  <c r="AH115" i="16"/>
  <c r="AJ115" i="16" s="1"/>
  <c r="L127" i="16"/>
  <c r="M100" i="16"/>
  <c r="N100" i="16" s="1"/>
  <c r="L129" i="16"/>
  <c r="L130" i="16" s="1"/>
  <c r="L161" i="16" s="1"/>
  <c r="L162" i="16" s="1"/>
  <c r="K130" i="16"/>
  <c r="K161" i="16" s="1"/>
  <c r="K162" i="16" s="1"/>
  <c r="P97" i="19"/>
  <c r="Q97" i="19" s="1"/>
  <c r="U106" i="16"/>
  <c r="V106" i="16" s="1"/>
  <c r="J119" i="17"/>
  <c r="J147" i="17" s="1"/>
  <c r="J148" i="17" s="1"/>
  <c r="K117" i="19"/>
  <c r="K115" i="19"/>
  <c r="L96" i="19"/>
  <c r="AA114" i="16"/>
  <c r="AB114" i="16" s="1"/>
  <c r="AC106" i="19"/>
  <c r="AD106" i="19" s="1"/>
  <c r="AE106" i="19" s="1"/>
  <c r="AF106" i="19" s="1"/>
  <c r="AG106" i="19" s="1"/>
  <c r="N98" i="19"/>
  <c r="N101" i="16"/>
  <c r="O101" i="16" s="1"/>
  <c r="O104" i="16"/>
  <c r="V104" i="17"/>
  <c r="S107" i="16"/>
  <c r="Q102" i="16"/>
  <c r="P98" i="17"/>
  <c r="AB111" i="19"/>
  <c r="AH111" i="19" s="1"/>
  <c r="AJ111" i="19" s="1"/>
  <c r="X104" i="19"/>
  <c r="Y104" i="19" s="1"/>
  <c r="Z104" i="19" s="1"/>
  <c r="AA104" i="19" s="1"/>
  <c r="AB104" i="19" s="1"/>
  <c r="AH104" i="19" s="1"/>
  <c r="AJ104" i="19" s="1"/>
  <c r="R103" i="17"/>
  <c r="S103" i="17" s="1"/>
  <c r="P99" i="17"/>
  <c r="Q99" i="17" s="1"/>
  <c r="AF113" i="19"/>
  <c r="AG113" i="19" s="1"/>
  <c r="I5" i="19"/>
  <c r="H149" i="19"/>
  <c r="AH110" i="19"/>
  <c r="AC110" i="19"/>
  <c r="AD110" i="19" s="1"/>
  <c r="AE110" i="19" s="1"/>
  <c r="AB107" i="17"/>
  <c r="Y106" i="17"/>
  <c r="Z106" i="17" s="1"/>
  <c r="AA106" i="17" s="1"/>
  <c r="AB106" i="17" s="1"/>
  <c r="AC106" i="17" s="1"/>
  <c r="AD106" i="17" s="1"/>
  <c r="AE106" i="17" s="1"/>
  <c r="AF106" i="17" s="1"/>
  <c r="AG106" i="17" s="1"/>
  <c r="R99" i="19"/>
  <c r="X102" i="19"/>
  <c r="H5" i="16"/>
  <c r="G163" i="16"/>
  <c r="G165" i="16"/>
  <c r="R103" i="19"/>
  <c r="Q95" i="19"/>
  <c r="Y112" i="16"/>
  <c r="Z112" i="16" s="1"/>
  <c r="U100" i="19"/>
  <c r="V100" i="19" s="1"/>
  <c r="W100" i="19" s="1"/>
  <c r="X100" i="19" s="1"/>
  <c r="Y100" i="19" s="1"/>
  <c r="Z100" i="19" s="1"/>
  <c r="AA100" i="19" s="1"/>
  <c r="AB100" i="19" s="1"/>
  <c r="M95" i="17"/>
  <c r="N95" i="17" s="1"/>
  <c r="X111" i="16"/>
  <c r="AB109" i="17"/>
  <c r="W110" i="16"/>
  <c r="AB112" i="19"/>
  <c r="AC112" i="19" s="1"/>
  <c r="T102" i="17"/>
  <c r="O99" i="16"/>
  <c r="X107" i="19"/>
  <c r="L97" i="17"/>
  <c r="L115" i="17" s="1"/>
  <c r="AC112" i="17"/>
  <c r="AD112" i="17" s="1"/>
  <c r="AC118" i="16"/>
  <c r="R105" i="16"/>
  <c r="N96" i="17"/>
  <c r="S100" i="17"/>
  <c r="T100" i="17" s="1"/>
  <c r="U100" i="17" s="1"/>
  <c r="V100" i="17" s="1"/>
  <c r="W100" i="17" s="1"/>
  <c r="X100" i="17" s="1"/>
  <c r="Y100" i="17" s="1"/>
  <c r="Z100" i="17" s="1"/>
  <c r="AA100" i="17" s="1"/>
  <c r="AB113" i="16"/>
  <c r="AH113" i="16" s="1"/>
  <c r="AJ113" i="16" s="1"/>
  <c r="AH111" i="17"/>
  <c r="AJ111" i="17" s="1"/>
  <c r="AC111" i="17"/>
  <c r="W101" i="19"/>
  <c r="X101" i="19" s="1"/>
  <c r="Z108" i="17"/>
  <c r="AC117" i="16"/>
  <c r="AD117" i="16" s="1"/>
  <c r="AE117" i="16" s="1"/>
  <c r="AF117" i="16" s="1"/>
  <c r="AH117" i="16"/>
  <c r="AJ117" i="16" s="1"/>
  <c r="H6" i="3"/>
  <c r="H10" i="3" s="1"/>
  <c r="AF115" i="16"/>
  <c r="AG115" i="16" s="1"/>
  <c r="AE113" i="17"/>
  <c r="AF113" i="17" s="1"/>
  <c r="AG113" i="17" s="1"/>
  <c r="U108" i="16"/>
  <c r="K117" i="17"/>
  <c r="K119" i="17" s="1"/>
  <c r="K147" i="17" s="1"/>
  <c r="K148" i="17" s="1"/>
  <c r="Z108" i="19"/>
  <c r="Y118" i="17"/>
  <c r="Z110" i="17"/>
  <c r="R103" i="16"/>
  <c r="S103" i="16" s="1"/>
  <c r="AA118" i="19" l="1"/>
  <c r="AC109" i="19"/>
  <c r="AD109" i="19" s="1"/>
  <c r="L8" i="16"/>
  <c r="H5" i="17"/>
  <c r="H6" i="17" s="1"/>
  <c r="H11" i="17" s="1"/>
  <c r="G149" i="17"/>
  <c r="G151" i="17"/>
  <c r="N7" i="3"/>
  <c r="N118" i="3"/>
  <c r="N146" i="3" s="1"/>
  <c r="N147" i="3" s="1"/>
  <c r="AH102" i="3"/>
  <c r="AJ102" i="3" s="1"/>
  <c r="O118" i="3"/>
  <c r="O146" i="3" s="1"/>
  <c r="O147" i="3" s="1"/>
  <c r="X100" i="3"/>
  <c r="Y100" i="3" s="1"/>
  <c r="Z100" i="3" s="1"/>
  <c r="AA100" i="3" s="1"/>
  <c r="Z104" i="3"/>
  <c r="P114" i="3"/>
  <c r="P116" i="3"/>
  <c r="R96" i="3"/>
  <c r="AH117" i="3"/>
  <c r="AJ117" i="3" s="1"/>
  <c r="AF112" i="3"/>
  <c r="Q99" i="3"/>
  <c r="Q116" i="3" s="1"/>
  <c r="Q7" i="3" s="1"/>
  <c r="AB105" i="3"/>
  <c r="AH105" i="3" s="1"/>
  <c r="AJ105" i="3" s="1"/>
  <c r="AA103" i="3"/>
  <c r="AC103" i="3" s="1"/>
  <c r="AF117" i="3"/>
  <c r="AG112" i="3"/>
  <c r="AA106" i="3"/>
  <c r="AB106" i="3" s="1"/>
  <c r="AH106" i="3" s="1"/>
  <c r="AJ106" i="3" s="1"/>
  <c r="T97" i="3"/>
  <c r="U97" i="3" s="1"/>
  <c r="V97" i="3" s="1"/>
  <c r="W97" i="3" s="1"/>
  <c r="X97" i="3" s="1"/>
  <c r="V98" i="3"/>
  <c r="AK117" i="3"/>
  <c r="AH107" i="3"/>
  <c r="AJ107" i="3" s="1"/>
  <c r="AC107" i="3"/>
  <c r="AD107" i="3"/>
  <c r="AE107" i="3" s="1"/>
  <c r="AF107" i="3" s="1"/>
  <c r="AG107" i="3" s="1"/>
  <c r="AD117" i="3"/>
  <c r="U101" i="3"/>
  <c r="V101" i="3" s="1"/>
  <c r="W101" i="3" s="1"/>
  <c r="X101" i="3" s="1"/>
  <c r="Y101" i="3" s="1"/>
  <c r="Z101" i="3" s="1"/>
  <c r="AA101" i="3" s="1"/>
  <c r="Y94" i="3"/>
  <c r="AG108" i="3"/>
  <c r="O8" i="18"/>
  <c r="O7" i="18"/>
  <c r="O5" i="18"/>
  <c r="M6" i="2"/>
  <c r="AD8" i="2"/>
  <c r="AH112" i="19"/>
  <c r="AJ112" i="19" s="1"/>
  <c r="AH114" i="16"/>
  <c r="AJ114" i="16" s="1"/>
  <c r="AB118" i="19"/>
  <c r="Y101" i="19"/>
  <c r="Z101" i="19" s="1"/>
  <c r="AA101" i="19" s="1"/>
  <c r="M127" i="16"/>
  <c r="L117" i="17"/>
  <c r="L7" i="17" s="1"/>
  <c r="M129" i="16"/>
  <c r="M130" i="16" s="1"/>
  <c r="M161" i="16" s="1"/>
  <c r="M162" i="16" s="1"/>
  <c r="Y107" i="19"/>
  <c r="Z107" i="19" s="1"/>
  <c r="AA107" i="19" s="1"/>
  <c r="AB107" i="19" s="1"/>
  <c r="AH107" i="19" s="1"/>
  <c r="AJ107" i="19" s="1"/>
  <c r="AC114" i="16"/>
  <c r="AD114" i="16" s="1"/>
  <c r="N129" i="16"/>
  <c r="O100" i="16"/>
  <c r="P100" i="16" s="1"/>
  <c r="L117" i="19"/>
  <c r="L115" i="19"/>
  <c r="N127" i="16"/>
  <c r="M96" i="19"/>
  <c r="AE112" i="17"/>
  <c r="AF112" i="17" s="1"/>
  <c r="AD112" i="19"/>
  <c r="AE112" i="19" s="1"/>
  <c r="AF112" i="19" s="1"/>
  <c r="AG112" i="19" s="1"/>
  <c r="W106" i="16"/>
  <c r="X106" i="16" s="1"/>
  <c r="Y106" i="16" s="1"/>
  <c r="O98" i="19"/>
  <c r="P98" i="19" s="1"/>
  <c r="K7" i="19"/>
  <c r="K119" i="19"/>
  <c r="K147" i="19" s="1"/>
  <c r="K148" i="19" s="1"/>
  <c r="AC100" i="19"/>
  <c r="AD100" i="19" s="1"/>
  <c r="AE100" i="19" s="1"/>
  <c r="AF100" i="19" s="1"/>
  <c r="AG100" i="19" s="1"/>
  <c r="AH100" i="19"/>
  <c r="AJ100" i="19" s="1"/>
  <c r="U101" i="17"/>
  <c r="V101" i="17" s="1"/>
  <c r="W101" i="17" s="1"/>
  <c r="X101" i="17" s="1"/>
  <c r="AF110" i="19"/>
  <c r="AG110" i="19" s="1"/>
  <c r="Y111" i="16"/>
  <c r="Z111" i="16" s="1"/>
  <c r="AA111" i="16" s="1"/>
  <c r="AA112" i="16"/>
  <c r="AB112" i="16" s="1"/>
  <c r="S99" i="19"/>
  <c r="T99" i="19" s="1"/>
  <c r="U99" i="19" s="1"/>
  <c r="AH107" i="17"/>
  <c r="AJ107" i="17" s="1"/>
  <c r="AC107" i="17"/>
  <c r="AD107" i="17" s="1"/>
  <c r="AE107" i="17" s="1"/>
  <c r="AF107" i="17" s="1"/>
  <c r="AG107" i="17" s="1"/>
  <c r="AE109" i="19"/>
  <c r="AF109" i="19" s="1"/>
  <c r="AG109" i="19" s="1"/>
  <c r="R99" i="17"/>
  <c r="S99" i="17" s="1"/>
  <c r="Z118" i="17"/>
  <c r="AA108" i="19"/>
  <c r="AA108" i="17"/>
  <c r="AB108" i="17" s="1"/>
  <c r="AD111" i="17"/>
  <c r="AC113" i="16"/>
  <c r="AD113" i="16" s="1"/>
  <c r="AB100" i="17"/>
  <c r="AH100" i="17" s="1"/>
  <c r="AJ100" i="17" s="1"/>
  <c r="AD118" i="16"/>
  <c r="AE118" i="16" s="1"/>
  <c r="P99" i="16"/>
  <c r="U102" i="17"/>
  <c r="AH109" i="17"/>
  <c r="K7" i="17"/>
  <c r="I5" i="3"/>
  <c r="H148" i="3"/>
  <c r="O96" i="17"/>
  <c r="Y102" i="19"/>
  <c r="T103" i="16"/>
  <c r="U103" i="16" s="1"/>
  <c r="V103" i="16" s="1"/>
  <c r="W103" i="16" s="1"/>
  <c r="X103" i="16" s="1"/>
  <c r="Y103" i="16" s="1"/>
  <c r="Z103" i="16" s="1"/>
  <c r="AA103" i="16" s="1"/>
  <c r="AB103" i="16" s="1"/>
  <c r="V108" i="16"/>
  <c r="W108" i="16" s="1"/>
  <c r="X108" i="16" s="1"/>
  <c r="AG117" i="16"/>
  <c r="R97" i="19"/>
  <c r="S105" i="16"/>
  <c r="M97" i="17"/>
  <c r="M117" i="17" s="1"/>
  <c r="AC109" i="17"/>
  <c r="X110" i="16"/>
  <c r="O95" i="17"/>
  <c r="R95" i="19"/>
  <c r="S95" i="19" s="1"/>
  <c r="S103" i="19"/>
  <c r="T103" i="19" s="1"/>
  <c r="H6" i="16"/>
  <c r="H11" i="16" s="1"/>
  <c r="AH106" i="17"/>
  <c r="AJ106" i="17" s="1"/>
  <c r="AJ110" i="19"/>
  <c r="AK118" i="19" s="1"/>
  <c r="AA110" i="17"/>
  <c r="T103" i="17"/>
  <c r="AC104" i="19"/>
  <c r="AD104" i="19" s="1"/>
  <c r="I6" i="19"/>
  <c r="I11" i="19" s="1"/>
  <c r="T107" i="16"/>
  <c r="U107" i="16" s="1"/>
  <c r="V107" i="16" s="1"/>
  <c r="W107" i="16" s="1"/>
  <c r="X107" i="16" s="1"/>
  <c r="Y107" i="16" s="1"/>
  <c r="Z107" i="16" s="1"/>
  <c r="AA107" i="16" s="1"/>
  <c r="AB107" i="16" s="1"/>
  <c r="W104" i="17"/>
  <c r="P104" i="16"/>
  <c r="P101" i="16"/>
  <c r="Q98" i="17"/>
  <c r="R102" i="16"/>
  <c r="AC111" i="19"/>
  <c r="AH118" i="19" l="1"/>
  <c r="AJ118" i="19" s="1"/>
  <c r="I5" i="17"/>
  <c r="I6" i="17" s="1"/>
  <c r="I11" i="17" s="1"/>
  <c r="J5" i="17" s="1"/>
  <c r="H149" i="17"/>
  <c r="H151" i="17"/>
  <c r="M8" i="16"/>
  <c r="AB103" i="3"/>
  <c r="AH103" i="3" s="1"/>
  <c r="AJ103" i="3" s="1"/>
  <c r="AD105" i="3"/>
  <c r="AE105" i="3" s="1"/>
  <c r="AF105" i="3" s="1"/>
  <c r="AG105" i="3" s="1"/>
  <c r="AC100" i="3"/>
  <c r="AD100" i="3" s="1"/>
  <c r="AE100" i="3" s="1"/>
  <c r="AF100" i="3" s="1"/>
  <c r="AB100" i="3"/>
  <c r="AH100" i="3" s="1"/>
  <c r="AJ100" i="3" s="1"/>
  <c r="AC101" i="3"/>
  <c r="AB101" i="3"/>
  <c r="AH101" i="3" s="1"/>
  <c r="AJ101" i="3" s="1"/>
  <c r="Q114" i="3"/>
  <c r="AG117" i="3"/>
  <c r="Z94" i="3"/>
  <c r="S96" i="3"/>
  <c r="W98" i="3"/>
  <c r="X98" i="3" s="1"/>
  <c r="Y98" i="3" s="1"/>
  <c r="Z98" i="3" s="1"/>
  <c r="AA98" i="3" s="1"/>
  <c r="AB98" i="3" s="1"/>
  <c r="AH98" i="3" s="1"/>
  <c r="AJ98" i="3" s="1"/>
  <c r="AD103" i="3"/>
  <c r="AE103" i="3" s="1"/>
  <c r="AF103" i="3" s="1"/>
  <c r="AG103" i="3" s="1"/>
  <c r="R99" i="3"/>
  <c r="S99" i="3" s="1"/>
  <c r="T99" i="3" s="1"/>
  <c r="U99" i="3" s="1"/>
  <c r="V99" i="3" s="1"/>
  <c r="W99" i="3" s="1"/>
  <c r="X99" i="3" s="1"/>
  <c r="Y99" i="3" s="1"/>
  <c r="Z99" i="3" s="1"/>
  <c r="AA99" i="3" s="1"/>
  <c r="Y97" i="3"/>
  <c r="Z97" i="3" s="1"/>
  <c r="AA97" i="3" s="1"/>
  <c r="AA104" i="3"/>
  <c r="AB104" i="3" s="1"/>
  <c r="AH104" i="3" s="1"/>
  <c r="AJ104" i="3" s="1"/>
  <c r="AC106" i="3"/>
  <c r="AD106" i="3" s="1"/>
  <c r="AE106" i="3" s="1"/>
  <c r="AF106" i="3" s="1"/>
  <c r="AG106" i="3" s="1"/>
  <c r="P7" i="3"/>
  <c r="P118" i="3"/>
  <c r="P146" i="3" s="1"/>
  <c r="P147" i="3" s="1"/>
  <c r="Q118" i="3"/>
  <c r="Q146" i="3" s="1"/>
  <c r="Q147" i="3" s="1"/>
  <c r="AE8" i="2"/>
  <c r="L6" i="2"/>
  <c r="AE104" i="19"/>
  <c r="AF104" i="19" s="1"/>
  <c r="AG104" i="19" s="1"/>
  <c r="Y101" i="17"/>
  <c r="Z101" i="17" s="1"/>
  <c r="AA101" i="17" s="1"/>
  <c r="AB101" i="17" s="1"/>
  <c r="AC101" i="17" s="1"/>
  <c r="AD101" i="17" s="1"/>
  <c r="AE101" i="17" s="1"/>
  <c r="AF101" i="17" s="1"/>
  <c r="AG101" i="17" s="1"/>
  <c r="AG112" i="17"/>
  <c r="L119" i="17"/>
  <c r="L147" i="17" s="1"/>
  <c r="L148" i="17" s="1"/>
  <c r="M115" i="17"/>
  <c r="O129" i="16"/>
  <c r="O130" i="16" s="1"/>
  <c r="O161" i="16" s="1"/>
  <c r="O162" i="16" s="1"/>
  <c r="AB101" i="19"/>
  <c r="AH101" i="19" s="1"/>
  <c r="AJ101" i="19" s="1"/>
  <c r="O127" i="16"/>
  <c r="Q100" i="16"/>
  <c r="R100" i="16" s="1"/>
  <c r="Y108" i="16"/>
  <c r="Z108" i="16" s="1"/>
  <c r="AA108" i="16" s="1"/>
  <c r="AB108" i="16" s="1"/>
  <c r="AH108" i="16" s="1"/>
  <c r="AJ108" i="16" s="1"/>
  <c r="AE114" i="16"/>
  <c r="AF114" i="16" s="1"/>
  <c r="T99" i="17"/>
  <c r="U99" i="17" s="1"/>
  <c r="V99" i="17" s="1"/>
  <c r="W99" i="17" s="1"/>
  <c r="N8" i="16"/>
  <c r="N130" i="16"/>
  <c r="N161" i="16" s="1"/>
  <c r="N162" i="16" s="1"/>
  <c r="AC107" i="19"/>
  <c r="AD107" i="19" s="1"/>
  <c r="AE107" i="19" s="1"/>
  <c r="AF107" i="19" s="1"/>
  <c r="AG107" i="19" s="1"/>
  <c r="Q98" i="19"/>
  <c r="AC100" i="17"/>
  <c r="AD100" i="17" s="1"/>
  <c r="AE100" i="17" s="1"/>
  <c r="AF100" i="17" s="1"/>
  <c r="AG100" i="17" s="1"/>
  <c r="Z106" i="16"/>
  <c r="AA106" i="16" s="1"/>
  <c r="AB106" i="16" s="1"/>
  <c r="M117" i="19"/>
  <c r="M115" i="19"/>
  <c r="V99" i="19"/>
  <c r="W99" i="19" s="1"/>
  <c r="X99" i="19" s="1"/>
  <c r="Y99" i="19" s="1"/>
  <c r="N96" i="19"/>
  <c r="L7" i="19"/>
  <c r="L119" i="19"/>
  <c r="L147" i="19" s="1"/>
  <c r="L148" i="19" s="1"/>
  <c r="AH107" i="16"/>
  <c r="AJ107" i="16" s="1"/>
  <c r="AC107" i="16"/>
  <c r="AD107" i="16" s="1"/>
  <c r="AE107" i="16" s="1"/>
  <c r="AF107" i="16" s="1"/>
  <c r="AG107" i="16" s="1"/>
  <c r="J5" i="19"/>
  <c r="I151" i="19"/>
  <c r="I149" i="19"/>
  <c r="X104" i="17"/>
  <c r="Y104" i="17" s="1"/>
  <c r="Z104" i="17" s="1"/>
  <c r="AA104" i="17" s="1"/>
  <c r="AB104" i="17" s="1"/>
  <c r="AH104" i="17" s="1"/>
  <c r="AJ104" i="17" s="1"/>
  <c r="U103" i="17"/>
  <c r="AA118" i="17"/>
  <c r="AB110" i="17"/>
  <c r="AB118" i="17" s="1"/>
  <c r="T95" i="19"/>
  <c r="AE113" i="16"/>
  <c r="AF113" i="16" s="1"/>
  <c r="AG113" i="16" s="1"/>
  <c r="N97" i="17"/>
  <c r="S102" i="16"/>
  <c r="T102" i="16" s="1"/>
  <c r="U102" i="16" s="1"/>
  <c r="V102" i="16" s="1"/>
  <c r="W102" i="16" s="1"/>
  <c r="X102" i="16" s="1"/>
  <c r="Y102" i="16" s="1"/>
  <c r="Z102" i="16" s="1"/>
  <c r="AA102" i="16" s="1"/>
  <c r="AB102" i="16" s="1"/>
  <c r="Q101" i="16"/>
  <c r="R101" i="16" s="1"/>
  <c r="S101" i="16" s="1"/>
  <c r="T101" i="16" s="1"/>
  <c r="U101" i="16" s="1"/>
  <c r="V101" i="16" s="1"/>
  <c r="W101" i="16" s="1"/>
  <c r="X101" i="16" s="1"/>
  <c r="Y101" i="16" s="1"/>
  <c r="Z101" i="16" s="1"/>
  <c r="AA101" i="16" s="1"/>
  <c r="AB101" i="16" s="1"/>
  <c r="I5" i="16"/>
  <c r="H163" i="16"/>
  <c r="H165" i="16"/>
  <c r="AC112" i="16"/>
  <c r="AD112" i="16" s="1"/>
  <c r="AE112" i="16" s="1"/>
  <c r="AF112" i="16" s="1"/>
  <c r="AG112" i="16" s="1"/>
  <c r="AH112" i="16"/>
  <c r="AJ112" i="16" s="1"/>
  <c r="AB111" i="16"/>
  <c r="AH111" i="16" s="1"/>
  <c r="AJ111" i="16" s="1"/>
  <c r="AD111" i="19"/>
  <c r="AC118" i="19"/>
  <c r="P95" i="17"/>
  <c r="T105" i="16"/>
  <c r="U105" i="16" s="1"/>
  <c r="V105" i="16" s="1"/>
  <c r="W105" i="16" s="1"/>
  <c r="X105" i="16" s="1"/>
  <c r="Y105" i="16" s="1"/>
  <c r="R98" i="17"/>
  <c r="S98" i="17" s="1"/>
  <c r="T98" i="17" s="1"/>
  <c r="Q104" i="16"/>
  <c r="R104" i="16" s="1"/>
  <c r="S104" i="16" s="1"/>
  <c r="T104" i="16" s="1"/>
  <c r="U104" i="16" s="1"/>
  <c r="V104" i="16" s="1"/>
  <c r="W104" i="16" s="1"/>
  <c r="X104" i="16" s="1"/>
  <c r="Y104" i="16" s="1"/>
  <c r="Z104" i="16" s="1"/>
  <c r="AA104" i="16" s="1"/>
  <c r="AB104" i="16" s="1"/>
  <c r="M7" i="17"/>
  <c r="M119" i="17"/>
  <c r="M147" i="17" s="1"/>
  <c r="M148" i="17" s="1"/>
  <c r="AH103" i="16"/>
  <c r="AJ103" i="16" s="1"/>
  <c r="AC103" i="16"/>
  <c r="AD103" i="16" s="1"/>
  <c r="AE103" i="16" s="1"/>
  <c r="AF103" i="16" s="1"/>
  <c r="AG103" i="16" s="1"/>
  <c r="U103" i="19"/>
  <c r="V103" i="19" s="1"/>
  <c r="W103" i="19" s="1"/>
  <c r="X103" i="19" s="1"/>
  <c r="Y103" i="19" s="1"/>
  <c r="Z103" i="19" s="1"/>
  <c r="AA103" i="19" s="1"/>
  <c r="AB103" i="19" s="1"/>
  <c r="AD109" i="17"/>
  <c r="AE109" i="17" s="1"/>
  <c r="P129" i="16"/>
  <c r="P127" i="16"/>
  <c r="Q99" i="16"/>
  <c r="P96" i="17"/>
  <c r="Q96" i="17" s="1"/>
  <c r="R96" i="17" s="1"/>
  <c r="S96" i="17" s="1"/>
  <c r="T96" i="17" s="1"/>
  <c r="U96" i="17" s="1"/>
  <c r="V96" i="17" s="1"/>
  <c r="W96" i="17" s="1"/>
  <c r="X96" i="17" s="1"/>
  <c r="Y96" i="17" s="1"/>
  <c r="Z96" i="17" s="1"/>
  <c r="AA96" i="17" s="1"/>
  <c r="AB96" i="17" s="1"/>
  <c r="AC96" i="17" s="1"/>
  <c r="AD96" i="17" s="1"/>
  <c r="V102" i="17"/>
  <c r="W102" i="17" s="1"/>
  <c r="X102" i="17" s="1"/>
  <c r="Y102" i="17" s="1"/>
  <c r="Z102" i="17" s="1"/>
  <c r="AA102" i="17" s="1"/>
  <c r="AB102" i="17" s="1"/>
  <c r="AH108" i="17"/>
  <c r="AJ108" i="17" s="1"/>
  <c r="AC108" i="17"/>
  <c r="AD108" i="17" s="1"/>
  <c r="AE108" i="17" s="1"/>
  <c r="AF108" i="17" s="1"/>
  <c r="Y110" i="16"/>
  <c r="Z102" i="19"/>
  <c r="AJ109" i="17"/>
  <c r="AF118" i="16"/>
  <c r="AG118" i="16" s="1"/>
  <c r="AE111" i="17"/>
  <c r="AF111" i="17" s="1"/>
  <c r="AG111" i="17" s="1"/>
  <c r="AB108" i="19"/>
  <c r="AH108" i="19" s="1"/>
  <c r="AJ108" i="19" s="1"/>
  <c r="S97" i="19"/>
  <c r="I6" i="3"/>
  <c r="I10" i="3" s="1"/>
  <c r="I151" i="17" l="1"/>
  <c r="I149" i="17"/>
  <c r="AH101" i="17"/>
  <c r="AJ101" i="17" s="1"/>
  <c r="AC104" i="3"/>
  <c r="AD104" i="3" s="1"/>
  <c r="AE104" i="3" s="1"/>
  <c r="AF104" i="3" s="1"/>
  <c r="AG104" i="3" s="1"/>
  <c r="R116" i="3"/>
  <c r="AG100" i="3"/>
  <c r="AD101" i="3"/>
  <c r="AE101" i="3" s="1"/>
  <c r="AF101" i="3" s="1"/>
  <c r="AG101" i="3" s="1"/>
  <c r="AC97" i="3"/>
  <c r="AD97" i="3" s="1"/>
  <c r="AE97" i="3" s="1"/>
  <c r="AF97" i="3" s="1"/>
  <c r="AG97" i="3" s="1"/>
  <c r="AB97" i="3"/>
  <c r="AH97" i="3" s="1"/>
  <c r="AJ97" i="3" s="1"/>
  <c r="S114" i="3"/>
  <c r="S116" i="3"/>
  <c r="T96" i="3"/>
  <c r="R114" i="3"/>
  <c r="AA94" i="3"/>
  <c r="AC99" i="3"/>
  <c r="AB99" i="3"/>
  <c r="AH99" i="3" s="1"/>
  <c r="AJ99" i="3" s="1"/>
  <c r="AC98" i="3"/>
  <c r="AD98" i="3" s="1"/>
  <c r="AE98" i="3" s="1"/>
  <c r="AF98" i="3" s="1"/>
  <c r="AG98" i="3" s="1"/>
  <c r="K6" i="2"/>
  <c r="AF8" i="2"/>
  <c r="AG8" i="2" s="1"/>
  <c r="O8" i="16"/>
  <c r="P130" i="16"/>
  <c r="P161" i="16" s="1"/>
  <c r="P162" i="16" s="1"/>
  <c r="AH106" i="16"/>
  <c r="AJ106" i="16" s="1"/>
  <c r="AC106" i="16"/>
  <c r="AD106" i="16" s="1"/>
  <c r="AE106" i="16" s="1"/>
  <c r="AF106" i="16" s="1"/>
  <c r="AG106" i="16" s="1"/>
  <c r="AC108" i="16"/>
  <c r="AD108" i="16" s="1"/>
  <c r="AE108" i="16" s="1"/>
  <c r="AC101" i="19"/>
  <c r="AD101" i="19" s="1"/>
  <c r="AE101" i="19" s="1"/>
  <c r="AF101" i="19" s="1"/>
  <c r="AG101" i="19" s="1"/>
  <c r="AC104" i="17"/>
  <c r="AD104" i="17" s="1"/>
  <c r="AE104" i="17" s="1"/>
  <c r="AF104" i="17" s="1"/>
  <c r="AG104" i="17" s="1"/>
  <c r="AG114" i="16"/>
  <c r="AE96" i="17"/>
  <c r="AF96" i="17" s="1"/>
  <c r="AG96" i="17" s="1"/>
  <c r="X99" i="17"/>
  <c r="Z99" i="19"/>
  <c r="N115" i="19"/>
  <c r="N117" i="19"/>
  <c r="R98" i="19"/>
  <c r="S98" i="19" s="1"/>
  <c r="T98" i="19" s="1"/>
  <c r="U98" i="19" s="1"/>
  <c r="V98" i="19" s="1"/>
  <c r="W98" i="19" s="1"/>
  <c r="X98" i="19" s="1"/>
  <c r="Y98" i="19" s="1"/>
  <c r="Z98" i="19" s="1"/>
  <c r="AA98" i="19" s="1"/>
  <c r="AB98" i="19" s="1"/>
  <c r="M7" i="19"/>
  <c r="M119" i="19"/>
  <c r="M147" i="19" s="1"/>
  <c r="M148" i="19" s="1"/>
  <c r="U98" i="17"/>
  <c r="V98" i="17" s="1"/>
  <c r="W98" i="17" s="1"/>
  <c r="X98" i="17" s="1"/>
  <c r="Y98" i="17" s="1"/>
  <c r="Z98" i="17" s="1"/>
  <c r="AA98" i="17" s="1"/>
  <c r="Z105" i="16"/>
  <c r="AA105" i="16" s="1"/>
  <c r="AB105" i="16" s="1"/>
  <c r="AH105" i="16" s="1"/>
  <c r="AJ105" i="16" s="1"/>
  <c r="O96" i="19"/>
  <c r="S100" i="16"/>
  <c r="AH101" i="16"/>
  <c r="AJ101" i="16" s="1"/>
  <c r="AC101" i="16"/>
  <c r="AD101" i="16" s="1"/>
  <c r="AE101" i="16" s="1"/>
  <c r="AF101" i="16" s="1"/>
  <c r="AG101" i="16" s="1"/>
  <c r="AH103" i="19"/>
  <c r="AJ103" i="19" s="1"/>
  <c r="AC103" i="19"/>
  <c r="AD103" i="19" s="1"/>
  <c r="AE103" i="19" s="1"/>
  <c r="AF103" i="19" s="1"/>
  <c r="AG103" i="19" s="1"/>
  <c r="AH104" i="16"/>
  <c r="AJ104" i="16" s="1"/>
  <c r="AC104" i="16"/>
  <c r="AD104" i="16" s="1"/>
  <c r="AE104" i="16" s="1"/>
  <c r="AF104" i="16" s="1"/>
  <c r="AG104" i="16" s="1"/>
  <c r="AG108" i="17"/>
  <c r="AH102" i="16"/>
  <c r="AJ102" i="16" s="1"/>
  <c r="AC102" i="16"/>
  <c r="AD102" i="16" s="1"/>
  <c r="AE102" i="16" s="1"/>
  <c r="AF102" i="16" s="1"/>
  <c r="AG102" i="16" s="1"/>
  <c r="V103" i="17"/>
  <c r="W103" i="17" s="1"/>
  <c r="X103" i="17" s="1"/>
  <c r="Y103" i="17" s="1"/>
  <c r="Z103" i="17" s="1"/>
  <c r="AA103" i="17" s="1"/>
  <c r="AB103" i="17" s="1"/>
  <c r="J5" i="3"/>
  <c r="I148" i="3"/>
  <c r="Q129" i="16"/>
  <c r="Q130" i="16" s="1"/>
  <c r="Q161" i="16" s="1"/>
  <c r="Q162" i="16" s="1"/>
  <c r="Q127" i="16"/>
  <c r="R99" i="16"/>
  <c r="AH102" i="17"/>
  <c r="AJ102" i="17" s="1"/>
  <c r="AC102" i="17"/>
  <c r="AD102" i="17" s="1"/>
  <c r="AE102" i="17" s="1"/>
  <c r="AF102" i="17" s="1"/>
  <c r="AG102" i="17" s="1"/>
  <c r="AD118" i="19"/>
  <c r="AE111" i="19"/>
  <c r="AC108" i="19"/>
  <c r="AD108" i="19" s="1"/>
  <c r="AE108" i="19" s="1"/>
  <c r="AF108" i="19" s="1"/>
  <c r="AG108" i="19" s="1"/>
  <c r="Z110" i="16"/>
  <c r="AA110" i="16" s="1"/>
  <c r="AB110" i="16" s="1"/>
  <c r="AH110" i="16" s="1"/>
  <c r="AJ110" i="16" s="1"/>
  <c r="AH96" i="17"/>
  <c r="AJ96" i="17" s="1"/>
  <c r="P8" i="16"/>
  <c r="AC111" i="16"/>
  <c r="AD111" i="16" s="1"/>
  <c r="AE111" i="16" s="1"/>
  <c r="AF111" i="16" s="1"/>
  <c r="AG111" i="16" s="1"/>
  <c r="O97" i="17"/>
  <c r="N117" i="17"/>
  <c r="N115" i="17"/>
  <c r="AH110" i="17"/>
  <c r="J6" i="19"/>
  <c r="J11" i="19" s="1"/>
  <c r="J6" i="17"/>
  <c r="J11" i="17" s="1"/>
  <c r="T97" i="19"/>
  <c r="AA102" i="19"/>
  <c r="AB102" i="19" s="1"/>
  <c r="AF109" i="17"/>
  <c r="Q95" i="17"/>
  <c r="I6" i="16"/>
  <c r="I11" i="16" s="1"/>
  <c r="U95" i="19"/>
  <c r="AC110" i="17"/>
  <c r="R7" i="3" l="1"/>
  <c r="R118" i="3"/>
  <c r="R146" i="3" s="1"/>
  <c r="R147" i="3" s="1"/>
  <c r="AD99" i="3"/>
  <c r="AE99" i="3" s="1"/>
  <c r="AF99" i="3" s="1"/>
  <c r="AG99" i="3" s="1"/>
  <c r="T114" i="3"/>
  <c r="T116" i="3"/>
  <c r="U96" i="3"/>
  <c r="S7" i="3"/>
  <c r="S118" i="3"/>
  <c r="S146" i="3" s="1"/>
  <c r="S147" i="3" s="1"/>
  <c r="AC94" i="3"/>
  <c r="AB94" i="3"/>
  <c r="AF108" i="16"/>
  <c r="AG108" i="16" s="1"/>
  <c r="J6" i="2"/>
  <c r="AA99" i="19"/>
  <c r="AB99" i="19" s="1"/>
  <c r="AH99" i="19" s="1"/>
  <c r="AJ99" i="19" s="1"/>
  <c r="AB98" i="17"/>
  <c r="AH98" i="17" s="1"/>
  <c r="AJ98" i="17" s="1"/>
  <c r="Y99" i="17"/>
  <c r="Z99" i="17" s="1"/>
  <c r="AA99" i="17" s="1"/>
  <c r="AB99" i="17" s="1"/>
  <c r="AH99" i="17" s="1"/>
  <c r="AJ99" i="17" s="1"/>
  <c r="O115" i="19"/>
  <c r="O117" i="19"/>
  <c r="AC105" i="16"/>
  <c r="AD105" i="16" s="1"/>
  <c r="AE105" i="16" s="1"/>
  <c r="AF105" i="16" s="1"/>
  <c r="AG105" i="16" s="1"/>
  <c r="AC98" i="19"/>
  <c r="AD98" i="19" s="1"/>
  <c r="AE98" i="19" s="1"/>
  <c r="AF98" i="19" s="1"/>
  <c r="AG98" i="19" s="1"/>
  <c r="AH98" i="19"/>
  <c r="AJ98" i="19" s="1"/>
  <c r="P96" i="19"/>
  <c r="T100" i="16"/>
  <c r="AC110" i="16"/>
  <c r="AD110" i="16" s="1"/>
  <c r="AE110" i="16" s="1"/>
  <c r="AF110" i="16" s="1"/>
  <c r="AG110" i="16" s="1"/>
  <c r="N7" i="19"/>
  <c r="N119" i="19"/>
  <c r="N147" i="19" s="1"/>
  <c r="N148" i="19" s="1"/>
  <c r="K5" i="19"/>
  <c r="J149" i="19"/>
  <c r="J151" i="19"/>
  <c r="K5" i="17"/>
  <c r="J151" i="17"/>
  <c r="J149" i="17"/>
  <c r="AJ110" i="17"/>
  <c r="AK118" i="17" s="1"/>
  <c r="AH118" i="17"/>
  <c r="AJ118" i="17" s="1"/>
  <c r="V95" i="19"/>
  <c r="R95" i="17"/>
  <c r="N7" i="17"/>
  <c r="N119" i="17"/>
  <c r="N147" i="17" s="1"/>
  <c r="N148" i="17" s="1"/>
  <c r="R127" i="16"/>
  <c r="R129" i="16"/>
  <c r="S99" i="16"/>
  <c r="J5" i="16"/>
  <c r="I165" i="16"/>
  <c r="I163" i="16"/>
  <c r="AC102" i="19"/>
  <c r="AD102" i="19" s="1"/>
  <c r="AE102" i="19" s="1"/>
  <c r="AF102" i="19" s="1"/>
  <c r="AG102" i="19" s="1"/>
  <c r="AH102" i="19"/>
  <c r="AJ102" i="19" s="1"/>
  <c r="P97" i="17"/>
  <c r="O117" i="17"/>
  <c r="O115" i="17"/>
  <c r="AF111" i="19"/>
  <c r="AE118" i="19"/>
  <c r="J6" i="3"/>
  <c r="J10" i="3" s="1"/>
  <c r="AH103" i="17"/>
  <c r="AJ103" i="17" s="1"/>
  <c r="AC103" i="17"/>
  <c r="AD103" i="17" s="1"/>
  <c r="AE103" i="17" s="1"/>
  <c r="AF103" i="17" s="1"/>
  <c r="AG103" i="17" s="1"/>
  <c r="AD110" i="17"/>
  <c r="AC118" i="17"/>
  <c r="AG109" i="17"/>
  <c r="U97" i="19"/>
  <c r="V97" i="19" s="1"/>
  <c r="W97" i="19" s="1"/>
  <c r="X97" i="19" s="1"/>
  <c r="Y97" i="19" s="1"/>
  <c r="Z97" i="19" s="1"/>
  <c r="AA97" i="19" s="1"/>
  <c r="AB97" i="19" s="1"/>
  <c r="Q8" i="16"/>
  <c r="H40" i="20" l="1"/>
  <c r="F40" i="20"/>
  <c r="E40" i="20"/>
  <c r="G40" i="20"/>
  <c r="N18" i="20"/>
  <c r="M18" i="20"/>
  <c r="I40" i="20"/>
  <c r="AH94" i="3"/>
  <c r="AD94" i="3"/>
  <c r="U114" i="3"/>
  <c r="U116" i="3"/>
  <c r="V96" i="3"/>
  <c r="T7" i="3"/>
  <c r="T118" i="3"/>
  <c r="T146" i="3" s="1"/>
  <c r="T147" i="3" s="1"/>
  <c r="I6" i="2"/>
  <c r="AC99" i="17"/>
  <c r="AD99" i="17" s="1"/>
  <c r="AC99" i="19"/>
  <c r="AD99" i="19" s="1"/>
  <c r="AE99" i="19" s="1"/>
  <c r="AF99" i="19" s="1"/>
  <c r="AG99" i="19" s="1"/>
  <c r="AC98" i="17"/>
  <c r="AD98" i="17" s="1"/>
  <c r="AE98" i="17" s="1"/>
  <c r="AF98" i="17" s="1"/>
  <c r="AG98" i="17" s="1"/>
  <c r="U100" i="16"/>
  <c r="V100" i="16" s="1"/>
  <c r="W100" i="16" s="1"/>
  <c r="X100" i="16" s="1"/>
  <c r="Y100" i="16" s="1"/>
  <c r="Z100" i="16" s="1"/>
  <c r="AA100" i="16" s="1"/>
  <c r="AB100" i="16" s="1"/>
  <c r="AC100" i="16" s="1"/>
  <c r="AD100" i="16" s="1"/>
  <c r="AE100" i="16" s="1"/>
  <c r="AF100" i="16" s="1"/>
  <c r="AG100" i="16" s="1"/>
  <c r="P117" i="19"/>
  <c r="P119" i="19" s="1"/>
  <c r="P147" i="19" s="1"/>
  <c r="P148" i="19" s="1"/>
  <c r="P115" i="19"/>
  <c r="O7" i="19"/>
  <c r="O119" i="19"/>
  <c r="O147" i="19" s="1"/>
  <c r="O148" i="19" s="1"/>
  <c r="Q96" i="19"/>
  <c r="AE110" i="17"/>
  <c r="AD118" i="17"/>
  <c r="K5" i="3"/>
  <c r="J148" i="3"/>
  <c r="O7" i="17"/>
  <c r="O119" i="17"/>
  <c r="O147" i="17" s="1"/>
  <c r="O148" i="17" s="1"/>
  <c r="J6" i="16"/>
  <c r="J11" i="16" s="1"/>
  <c r="R8" i="16"/>
  <c r="R130" i="16"/>
  <c r="R161" i="16" s="1"/>
  <c r="R162" i="16" s="1"/>
  <c r="S95" i="17"/>
  <c r="Q97" i="17"/>
  <c r="P115" i="17"/>
  <c r="P117" i="17"/>
  <c r="AG111" i="19"/>
  <c r="AG118" i="19" s="1"/>
  <c r="AF118" i="19"/>
  <c r="K6" i="17"/>
  <c r="K11" i="17" s="1"/>
  <c r="AH97" i="19"/>
  <c r="AJ97" i="19" s="1"/>
  <c r="AC97" i="19"/>
  <c r="AD97" i="19" s="1"/>
  <c r="AE97" i="19" s="1"/>
  <c r="AF97" i="19" s="1"/>
  <c r="AG97" i="19" s="1"/>
  <c r="S127" i="16"/>
  <c r="S129" i="16"/>
  <c r="T99" i="16"/>
  <c r="W95" i="19"/>
  <c r="K6" i="19"/>
  <c r="K11" i="19" s="1"/>
  <c r="I18" i="20" l="1"/>
  <c r="F18" i="20"/>
  <c r="J18" i="20"/>
  <c r="L18" i="20"/>
  <c r="K18" i="20"/>
  <c r="J15" i="23"/>
  <c r="H18" i="20"/>
  <c r="G18" i="20"/>
  <c r="E18" i="20"/>
  <c r="AE94" i="3"/>
  <c r="AJ94" i="3"/>
  <c r="W96" i="3"/>
  <c r="V114" i="3"/>
  <c r="V116" i="3"/>
  <c r="U7" i="3"/>
  <c r="U118" i="3"/>
  <c r="U146" i="3" s="1"/>
  <c r="U147" i="3" s="1"/>
  <c r="J5" i="23"/>
  <c r="F16" i="20"/>
  <c r="L16" i="20"/>
  <c r="G16" i="20"/>
  <c r="H38" i="20"/>
  <c r="F38" i="20"/>
  <c r="H6" i="2"/>
  <c r="N16" i="20"/>
  <c r="J16" i="20"/>
  <c r="E16" i="20"/>
  <c r="M16" i="20"/>
  <c r="G38" i="20"/>
  <c r="K16" i="20"/>
  <c r="H16" i="20"/>
  <c r="I16" i="20"/>
  <c r="E38" i="20"/>
  <c r="I38" i="20"/>
  <c r="AE99" i="17"/>
  <c r="AF99" i="17" s="1"/>
  <c r="AG99" i="17" s="1"/>
  <c r="AH100" i="16"/>
  <c r="AJ100" i="16" s="1"/>
  <c r="Q117" i="19"/>
  <c r="Q119" i="19" s="1"/>
  <c r="Q147" i="19" s="1"/>
  <c r="Q148" i="19" s="1"/>
  <c r="Q115" i="19"/>
  <c r="R96" i="19"/>
  <c r="S96" i="19" s="1"/>
  <c r="P7" i="19"/>
  <c r="K5" i="16"/>
  <c r="J165" i="16"/>
  <c r="J163" i="16"/>
  <c r="X95" i="19"/>
  <c r="R97" i="17"/>
  <c r="Q117" i="17"/>
  <c r="Q115" i="17"/>
  <c r="AF110" i="17"/>
  <c r="AE118" i="17"/>
  <c r="T129" i="16"/>
  <c r="T127" i="16"/>
  <c r="U99" i="16"/>
  <c r="L5" i="17"/>
  <c r="K151" i="17"/>
  <c r="K149" i="17"/>
  <c r="S8" i="16"/>
  <c r="S130" i="16"/>
  <c r="S161" i="16" s="1"/>
  <c r="S162" i="16" s="1"/>
  <c r="P7" i="17"/>
  <c r="P119" i="17"/>
  <c r="P147" i="17" s="1"/>
  <c r="P148" i="17" s="1"/>
  <c r="L5" i="19"/>
  <c r="K149" i="19"/>
  <c r="K151" i="19"/>
  <c r="T95" i="17"/>
  <c r="K6" i="3"/>
  <c r="K10" i="3" s="1"/>
  <c r="AF94" i="3" l="1"/>
  <c r="V7" i="3"/>
  <c r="V118" i="3"/>
  <c r="V146" i="3" s="1"/>
  <c r="V147" i="3" s="1"/>
  <c r="X96" i="3"/>
  <c r="W116" i="3"/>
  <c r="W114" i="3"/>
  <c r="G6" i="2"/>
  <c r="T96" i="19"/>
  <c r="T115" i="19" s="1"/>
  <c r="S117" i="19"/>
  <c r="S7" i="19" s="1"/>
  <c r="S115" i="19"/>
  <c r="R117" i="19"/>
  <c r="R115" i="19"/>
  <c r="Q7" i="19"/>
  <c r="L5" i="3"/>
  <c r="K148" i="3"/>
  <c r="AG110" i="17"/>
  <c r="AG118" i="17" s="1"/>
  <c r="AF118" i="17"/>
  <c r="L6" i="19"/>
  <c r="L11" i="19" s="1"/>
  <c r="T8" i="16"/>
  <c r="T130" i="16"/>
  <c r="T161" i="16" s="1"/>
  <c r="T162" i="16" s="1"/>
  <c r="U95" i="17"/>
  <c r="U129" i="16"/>
  <c r="U127" i="16"/>
  <c r="V99" i="16"/>
  <c r="Q7" i="17"/>
  <c r="Q119" i="17"/>
  <c r="Q147" i="17" s="1"/>
  <c r="Q148" i="17" s="1"/>
  <c r="Y95" i="19"/>
  <c r="L6" i="17"/>
  <c r="L11" i="17" s="1"/>
  <c r="S97" i="17"/>
  <c r="R117" i="17"/>
  <c r="R115" i="17"/>
  <c r="K6" i="16"/>
  <c r="K11" i="16" s="1"/>
  <c r="AG94" i="3" l="1"/>
  <c r="W7" i="3"/>
  <c r="W118" i="3"/>
  <c r="W146" i="3" s="1"/>
  <c r="W147" i="3" s="1"/>
  <c r="X114" i="3"/>
  <c r="Y96" i="3"/>
  <c r="X116" i="3"/>
  <c r="F6" i="2"/>
  <c r="J13" i="23"/>
  <c r="T117" i="19"/>
  <c r="T7" i="19" s="1"/>
  <c r="U96" i="19"/>
  <c r="U115" i="19" s="1"/>
  <c r="R7" i="19"/>
  <c r="S119" i="19"/>
  <c r="S147" i="19" s="1"/>
  <c r="S148" i="19" s="1"/>
  <c r="R119" i="19"/>
  <c r="R147" i="19" s="1"/>
  <c r="R148" i="19" s="1"/>
  <c r="L5" i="16"/>
  <c r="K165" i="16"/>
  <c r="K163" i="16"/>
  <c r="M5" i="19"/>
  <c r="L151" i="19"/>
  <c r="L149" i="19"/>
  <c r="Z95" i="19"/>
  <c r="U8" i="16"/>
  <c r="U130" i="16"/>
  <c r="U161" i="16" s="1"/>
  <c r="U162" i="16" s="1"/>
  <c r="T97" i="17"/>
  <c r="S117" i="17"/>
  <c r="S115" i="17"/>
  <c r="V127" i="16"/>
  <c r="V129" i="16"/>
  <c r="W99" i="16"/>
  <c r="M5" i="17"/>
  <c r="L151" i="17"/>
  <c r="L149" i="17"/>
  <c r="R7" i="17"/>
  <c r="R119" i="17"/>
  <c r="R147" i="17" s="1"/>
  <c r="R148" i="17" s="1"/>
  <c r="V95" i="17"/>
  <c r="L6" i="3"/>
  <c r="L10" i="3" s="1"/>
  <c r="X7" i="3" l="1"/>
  <c r="X118" i="3"/>
  <c r="Z96" i="3"/>
  <c r="Y114" i="3"/>
  <c r="Y116" i="3"/>
  <c r="E6" i="2"/>
  <c r="V96" i="19"/>
  <c r="V117" i="19" s="1"/>
  <c r="T119" i="19"/>
  <c r="T147" i="19" s="1"/>
  <c r="T148" i="19" s="1"/>
  <c r="U117" i="19"/>
  <c r="U119" i="19" s="1"/>
  <c r="U147" i="19" s="1"/>
  <c r="U148" i="19" s="1"/>
  <c r="M6" i="17"/>
  <c r="M11" i="17" s="1"/>
  <c r="M6" i="19"/>
  <c r="M11" i="19" s="1"/>
  <c r="W127" i="16"/>
  <c r="W129" i="16"/>
  <c r="X99" i="16"/>
  <c r="S7" i="17"/>
  <c r="S119" i="17"/>
  <c r="S147" i="17" s="1"/>
  <c r="S148" i="17" s="1"/>
  <c r="W95" i="17"/>
  <c r="V8" i="16"/>
  <c r="V130" i="16"/>
  <c r="V161" i="16" s="1"/>
  <c r="V162" i="16" s="1"/>
  <c r="U97" i="17"/>
  <c r="T117" i="17"/>
  <c r="T115" i="17"/>
  <c r="M5" i="3"/>
  <c r="L148" i="3"/>
  <c r="AA95" i="19"/>
  <c r="L6" i="16"/>
  <c r="L11" i="16" s="1"/>
  <c r="AA96" i="3" l="1"/>
  <c r="Z116" i="3"/>
  <c r="Z114" i="3"/>
  <c r="Y7" i="3"/>
  <c r="Y118" i="3"/>
  <c r="V115" i="19"/>
  <c r="W96" i="19"/>
  <c r="X96" i="19" s="1"/>
  <c r="U7" i="19"/>
  <c r="D6" i="2"/>
  <c r="V119" i="19"/>
  <c r="V147" i="19" s="1"/>
  <c r="V148" i="19" s="1"/>
  <c r="V7" i="19"/>
  <c r="N5" i="19"/>
  <c r="M151" i="19"/>
  <c r="M149" i="19"/>
  <c r="T7" i="17"/>
  <c r="T119" i="17"/>
  <c r="T147" i="17" s="1"/>
  <c r="T148" i="17" s="1"/>
  <c r="V97" i="17"/>
  <c r="U115" i="17"/>
  <c r="U117" i="17"/>
  <c r="X129" i="16"/>
  <c r="X127" i="16"/>
  <c r="Y99" i="16"/>
  <c r="N5" i="17"/>
  <c r="M149" i="17"/>
  <c r="M151" i="17"/>
  <c r="M5" i="16"/>
  <c r="L163" i="16"/>
  <c r="L165" i="16"/>
  <c r="W8" i="16"/>
  <c r="W130" i="16"/>
  <c r="W161" i="16" s="1"/>
  <c r="W162" i="16" s="1"/>
  <c r="AB95" i="19"/>
  <c r="M6" i="3"/>
  <c r="M10" i="3" s="1"/>
  <c r="X95" i="17"/>
  <c r="AC96" i="3" l="1"/>
  <c r="AB96" i="3"/>
  <c r="AA114" i="3"/>
  <c r="AA116" i="3"/>
  <c r="Z7" i="3"/>
  <c r="Z118" i="3"/>
  <c r="W117" i="19"/>
  <c r="W119" i="19" s="1"/>
  <c r="W147" i="19" s="1"/>
  <c r="W148" i="19" s="1"/>
  <c r="W115" i="19"/>
  <c r="C6" i="2"/>
  <c r="Y96" i="19"/>
  <c r="X115" i="19"/>
  <c r="X117" i="19"/>
  <c r="N5" i="3"/>
  <c r="M148" i="3"/>
  <c r="W97" i="17"/>
  <c r="V115" i="17"/>
  <c r="V117" i="17"/>
  <c r="M6" i="16"/>
  <c r="M11" i="16" s="1"/>
  <c r="Y95" i="17"/>
  <c r="X8" i="16"/>
  <c r="X130" i="16"/>
  <c r="U7" i="17"/>
  <c r="U119" i="17"/>
  <c r="U147" i="17" s="1"/>
  <c r="U148" i="17" s="1"/>
  <c r="AH95" i="19"/>
  <c r="AC95" i="19"/>
  <c r="N6" i="17"/>
  <c r="N11" i="17" s="1"/>
  <c r="Y129" i="16"/>
  <c r="Y127" i="16"/>
  <c r="Z99" i="16"/>
  <c r="N6" i="19"/>
  <c r="N11" i="19" s="1"/>
  <c r="W7" i="19" l="1"/>
  <c r="AD96" i="3"/>
  <c r="AC114" i="3"/>
  <c r="AC116" i="3"/>
  <c r="AA7" i="3"/>
  <c r="AA118" i="3"/>
  <c r="AH96" i="3"/>
  <c r="AB116" i="3"/>
  <c r="AB114" i="3"/>
  <c r="B6" i="2"/>
  <c r="X7" i="19"/>
  <c r="X119" i="19"/>
  <c r="Z96" i="19"/>
  <c r="Y117" i="19"/>
  <c r="Y115" i="19"/>
  <c r="O5" i="17"/>
  <c r="N151" i="17"/>
  <c r="N149" i="17"/>
  <c r="Z127" i="16"/>
  <c r="Z129" i="16"/>
  <c r="AA99" i="16"/>
  <c r="AD95" i="19"/>
  <c r="Z95" i="17"/>
  <c r="O5" i="19"/>
  <c r="N151" i="19"/>
  <c r="N149" i="19"/>
  <c r="AJ95" i="19"/>
  <c r="V7" i="17"/>
  <c r="V119" i="17"/>
  <c r="V147" i="17" s="1"/>
  <c r="V148" i="17" s="1"/>
  <c r="Y130" i="16"/>
  <c r="N5" i="16"/>
  <c r="M165" i="16"/>
  <c r="M163" i="16"/>
  <c r="X97" i="17"/>
  <c r="W117" i="17"/>
  <c r="W115" i="17"/>
  <c r="N6" i="3"/>
  <c r="N10" i="3" s="1"/>
  <c r="AB7" i="3" l="1"/>
  <c r="AB118" i="3"/>
  <c r="AJ96" i="3"/>
  <c r="AH114" i="3"/>
  <c r="AH116" i="3"/>
  <c r="AJ116" i="3" s="1"/>
  <c r="AC7" i="3"/>
  <c r="AC118" i="3"/>
  <c r="AE96" i="3"/>
  <c r="AD116" i="3"/>
  <c r="AD114" i="3"/>
  <c r="AA96" i="19"/>
  <c r="Z115" i="19"/>
  <c r="Z117" i="19"/>
  <c r="Y7" i="19"/>
  <c r="Y119" i="19"/>
  <c r="N6" i="16"/>
  <c r="N11" i="16" s="1"/>
  <c r="AE95" i="19"/>
  <c r="Y97" i="17"/>
  <c r="X115" i="17"/>
  <c r="X117" i="17"/>
  <c r="AA127" i="16"/>
  <c r="AA129" i="16"/>
  <c r="AB99" i="16"/>
  <c r="W7" i="17"/>
  <c r="W119" i="17"/>
  <c r="W147" i="17" s="1"/>
  <c r="W148" i="17" s="1"/>
  <c r="AA95" i="17"/>
  <c r="O5" i="3"/>
  <c r="N148" i="3"/>
  <c r="Z130" i="16"/>
  <c r="O6" i="19"/>
  <c r="O11" i="19" s="1"/>
  <c r="O6" i="17"/>
  <c r="O11" i="17" s="1"/>
  <c r="AK116" i="3" l="1"/>
  <c r="AK114" i="3"/>
  <c r="AJ114" i="3"/>
  <c r="AD7" i="3"/>
  <c r="AD118" i="3"/>
  <c r="AF96" i="3"/>
  <c r="AE116" i="3"/>
  <c r="AE118" i="3" s="1"/>
  <c r="AE114" i="3"/>
  <c r="Z7" i="19"/>
  <c r="Z119" i="19"/>
  <c r="AB96" i="19"/>
  <c r="AA117" i="19"/>
  <c r="AA119" i="19" s="1"/>
  <c r="AA115" i="19"/>
  <c r="P5" i="19"/>
  <c r="O151" i="19"/>
  <c r="O149" i="19"/>
  <c r="O5" i="16"/>
  <c r="N165" i="16"/>
  <c r="N163" i="16"/>
  <c r="O6" i="3"/>
  <c r="O10" i="3" s="1"/>
  <c r="AB129" i="16"/>
  <c r="AB127" i="16"/>
  <c r="AH99" i="16"/>
  <c r="AC99" i="16"/>
  <c r="AF95" i="19"/>
  <c r="AA130" i="16"/>
  <c r="Z97" i="17"/>
  <c r="Y115" i="17"/>
  <c r="Y117" i="17"/>
  <c r="P5" i="17"/>
  <c r="O149" i="17"/>
  <c r="O151" i="17"/>
  <c r="X7" i="17"/>
  <c r="X119" i="17"/>
  <c r="AB95" i="17"/>
  <c r="AG96" i="3" l="1"/>
  <c r="AF114" i="3"/>
  <c r="AF116" i="3"/>
  <c r="AF118" i="3" s="1"/>
  <c r="AA7" i="19"/>
  <c r="AH96" i="19"/>
  <c r="AB117" i="19"/>
  <c r="AB119" i="19" s="1"/>
  <c r="AB115" i="19"/>
  <c r="AC96" i="19"/>
  <c r="P5" i="3"/>
  <c r="O148" i="3"/>
  <c r="P6" i="17"/>
  <c r="P11" i="17" s="1"/>
  <c r="O6" i="16"/>
  <c r="O11" i="16" s="1"/>
  <c r="Y7" i="17"/>
  <c r="Y119" i="17"/>
  <c r="AC129" i="16"/>
  <c r="AC127" i="16"/>
  <c r="AD99" i="16"/>
  <c r="AH95" i="17"/>
  <c r="AC95" i="17"/>
  <c r="AG95" i="19"/>
  <c r="AJ99" i="16"/>
  <c r="AH129" i="16"/>
  <c r="AJ129" i="16" s="1"/>
  <c r="AH127" i="16"/>
  <c r="AB130" i="16"/>
  <c r="AA97" i="17"/>
  <c r="Z115" i="17"/>
  <c r="Z117" i="17"/>
  <c r="P6" i="19"/>
  <c r="P11" i="19" s="1"/>
  <c r="AG116" i="3" l="1"/>
  <c r="AG118" i="3" s="1"/>
  <c r="AG114" i="3"/>
  <c r="AD96" i="19"/>
  <c r="AC117" i="19"/>
  <c r="AC115" i="19"/>
  <c r="AJ96" i="19"/>
  <c r="AH117" i="19"/>
  <c r="AH115" i="19"/>
  <c r="AB7" i="19"/>
  <c r="P5" i="16"/>
  <c r="O165" i="16"/>
  <c r="O163" i="16"/>
  <c r="AJ127" i="16"/>
  <c r="O6" i="18"/>
  <c r="O9" i="18" s="1"/>
  <c r="AK129" i="16"/>
  <c r="AK127" i="16"/>
  <c r="AD95" i="17"/>
  <c r="Q5" i="19"/>
  <c r="P151" i="19"/>
  <c r="P149" i="19"/>
  <c r="Z7" i="17"/>
  <c r="Z119" i="17"/>
  <c r="AJ95" i="17"/>
  <c r="AD129" i="16"/>
  <c r="AD127" i="16"/>
  <c r="AE99" i="16"/>
  <c r="Q5" i="17"/>
  <c r="P151" i="17"/>
  <c r="P149" i="17"/>
  <c r="AB97" i="17"/>
  <c r="AA117" i="17"/>
  <c r="AA115" i="17"/>
  <c r="AC130" i="16"/>
  <c r="P6" i="3"/>
  <c r="P10" i="3" s="1"/>
  <c r="H39" i="20" l="1"/>
  <c r="G39" i="20"/>
  <c r="F39" i="20"/>
  <c r="E39" i="20"/>
  <c r="I39" i="20"/>
  <c r="AJ115" i="19"/>
  <c r="AK117" i="19"/>
  <c r="AK115" i="19"/>
  <c r="X8" i="18" s="1"/>
  <c r="AJ117" i="19"/>
  <c r="AC7" i="19"/>
  <c r="AC119" i="19"/>
  <c r="AE96" i="19"/>
  <c r="AD117" i="19"/>
  <c r="AD115" i="19"/>
  <c r="Q5" i="3"/>
  <c r="P148" i="3"/>
  <c r="AD130" i="16"/>
  <c r="Q6" i="19"/>
  <c r="Q11" i="19" s="1"/>
  <c r="V6" i="18"/>
  <c r="AA7" i="17"/>
  <c r="AA119" i="17"/>
  <c r="Q6" i="17"/>
  <c r="Q11" i="17" s="1"/>
  <c r="X6" i="18"/>
  <c r="AH97" i="17"/>
  <c r="AC97" i="17"/>
  <c r="AB117" i="17"/>
  <c r="AB115" i="17"/>
  <c r="AE95" i="17"/>
  <c r="AE129" i="16"/>
  <c r="AE130" i="16" s="1"/>
  <c r="AE127" i="16"/>
  <c r="AF99" i="16"/>
  <c r="P6" i="16"/>
  <c r="P11" i="16" s="1"/>
  <c r="I17" i="20" l="1"/>
  <c r="N17" i="20"/>
  <c r="L17" i="20"/>
  <c r="H17" i="20"/>
  <c r="J17" i="20"/>
  <c r="K17" i="20"/>
  <c r="F17" i="20"/>
  <c r="E17" i="20"/>
  <c r="M17" i="20"/>
  <c r="G17" i="20"/>
  <c r="AF96" i="19"/>
  <c r="AE115" i="19"/>
  <c r="AE117" i="19"/>
  <c r="AE119" i="19" s="1"/>
  <c r="AD7" i="19"/>
  <c r="AD119" i="19"/>
  <c r="V8" i="18"/>
  <c r="AJ97" i="17"/>
  <c r="AH117" i="17"/>
  <c r="AH115" i="17"/>
  <c r="R5" i="19"/>
  <c r="Q151" i="19"/>
  <c r="Q149" i="19"/>
  <c r="Q5" i="16"/>
  <c r="P165" i="16"/>
  <c r="P163" i="16"/>
  <c r="AF129" i="16"/>
  <c r="AF130" i="16" s="1"/>
  <c r="AF127" i="16"/>
  <c r="AG99" i="16"/>
  <c r="AB7" i="17"/>
  <c r="AB119" i="17"/>
  <c r="R5" i="17"/>
  <c r="Q149" i="17"/>
  <c r="Q151" i="17"/>
  <c r="AF95" i="17"/>
  <c r="AD97" i="17"/>
  <c r="AC115" i="17"/>
  <c r="AC117" i="17"/>
  <c r="Q6" i="3"/>
  <c r="Q10" i="3" s="1"/>
  <c r="J14" i="23" l="1"/>
  <c r="AG96" i="19"/>
  <c r="AF115" i="19"/>
  <c r="AF117" i="19"/>
  <c r="AF119" i="19" s="1"/>
  <c r="R5" i="3"/>
  <c r="Q148" i="3"/>
  <c r="AG129" i="16"/>
  <c r="AG130" i="16" s="1"/>
  <c r="AG127" i="16"/>
  <c r="Q6" i="16"/>
  <c r="Q11" i="16" s="1"/>
  <c r="AE97" i="17"/>
  <c r="AD117" i="17"/>
  <c r="AD115" i="17"/>
  <c r="R6" i="17"/>
  <c r="R11" i="17" s="1"/>
  <c r="R6" i="19"/>
  <c r="R11" i="19" s="1"/>
  <c r="AJ115" i="17"/>
  <c r="AK115" i="17"/>
  <c r="X7" i="18" s="1"/>
  <c r="AK117" i="17"/>
  <c r="AJ117" i="17"/>
  <c r="AG95" i="17"/>
  <c r="AC7" i="17"/>
  <c r="AC119" i="17"/>
  <c r="AG117" i="19" l="1"/>
  <c r="AG119" i="19" s="1"/>
  <c r="AG115" i="19"/>
  <c r="S5" i="19"/>
  <c r="R149" i="19"/>
  <c r="R151" i="19"/>
  <c r="S5" i="17"/>
  <c r="R151" i="17"/>
  <c r="R149" i="17"/>
  <c r="AD7" i="17"/>
  <c r="AD119" i="17"/>
  <c r="R5" i="16"/>
  <c r="Q165" i="16"/>
  <c r="Q163" i="16"/>
  <c r="AF97" i="17"/>
  <c r="AE115" i="17"/>
  <c r="AE117" i="17"/>
  <c r="AE119" i="17" s="1"/>
  <c r="V7" i="18"/>
  <c r="V9" i="18" s="1"/>
  <c r="R6" i="3"/>
  <c r="R10" i="3" s="1"/>
  <c r="S5" i="3" l="1"/>
  <c r="R148" i="3"/>
  <c r="AG97" i="17"/>
  <c r="AF117" i="17"/>
  <c r="AF119" i="17" s="1"/>
  <c r="AF115" i="17"/>
  <c r="S6" i="17"/>
  <c r="S11" i="17" s="1"/>
  <c r="R6" i="16"/>
  <c r="R11" i="16" s="1"/>
  <c r="S6" i="19"/>
  <c r="S11" i="19" s="1"/>
  <c r="S5" i="16" l="1"/>
  <c r="R163" i="16"/>
  <c r="R165" i="16"/>
  <c r="T5" i="19"/>
  <c r="S151" i="19"/>
  <c r="S149" i="19"/>
  <c r="T5" i="17"/>
  <c r="S151" i="17"/>
  <c r="S149" i="17"/>
  <c r="AG115" i="17"/>
  <c r="AG117" i="17"/>
  <c r="AG119" i="17" s="1"/>
  <c r="S6" i="3"/>
  <c r="S10" i="3" s="1"/>
  <c r="T5" i="3" l="1"/>
  <c r="S148" i="3"/>
  <c r="T6" i="19"/>
  <c r="T11" i="19" s="1"/>
  <c r="T6" i="17"/>
  <c r="T11" i="17" s="1"/>
  <c r="S6" i="16"/>
  <c r="S11" i="16" s="1"/>
  <c r="J7" i="23" l="1"/>
  <c r="U5" i="19"/>
  <c r="T149" i="19"/>
  <c r="T151" i="19"/>
  <c r="T5" i="16"/>
  <c r="S165" i="16"/>
  <c r="S163" i="16"/>
  <c r="U5" i="17"/>
  <c r="T151" i="17"/>
  <c r="T149" i="17"/>
  <c r="T6" i="3"/>
  <c r="T10" i="3" s="1"/>
  <c r="U5" i="3" l="1"/>
  <c r="T148" i="3"/>
  <c r="T6" i="16"/>
  <c r="T11" i="16" s="1"/>
  <c r="U6" i="17"/>
  <c r="U11" i="17" s="1"/>
  <c r="U6" i="19"/>
  <c r="U11" i="19" s="1"/>
  <c r="V5" i="19" l="1"/>
  <c r="U151" i="19"/>
  <c r="U149" i="19"/>
  <c r="U5" i="16"/>
  <c r="T165" i="16"/>
  <c r="T163" i="16"/>
  <c r="V5" i="17"/>
  <c r="U149" i="17"/>
  <c r="U151" i="17"/>
  <c r="U6" i="3"/>
  <c r="U10" i="3" s="1"/>
  <c r="V5" i="3" l="1"/>
  <c r="U148" i="3"/>
  <c r="V6" i="17"/>
  <c r="V11" i="17" s="1"/>
  <c r="U6" i="16"/>
  <c r="U11" i="16" s="1"/>
  <c r="V6" i="19"/>
  <c r="V11" i="19" s="1"/>
  <c r="V5" i="16" l="1"/>
  <c r="U165" i="16"/>
  <c r="U163" i="16"/>
  <c r="W5" i="17"/>
  <c r="V149" i="17"/>
  <c r="V151" i="17"/>
  <c r="W5" i="19"/>
  <c r="V149" i="19"/>
  <c r="V151" i="19"/>
  <c r="V6" i="3"/>
  <c r="V10" i="3" s="1"/>
  <c r="W6" i="17" l="1"/>
  <c r="W11" i="17" s="1"/>
  <c r="W5" i="3"/>
  <c r="V148" i="3"/>
  <c r="W6" i="19"/>
  <c r="W11" i="19" s="1"/>
  <c r="V6" i="16"/>
  <c r="V11" i="16" s="1"/>
  <c r="X5" i="19" l="1"/>
  <c r="W149" i="19"/>
  <c r="W151" i="19"/>
  <c r="X5" i="17"/>
  <c r="W151" i="17"/>
  <c r="W149" i="17"/>
  <c r="W5" i="16"/>
  <c r="V163" i="16"/>
  <c r="V165" i="16"/>
  <c r="W6" i="3"/>
  <c r="W10" i="3" s="1"/>
  <c r="X5" i="3" l="1"/>
  <c r="W148" i="3"/>
  <c r="X6" i="17"/>
  <c r="W6" i="16"/>
  <c r="W11" i="16" s="1"/>
  <c r="X6" i="19"/>
  <c r="X5" i="16" l="1"/>
  <c r="W165" i="16"/>
  <c r="W163" i="16"/>
  <c r="X6" i="3"/>
  <c r="X6" i="16" l="1"/>
  <c r="J6" i="23" l="1"/>
  <c r="Z16" i="14" l="1"/>
  <c r="Z18" i="14" s="1"/>
  <c r="Z21" i="14" s="1"/>
  <c r="V11" i="14" l="1"/>
  <c r="X19" i="17" s="1"/>
  <c r="X16" i="14"/>
  <c r="X10" i="14"/>
  <c r="Z20" i="16" s="1"/>
  <c r="W10" i="14"/>
  <c r="Y20" i="16" s="1"/>
  <c r="W14" i="14"/>
  <c r="V13" i="14"/>
  <c r="V12" i="14"/>
  <c r="X19" i="19" s="1"/>
  <c r="W16" i="14"/>
  <c r="V14" i="14"/>
  <c r="V10" i="14"/>
  <c r="X20" i="16" s="1"/>
  <c r="X17" i="14"/>
  <c r="V16" i="14"/>
  <c r="X11" i="14"/>
  <c r="Z19" i="17" s="1"/>
  <c r="W15" i="14"/>
  <c r="W17" i="14"/>
  <c r="V17" i="14"/>
  <c r="V9" i="14"/>
  <c r="W9" i="14"/>
  <c r="X14" i="14"/>
  <c r="X15" i="14"/>
  <c r="X9" i="14"/>
  <c r="V15" i="14"/>
  <c r="X13" i="14"/>
  <c r="W12" i="14"/>
  <c r="Y19" i="19" s="1"/>
  <c r="W13" i="14"/>
  <c r="W11" i="14"/>
  <c r="Y19" i="17" s="1"/>
  <c r="X12" i="14"/>
  <c r="Z19" i="19" s="1"/>
  <c r="V19" i="14"/>
  <c r="Y21" i="17" l="1"/>
  <c r="Y9" i="17" s="1"/>
  <c r="AB47" i="17"/>
  <c r="Z47" i="17"/>
  <c r="AC47" i="17"/>
  <c r="AA47" i="17"/>
  <c r="AD47" i="17"/>
  <c r="W19" i="14"/>
  <c r="Y23" i="16"/>
  <c r="Y9" i="16" s="1"/>
  <c r="Z50" i="16"/>
  <c r="AD50" i="16"/>
  <c r="AA50" i="16"/>
  <c r="AB50" i="16"/>
  <c r="AC50" i="16"/>
  <c r="X19" i="14"/>
  <c r="Z21" i="17"/>
  <c r="Z9" i="17" s="1"/>
  <c r="AC48" i="17"/>
  <c r="AB48" i="17"/>
  <c r="AD48" i="17"/>
  <c r="AA48" i="17"/>
  <c r="X18" i="14"/>
  <c r="X21" i="14" s="1"/>
  <c r="Z18" i="3"/>
  <c r="Y21" i="19"/>
  <c r="Y9" i="19" s="1"/>
  <c r="AC47" i="19"/>
  <c r="AA47" i="19"/>
  <c r="AD47" i="19"/>
  <c r="AB47" i="19"/>
  <c r="Z47" i="19"/>
  <c r="W18" i="14"/>
  <c r="W21" i="14" s="1"/>
  <c r="Y18" i="3"/>
  <c r="AD51" i="16"/>
  <c r="AA51" i="16"/>
  <c r="Z23" i="16"/>
  <c r="Z9" i="16" s="1"/>
  <c r="AB51" i="16"/>
  <c r="AC51" i="16"/>
  <c r="X21" i="19"/>
  <c r="X9" i="19" s="1"/>
  <c r="X11" i="19" s="1"/>
  <c r="Y5" i="19" s="1"/>
  <c r="Y6" i="19" s="1"/>
  <c r="AB46" i="19"/>
  <c r="AD46" i="19"/>
  <c r="AC46" i="19"/>
  <c r="Y46" i="19"/>
  <c r="Z46" i="19"/>
  <c r="AA46" i="19"/>
  <c r="X60" i="19"/>
  <c r="X147" i="19" s="1"/>
  <c r="X148" i="19" s="1"/>
  <c r="V18" i="14"/>
  <c r="V21" i="14" s="1"/>
  <c r="X18" i="3"/>
  <c r="X21" i="17"/>
  <c r="X9" i="17" s="1"/>
  <c r="X11" i="17" s="1"/>
  <c r="Y5" i="17" s="1"/>
  <c r="Y6" i="17" s="1"/>
  <c r="AA46" i="17"/>
  <c r="Y46" i="17"/>
  <c r="AC46" i="17"/>
  <c r="Z46" i="17"/>
  <c r="AD46" i="17"/>
  <c r="AB46" i="17"/>
  <c r="X60" i="17"/>
  <c r="X147" i="17" s="1"/>
  <c r="X148" i="17" s="1"/>
  <c r="AA48" i="19"/>
  <c r="AC48" i="19"/>
  <c r="Z21" i="19"/>
  <c r="Z9" i="19" s="1"/>
  <c r="AD48" i="19"/>
  <c r="AB48" i="19"/>
  <c r="X23" i="16"/>
  <c r="X9" i="16" s="1"/>
  <c r="X11" i="16" s="1"/>
  <c r="Y5" i="16" s="1"/>
  <c r="Y6" i="16" s="1"/>
  <c r="Z49" i="16"/>
  <c r="AD49" i="16"/>
  <c r="AA49" i="16"/>
  <c r="AB49" i="16"/>
  <c r="Y49" i="16"/>
  <c r="AC49" i="16"/>
  <c r="X63" i="16"/>
  <c r="X161" i="16" s="1"/>
  <c r="X162" i="16" s="1"/>
  <c r="AH48" i="19" l="1"/>
  <c r="Z61" i="16"/>
  <c r="Z8" i="16" s="1"/>
  <c r="Z58" i="16"/>
  <c r="AA58" i="17"/>
  <c r="AA8" i="17" s="1"/>
  <c r="AH46" i="19"/>
  <c r="Y58" i="19"/>
  <c r="Y8" i="19" s="1"/>
  <c r="Y11" i="19" s="1"/>
  <c r="Z5" i="19" s="1"/>
  <c r="Z6" i="19" s="1"/>
  <c r="Y55" i="19"/>
  <c r="AC55" i="19"/>
  <c r="AC58" i="19"/>
  <c r="AC8" i="19" s="1"/>
  <c r="AA61" i="16"/>
  <c r="AA8" i="16" s="1"/>
  <c r="AH51" i="16"/>
  <c r="Y20" i="3"/>
  <c r="Y9" i="3" s="1"/>
  <c r="AA46" i="3"/>
  <c r="AC46" i="3"/>
  <c r="AB46" i="3"/>
  <c r="Z46" i="3"/>
  <c r="AD46" i="3"/>
  <c r="AA55" i="17"/>
  <c r="AH48" i="17"/>
  <c r="AB55" i="19"/>
  <c r="AB58" i="19"/>
  <c r="AB8" i="19" s="1"/>
  <c r="AH47" i="19"/>
  <c r="AH50" i="16"/>
  <c r="X149" i="17"/>
  <c r="X151" i="17"/>
  <c r="X165" i="16"/>
  <c r="X163" i="16"/>
  <c r="AC61" i="16"/>
  <c r="AC8" i="16" s="1"/>
  <c r="AC58" i="16"/>
  <c r="AB55" i="17"/>
  <c r="AB58" i="17"/>
  <c r="AB8" i="17" s="1"/>
  <c r="AH49" i="16"/>
  <c r="Y61" i="16"/>
  <c r="Y8" i="16" s="1"/>
  <c r="Y11" i="16" s="1"/>
  <c r="Z5" i="16" s="1"/>
  <c r="Z6" i="16" s="1"/>
  <c r="Z11" i="16" s="1"/>
  <c r="AA5" i="16" s="1"/>
  <c r="AA6" i="16" s="1"/>
  <c r="Y58" i="16"/>
  <c r="X151" i="19"/>
  <c r="X149" i="19"/>
  <c r="AB61" i="16"/>
  <c r="AB8" i="16" s="1"/>
  <c r="AB58" i="16"/>
  <c r="Z58" i="17"/>
  <c r="Z8" i="17" s="1"/>
  <c r="Z55" i="17"/>
  <c r="AH47" i="17"/>
  <c r="AA58" i="16"/>
  <c r="AC58" i="17"/>
  <c r="AC8" i="17" s="1"/>
  <c r="AC55" i="17"/>
  <c r="AA58" i="19"/>
  <c r="AA8" i="19" s="1"/>
  <c r="AA55" i="19"/>
  <c r="AC47" i="3"/>
  <c r="Z20" i="3"/>
  <c r="Z9" i="3" s="1"/>
  <c r="AA47" i="3"/>
  <c r="AD47" i="3"/>
  <c r="AB47" i="3"/>
  <c r="AH46" i="17"/>
  <c r="Y55" i="17"/>
  <c r="Y58" i="17"/>
  <c r="Y8" i="17" s="1"/>
  <c r="Y11" i="17" s="1"/>
  <c r="Z5" i="17" s="1"/>
  <c r="Z6" i="17" s="1"/>
  <c r="X20" i="3"/>
  <c r="X9" i="3" s="1"/>
  <c r="X10" i="3" s="1"/>
  <c r="Y5" i="3" s="1"/>
  <c r="Y6" i="3" s="1"/>
  <c r="Z45" i="3"/>
  <c r="AD45" i="3"/>
  <c r="Y45" i="3"/>
  <c r="AA45" i="3"/>
  <c r="AC45" i="3"/>
  <c r="AB45" i="3"/>
  <c r="X59" i="3"/>
  <c r="X146" i="3" s="1"/>
  <c r="X147" i="3" s="1"/>
  <c r="Z55" i="19"/>
  <c r="Z58" i="19"/>
  <c r="Z8" i="19" s="1"/>
  <c r="AA11" i="16" l="1"/>
  <c r="AB5" i="16" s="1"/>
  <c r="AB6" i="16" s="1"/>
  <c r="AB11" i="16" s="1"/>
  <c r="AC5" i="16" s="1"/>
  <c r="AC6" i="16" s="1"/>
  <c r="AA57" i="3"/>
  <c r="AA8" i="3" s="1"/>
  <c r="Z11" i="17"/>
  <c r="AA5" i="17" s="1"/>
  <c r="AA6" i="17" s="1"/>
  <c r="AA11" i="17" s="1"/>
  <c r="AB5" i="17" s="1"/>
  <c r="AB6" i="17" s="1"/>
  <c r="AB11" i="17" s="1"/>
  <c r="AC5" i="17" s="1"/>
  <c r="AC6" i="17" s="1"/>
  <c r="AA60" i="19"/>
  <c r="AA147" i="19" s="1"/>
  <c r="AA148" i="19" s="1"/>
  <c r="AH46" i="3"/>
  <c r="Z60" i="19"/>
  <c r="Z147" i="19" s="1"/>
  <c r="Z148" i="19" s="1"/>
  <c r="Y60" i="19"/>
  <c r="Y147" i="19" s="1"/>
  <c r="Y148" i="19" s="1"/>
  <c r="Y57" i="3"/>
  <c r="Y8" i="3" s="1"/>
  <c r="Y10" i="3" s="1"/>
  <c r="Z5" i="3" s="1"/>
  <c r="Z6" i="3" s="1"/>
  <c r="AH45" i="3"/>
  <c r="Y54" i="3"/>
  <c r="Z57" i="3"/>
  <c r="Z8" i="3" s="1"/>
  <c r="Z54" i="3"/>
  <c r="AA63" i="16"/>
  <c r="AA161" i="16" s="1"/>
  <c r="AA162" i="16" s="1"/>
  <c r="AB60" i="19"/>
  <c r="AB147" i="19" s="1"/>
  <c r="AB148" i="19" s="1"/>
  <c r="Z11" i="19"/>
  <c r="AA5" i="19" s="1"/>
  <c r="AA6" i="19" s="1"/>
  <c r="AA11" i="19" s="1"/>
  <c r="AB5" i="19" s="1"/>
  <c r="AB6" i="19" s="1"/>
  <c r="AB11" i="19" s="1"/>
  <c r="AC5" i="19" s="1"/>
  <c r="AC6" i="19" s="1"/>
  <c r="AA60" i="17"/>
  <c r="AA147" i="17" s="1"/>
  <c r="AA148" i="17" s="1"/>
  <c r="Z60" i="17"/>
  <c r="Z147" i="17" s="1"/>
  <c r="Z148" i="17" s="1"/>
  <c r="Y60" i="17"/>
  <c r="Y147" i="17" s="1"/>
  <c r="Y148" i="17" s="1"/>
  <c r="AA54" i="3"/>
  <c r="AH47" i="3"/>
  <c r="Y63" i="16"/>
  <c r="Y161" i="16" s="1"/>
  <c r="Y162" i="16" s="1"/>
  <c r="Z63" i="16"/>
  <c r="Z161" i="16" s="1"/>
  <c r="Z162" i="16" s="1"/>
  <c r="X148" i="3"/>
  <c r="AA149" i="19"/>
  <c r="AB54" i="3"/>
  <c r="AB57" i="3"/>
  <c r="AB8" i="3" s="1"/>
  <c r="AC57" i="3"/>
  <c r="AC8" i="3" s="1"/>
  <c r="AC54" i="3"/>
  <c r="AB63" i="16"/>
  <c r="AB161" i="16" s="1"/>
  <c r="AB162" i="16" s="1"/>
  <c r="AB60" i="17"/>
  <c r="AB147" i="17" s="1"/>
  <c r="AB148" i="17" s="1"/>
  <c r="Z10" i="3" l="1"/>
  <c r="AA5" i="3" s="1"/>
  <c r="AA6" i="3" s="1"/>
  <c r="AA10" i="3" s="1"/>
  <c r="AB5" i="3" s="1"/>
  <c r="AB6" i="3" s="1"/>
  <c r="AB10" i="3" s="1"/>
  <c r="AC5" i="3" s="1"/>
  <c r="AC6" i="3" s="1"/>
  <c r="AA151" i="19"/>
  <c r="Y151" i="17"/>
  <c r="Y149" i="17"/>
  <c r="AB59" i="3"/>
  <c r="AB146" i="3" s="1"/>
  <c r="AB147" i="3" s="1"/>
  <c r="Z151" i="17"/>
  <c r="Z149" i="17"/>
  <c r="AA149" i="17"/>
  <c r="AA151" i="17"/>
  <c r="Y59" i="3"/>
  <c r="Y146" i="3" s="1"/>
  <c r="Y147" i="3" s="1"/>
  <c r="Y148" i="3" s="1"/>
  <c r="AA59" i="3"/>
  <c r="AA146" i="3" s="1"/>
  <c r="AA147" i="3" s="1"/>
  <c r="Z59" i="3"/>
  <c r="Z146" i="3" s="1"/>
  <c r="Z147" i="3" s="1"/>
  <c r="Z148" i="3" s="1"/>
  <c r="Y149" i="19"/>
  <c r="Y151" i="19"/>
  <c r="Z149" i="19"/>
  <c r="Z151" i="19"/>
  <c r="AB149" i="17"/>
  <c r="AB151" i="17"/>
  <c r="AB163" i="16"/>
  <c r="AB165" i="16"/>
  <c r="Z163" i="16"/>
  <c r="Z165" i="16"/>
  <c r="AB151" i="19"/>
  <c r="AB149" i="19"/>
  <c r="Y163" i="16"/>
  <c r="Y165" i="16"/>
  <c r="AA163" i="16"/>
  <c r="AA165" i="16"/>
  <c r="AB148" i="3" l="1"/>
  <c r="AA148" i="3"/>
  <c r="AA16" i="14" l="1"/>
  <c r="AB16" i="14"/>
  <c r="AB19" i="14"/>
  <c r="AA19" i="14" l="1"/>
  <c r="AA10" i="14" l="1"/>
  <c r="AC20" i="16" s="1"/>
  <c r="AA11" i="14"/>
  <c r="AC19" i="17" s="1"/>
  <c r="AA9" i="14"/>
  <c r="AA12" i="14"/>
  <c r="AC19" i="19" s="1"/>
  <c r="AD51" i="19" l="1"/>
  <c r="AC21" i="19"/>
  <c r="AC9" i="19" s="1"/>
  <c r="AC11" i="19" s="1"/>
  <c r="AD5" i="19" s="1"/>
  <c r="AD6" i="19" s="1"/>
  <c r="AC60" i="19"/>
  <c r="AC147" i="19" s="1"/>
  <c r="AC148" i="19" s="1"/>
  <c r="AC18" i="3"/>
  <c r="AB11" i="14"/>
  <c r="AD19" i="17" s="1"/>
  <c r="AD21" i="17" s="1"/>
  <c r="AD9" i="17" s="1"/>
  <c r="AB9" i="14"/>
  <c r="AB10" i="14"/>
  <c r="AD20" i="16" s="1"/>
  <c r="AD23" i="16" s="1"/>
  <c r="AD9" i="16" s="1"/>
  <c r="AC21" i="17"/>
  <c r="AC9" i="17" s="1"/>
  <c r="AC11" i="17" s="1"/>
  <c r="AD5" i="17" s="1"/>
  <c r="AD6" i="17" s="1"/>
  <c r="AD51" i="17"/>
  <c r="AC60" i="17"/>
  <c r="AC147" i="17" s="1"/>
  <c r="AC148" i="17" s="1"/>
  <c r="AB12" i="14"/>
  <c r="AD19" i="19" s="1"/>
  <c r="AD21" i="19" s="1"/>
  <c r="AD9" i="19" s="1"/>
  <c r="AC23" i="16"/>
  <c r="AC9" i="16" s="1"/>
  <c r="AC11" i="16" s="1"/>
  <c r="AD5" i="16" s="1"/>
  <c r="AD6" i="16" s="1"/>
  <c r="AD54" i="16"/>
  <c r="AC63" i="16"/>
  <c r="AC161" i="16" s="1"/>
  <c r="AC162" i="16" s="1"/>
  <c r="AI27" i="17" l="1" a="1"/>
  <c r="AI30" i="16" a="1"/>
  <c r="AA14" i="14"/>
  <c r="AH51" i="17"/>
  <c r="AH55" i="17" s="1"/>
  <c r="AD55" i="17"/>
  <c r="AD58" i="17"/>
  <c r="AH51" i="19"/>
  <c r="AH55" i="19" s="1"/>
  <c r="AD55" i="19"/>
  <c r="AG60" i="19" s="1"/>
  <c r="AG147" i="19" s="1"/>
  <c r="AG148" i="19" s="1"/>
  <c r="AG149" i="19" s="1"/>
  <c r="AD58" i="19"/>
  <c r="AC151" i="17"/>
  <c r="AC149" i="17"/>
  <c r="AA13" i="14"/>
  <c r="AJ49" i="17"/>
  <c r="AJ37" i="17"/>
  <c r="AJ35" i="17"/>
  <c r="AJ46" i="17"/>
  <c r="AJ40" i="17"/>
  <c r="AJ38" i="17"/>
  <c r="AJ43" i="17"/>
  <c r="AJ45" i="17"/>
  <c r="AJ32" i="17"/>
  <c r="AJ39" i="17"/>
  <c r="AI58" i="17"/>
  <c r="AJ44" i="17"/>
  <c r="AJ29" i="17"/>
  <c r="AI27" i="17"/>
  <c r="AJ47" i="17"/>
  <c r="AJ52" i="17"/>
  <c r="AJ28" i="17"/>
  <c r="AJ48" i="17"/>
  <c r="AJ50" i="17"/>
  <c r="AJ31" i="17"/>
  <c r="AJ33" i="17"/>
  <c r="AJ41" i="17"/>
  <c r="AJ36" i="17"/>
  <c r="AJ34" i="17"/>
  <c r="AJ42" i="17"/>
  <c r="AJ30" i="17"/>
  <c r="AA15" i="14"/>
  <c r="AA17" i="14"/>
  <c r="AD50" i="3"/>
  <c r="AC20" i="3"/>
  <c r="AC9" i="3" s="1"/>
  <c r="AC10" i="3" s="1"/>
  <c r="AD5" i="3" s="1"/>
  <c r="AD6" i="3" s="1"/>
  <c r="AC59" i="3"/>
  <c r="AC146" i="3" s="1"/>
  <c r="AC147" i="3" s="1"/>
  <c r="AD18" i="3"/>
  <c r="AD20" i="3" s="1"/>
  <c r="AD9" i="3" s="1"/>
  <c r="AC149" i="19"/>
  <c r="AC151" i="19"/>
  <c r="AJ52" i="16"/>
  <c r="AJ55" i="16"/>
  <c r="AJ53" i="16"/>
  <c r="AJ40" i="16"/>
  <c r="AJ49" i="16"/>
  <c r="AJ43" i="16"/>
  <c r="AJ44" i="16"/>
  <c r="AJ37" i="16"/>
  <c r="AJ39" i="16"/>
  <c r="AJ33" i="16"/>
  <c r="AJ48" i="16"/>
  <c r="AJ51" i="16"/>
  <c r="AJ50" i="16"/>
  <c r="AJ32" i="16"/>
  <c r="AJ38" i="16"/>
  <c r="AJ34" i="16"/>
  <c r="AJ42" i="16"/>
  <c r="AJ41" i="16"/>
  <c r="AJ46" i="16"/>
  <c r="AI30" i="16"/>
  <c r="AJ35" i="16"/>
  <c r="AJ31" i="16"/>
  <c r="AJ36" i="16"/>
  <c r="AJ45" i="16"/>
  <c r="AJ47" i="16"/>
  <c r="AC165" i="16"/>
  <c r="AC163" i="16"/>
  <c r="AH54" i="16"/>
  <c r="AH58" i="16" s="1"/>
  <c r="AD58" i="16"/>
  <c r="AD61" i="16"/>
  <c r="AI27" i="19" a="1"/>
  <c r="AJ51" i="17" l="1"/>
  <c r="AF60" i="19"/>
  <c r="AF147" i="19" s="1"/>
  <c r="AF148" i="19" s="1"/>
  <c r="AF149" i="19" s="1"/>
  <c r="AE60" i="19"/>
  <c r="AE147" i="19" s="1"/>
  <c r="AE148" i="19" s="1"/>
  <c r="AE149" i="19" s="1"/>
  <c r="AD60" i="19"/>
  <c r="AD147" i="19" s="1"/>
  <c r="AD148" i="19" s="1"/>
  <c r="AC148" i="3"/>
  <c r="AB13" i="14"/>
  <c r="AE60" i="17"/>
  <c r="AE147" i="17" s="1"/>
  <c r="AE148" i="17" s="1"/>
  <c r="AE149" i="17" s="1"/>
  <c r="AF60" i="17"/>
  <c r="AF147" i="17" s="1"/>
  <c r="AF148" i="17" s="1"/>
  <c r="AF149" i="17" s="1"/>
  <c r="AG60" i="17"/>
  <c r="AG147" i="17" s="1"/>
  <c r="AG148" i="17" s="1"/>
  <c r="AG149" i="17" s="1"/>
  <c r="AD60" i="17"/>
  <c r="AD147" i="17" s="1"/>
  <c r="AD148" i="17" s="1"/>
  <c r="AA18" i="14"/>
  <c r="AA21" i="14" s="1"/>
  <c r="AI58" i="16"/>
  <c r="AJ30" i="16"/>
  <c r="AH58" i="17"/>
  <c r="AJ58" i="17" s="1"/>
  <c r="AD8" i="17"/>
  <c r="AD11" i="17" s="1"/>
  <c r="F7" i="18" s="1"/>
  <c r="AI26" i="3" a="1"/>
  <c r="AH58" i="19"/>
  <c r="AD8" i="19"/>
  <c r="AD11" i="19" s="1"/>
  <c r="F8" i="18" s="1"/>
  <c r="AB15" i="14"/>
  <c r="AB17" i="14"/>
  <c r="AJ51" i="19"/>
  <c r="AJ32" i="19"/>
  <c r="AJ40" i="19"/>
  <c r="AJ34" i="19"/>
  <c r="AJ50" i="19"/>
  <c r="AJ49" i="19"/>
  <c r="AJ42" i="19"/>
  <c r="AJ38" i="19"/>
  <c r="AJ44" i="19"/>
  <c r="AJ46" i="19"/>
  <c r="AJ43" i="19"/>
  <c r="AJ30" i="19"/>
  <c r="AJ33" i="19"/>
  <c r="AJ48" i="19"/>
  <c r="AJ47" i="19"/>
  <c r="AI27" i="19"/>
  <c r="AJ35" i="19"/>
  <c r="AJ36" i="19"/>
  <c r="AJ37" i="19"/>
  <c r="AJ52" i="19"/>
  <c r="AJ28" i="19"/>
  <c r="AJ45" i="19"/>
  <c r="AI58" i="19"/>
  <c r="AJ58" i="19" s="1"/>
  <c r="AJ31" i="19"/>
  <c r="AJ29" i="19"/>
  <c r="AJ39" i="19"/>
  <c r="AJ41" i="19"/>
  <c r="AJ54" i="16"/>
  <c r="AD54" i="3"/>
  <c r="AF59" i="3" s="1"/>
  <c r="AF146" i="3" s="1"/>
  <c r="AF147" i="3" s="1"/>
  <c r="AF148" i="3" s="1"/>
  <c r="AD57" i="3"/>
  <c r="AH50" i="3"/>
  <c r="AH54" i="3" s="1"/>
  <c r="AI55" i="17"/>
  <c r="AJ27" i="17"/>
  <c r="AH61" i="16"/>
  <c r="AD8" i="16"/>
  <c r="AD11" i="16" s="1"/>
  <c r="F6" i="18" s="1"/>
  <c r="AB14" i="14"/>
  <c r="AG63" i="16"/>
  <c r="AG161" i="16" s="1"/>
  <c r="AG162" i="16" s="1"/>
  <c r="AG163" i="16" s="1"/>
  <c r="AF63" i="16"/>
  <c r="AF161" i="16" s="1"/>
  <c r="AF162" i="16" s="1"/>
  <c r="AF163" i="16" s="1"/>
  <c r="AE63" i="16"/>
  <c r="AE161" i="16" s="1"/>
  <c r="AE162" i="16" s="1"/>
  <c r="AE163" i="16" s="1"/>
  <c r="AD63" i="16"/>
  <c r="AD161" i="16" s="1"/>
  <c r="AD162" i="16" s="1"/>
  <c r="AE59" i="3" l="1"/>
  <c r="AE146" i="3" s="1"/>
  <c r="AE147" i="3" s="1"/>
  <c r="AE148" i="3" s="1"/>
  <c r="AD149" i="19"/>
  <c r="AD59" i="3"/>
  <c r="AD146" i="3" s="1"/>
  <c r="AD147" i="3" s="1"/>
  <c r="AJ55" i="17"/>
  <c r="AJ56" i="17" s="1"/>
  <c r="AK56" i="17"/>
  <c r="W7" i="18" s="1"/>
  <c r="AK55" i="17"/>
  <c r="G7" i="18" s="1"/>
  <c r="P7" i="18"/>
  <c r="P15" i="18" s="1"/>
  <c r="AD151" i="19"/>
  <c r="AH57" i="3"/>
  <c r="AD8" i="3"/>
  <c r="AD10" i="3" s="1"/>
  <c r="F5" i="18" s="1"/>
  <c r="AD151" i="17"/>
  <c r="AD149" i="17"/>
  <c r="AD163" i="16"/>
  <c r="AD165" i="16"/>
  <c r="AI55" i="19"/>
  <c r="AJ27" i="19"/>
  <c r="AK58" i="16"/>
  <c r="G6" i="18" s="1"/>
  <c r="AJ58" i="16"/>
  <c r="AJ59" i="16" s="1"/>
  <c r="AP59" i="16" s="1"/>
  <c r="Z6" i="18" s="1"/>
  <c r="P6" i="18"/>
  <c r="P14" i="18" s="1"/>
  <c r="AI26" i="3"/>
  <c r="AJ27" i="3"/>
  <c r="AJ41" i="3"/>
  <c r="AJ32" i="3"/>
  <c r="AJ28" i="3"/>
  <c r="AJ40" i="3"/>
  <c r="AJ31" i="3"/>
  <c r="AJ37" i="3"/>
  <c r="AJ29" i="3"/>
  <c r="AJ45" i="3"/>
  <c r="AJ48" i="3"/>
  <c r="AJ50" i="3"/>
  <c r="AJ33" i="3"/>
  <c r="AJ35" i="3"/>
  <c r="AJ49" i="3"/>
  <c r="AJ30" i="3"/>
  <c r="AJ44" i="3"/>
  <c r="AJ43" i="3"/>
  <c r="AJ42" i="3"/>
  <c r="AJ34" i="3"/>
  <c r="AJ47" i="3"/>
  <c r="AJ51" i="3"/>
  <c r="AJ46" i="3"/>
  <c r="AJ39" i="3"/>
  <c r="AJ38" i="3"/>
  <c r="AJ36" i="3"/>
  <c r="AG59" i="3"/>
  <c r="AG146" i="3" s="1"/>
  <c r="AG147" i="3" s="1"/>
  <c r="AG148" i="3" s="1"/>
  <c r="AB18" i="14"/>
  <c r="AB21" i="14" s="1"/>
  <c r="AP58" i="16" l="1"/>
  <c r="AJ55" i="19"/>
  <c r="AJ56" i="19" s="1"/>
  <c r="AK55" i="19"/>
  <c r="G8" i="18" s="1"/>
  <c r="AK56" i="19"/>
  <c r="W8" i="18" s="1"/>
  <c r="AK59" i="16"/>
  <c r="W6" i="18" s="1"/>
  <c r="U6" i="18"/>
  <c r="AP55" i="17"/>
  <c r="AP56" i="17"/>
  <c r="Z7" i="18" s="1"/>
  <c r="U7" i="18"/>
  <c r="AD148" i="3"/>
  <c r="AJ26" i="3"/>
  <c r="AI54" i="3"/>
  <c r="AI57" i="3" s="1"/>
  <c r="AJ57" i="3" s="1"/>
  <c r="F9" i="18"/>
  <c r="AK54" i="3" l="1"/>
  <c r="G5" i="18" s="1"/>
  <c r="AJ54" i="3"/>
  <c r="P5" i="18"/>
  <c r="AK55" i="3"/>
  <c r="W5" i="18" s="1"/>
  <c r="AP56" i="19"/>
  <c r="Z8" i="18" s="1"/>
  <c r="N9" i="20"/>
  <c r="L9" i="20"/>
  <c r="S9" i="20"/>
  <c r="M9" i="20"/>
  <c r="H9" i="20"/>
  <c r="H41" i="20" s="1"/>
  <c r="F9" i="20"/>
  <c r="F41" i="20" s="1"/>
  <c r="O9" i="20"/>
  <c r="J9" i="20"/>
  <c r="E9" i="20"/>
  <c r="E41" i="20" s="1"/>
  <c r="K9" i="20"/>
  <c r="R9" i="20"/>
  <c r="Q9" i="20"/>
  <c r="U8" i="18"/>
  <c r="G9" i="20"/>
  <c r="G41" i="20" s="1"/>
  <c r="P9" i="20"/>
  <c r="I9" i="20"/>
  <c r="I41" i="20" s="1"/>
  <c r="P8" i="18"/>
  <c r="R6" i="18"/>
  <c r="F7" i="22" s="1"/>
  <c r="S6" i="18"/>
  <c r="L6" i="23" s="1"/>
  <c r="AP55" i="19"/>
  <c r="S7" i="18"/>
  <c r="L7" i="23" s="1"/>
  <c r="R7" i="18"/>
  <c r="F8" i="22" s="1"/>
  <c r="F14" i="20" l="1"/>
  <c r="F19" i="20" s="1"/>
  <c r="F21" i="20" s="1"/>
  <c r="F23" i="20" s="1"/>
  <c r="I14" i="20"/>
  <c r="I19" i="20" s="1"/>
  <c r="I21" i="20" s="1"/>
  <c r="I23" i="20" s="1"/>
  <c r="G16" i="23"/>
  <c r="G17" i="23" s="1"/>
  <c r="G42" i="20"/>
  <c r="S8" i="18"/>
  <c r="F14" i="22" s="1"/>
  <c r="R8" i="18"/>
  <c r="F9" i="22" s="1"/>
  <c r="H14" i="20"/>
  <c r="H19" i="20" s="1"/>
  <c r="H21" i="20" s="1"/>
  <c r="H23" i="20" s="1"/>
  <c r="P9" i="18"/>
  <c r="P13" i="18"/>
  <c r="F16" i="23"/>
  <c r="F17" i="23" s="1"/>
  <c r="F42" i="20"/>
  <c r="AP54" i="3"/>
  <c r="AJ55" i="3"/>
  <c r="L14" i="20"/>
  <c r="L19" i="20" s="1"/>
  <c r="L21" i="20" s="1"/>
  <c r="L23" i="20" s="1"/>
  <c r="E14" i="20"/>
  <c r="E19" i="20" s="1"/>
  <c r="E21" i="20" s="1"/>
  <c r="E23" i="20" s="1"/>
  <c r="H16" i="23"/>
  <c r="H17" i="23" s="1"/>
  <c r="H42" i="20"/>
  <c r="M14" i="20"/>
  <c r="M19" i="20" s="1"/>
  <c r="M21" i="20" s="1"/>
  <c r="M23" i="20" s="1"/>
  <c r="J14" i="20"/>
  <c r="J19" i="20" s="1"/>
  <c r="J21" i="20" s="1"/>
  <c r="J23" i="20" s="1"/>
  <c r="K14" i="20"/>
  <c r="K19" i="20" s="1"/>
  <c r="K21" i="20" s="1"/>
  <c r="K23" i="20" s="1"/>
  <c r="N14" i="20"/>
  <c r="N19" i="20" s="1"/>
  <c r="N21" i="20" s="1"/>
  <c r="N23" i="20" s="1"/>
  <c r="D9" i="22"/>
  <c r="D14" i="22" s="1"/>
  <c r="P16" i="18"/>
  <c r="E16" i="23"/>
  <c r="E42" i="20"/>
  <c r="I16" i="23"/>
  <c r="I17" i="23" s="1"/>
  <c r="I42" i="20"/>
  <c r="G14" i="20"/>
  <c r="G19" i="20" s="1"/>
  <c r="G21" i="20" s="1"/>
  <c r="G23" i="20" s="1"/>
  <c r="I24" i="20" l="1"/>
  <c r="J16" i="23"/>
  <c r="E17" i="23"/>
  <c r="J17" i="23" s="1"/>
  <c r="E30" i="20"/>
  <c r="N30" i="20"/>
  <c r="N32" i="20" s="1"/>
  <c r="N34" i="20" s="1"/>
  <c r="O30" i="20"/>
  <c r="O32" i="20" s="1"/>
  <c r="O34" i="20" s="1"/>
  <c r="K30" i="20"/>
  <c r="K32" i="20" s="1"/>
  <c r="K34" i="20" s="1"/>
  <c r="L30" i="20"/>
  <c r="L32" i="20" s="1"/>
  <c r="L34" i="20" s="1"/>
  <c r="I30" i="20"/>
  <c r="M30" i="20"/>
  <c r="M32" i="20" s="1"/>
  <c r="M34" i="20" s="1"/>
  <c r="P30" i="20"/>
  <c r="P32" i="20" s="1"/>
  <c r="P34" i="20" s="1"/>
  <c r="H30" i="20"/>
  <c r="G30" i="20"/>
  <c r="F30" i="20"/>
  <c r="Q30" i="20"/>
  <c r="Q32" i="20" s="1"/>
  <c r="Q34" i="20" s="1"/>
  <c r="R30" i="20"/>
  <c r="R32" i="20" s="1"/>
  <c r="R34" i="20" s="1"/>
  <c r="S30" i="20"/>
  <c r="S32" i="20" s="1"/>
  <c r="S34" i="20" s="1"/>
  <c r="J30" i="20"/>
  <c r="J32" i="20" s="1"/>
  <c r="J34" i="20" s="1"/>
  <c r="U5" i="18"/>
  <c r="AP55" i="3"/>
  <c r="Z5" i="18" s="1"/>
  <c r="H8" i="23" l="1"/>
  <c r="H10" i="23" s="1"/>
  <c r="H19" i="23" s="1"/>
  <c r="H32" i="20"/>
  <c r="H34" i="20" s="1"/>
  <c r="G8" i="23"/>
  <c r="G10" i="23" s="1"/>
  <c r="G19" i="23" s="1"/>
  <c r="G32" i="20"/>
  <c r="G34" i="20" s="1"/>
  <c r="I8" i="23"/>
  <c r="I10" i="23" s="1"/>
  <c r="I19" i="23" s="1"/>
  <c r="I32" i="20"/>
  <c r="I34" i="20" s="1"/>
  <c r="F8" i="23"/>
  <c r="F10" i="23" s="1"/>
  <c r="F19" i="23" s="1"/>
  <c r="F32" i="20"/>
  <c r="F34" i="20" s="1"/>
  <c r="S5" i="18"/>
  <c r="S9" i="18" s="1"/>
  <c r="R5" i="18"/>
  <c r="R9" i="18" s="1"/>
  <c r="U9" i="18"/>
  <c r="P10" i="18" s="1"/>
  <c r="E8" i="23"/>
  <c r="E32" i="20"/>
  <c r="E34" i="20" s="1"/>
  <c r="I35" i="20" l="1"/>
  <c r="J8" i="23"/>
  <c r="J10" i="23" s="1"/>
  <c r="E10" i="23"/>
  <c r="E19" i="23" s="1"/>
  <c r="J19" i="23" s="1"/>
  <c r="J28" i="23" s="1"/>
  <c r="J21" i="23" s="1"/>
  <c r="G25" i="23" l="1"/>
  <c r="I21" i="23"/>
  <c r="H24" i="23"/>
  <c r="I25" i="23"/>
  <c r="D16" i="22"/>
  <c r="H21" i="23"/>
  <c r="E21" i="23"/>
  <c r="I24" i="23"/>
  <c r="I26" i="23" s="1"/>
  <c r="H25" i="23"/>
  <c r="F25" i="23"/>
  <c r="F21" i="23"/>
  <c r="F24" i="23"/>
  <c r="E24" i="23"/>
  <c r="G24" i="23"/>
  <c r="E25" i="23"/>
  <c r="G21" i="23"/>
  <c r="G26" i="23" l="1"/>
  <c r="G28" i="23" s="1"/>
  <c r="G30" i="23" s="1"/>
  <c r="F26" i="23"/>
  <c r="F28" i="23" s="1"/>
  <c r="F30" i="23" s="1"/>
  <c r="K7" i="22"/>
  <c r="D8" i="22"/>
  <c r="D7" i="22"/>
  <c r="K8" i="22"/>
  <c r="J25" i="23"/>
  <c r="H26" i="23"/>
  <c r="H28" i="23" s="1"/>
  <c r="H30" i="23" s="1"/>
  <c r="I28" i="23"/>
  <c r="I30" i="23" s="1"/>
  <c r="E26" i="23"/>
  <c r="J24" i="23"/>
  <c r="C8" i="18" l="1"/>
  <c r="F16" i="18" s="1"/>
  <c r="D18" i="22"/>
  <c r="C6" i="18"/>
  <c r="C7" i="18"/>
  <c r="F15" i="18" s="1"/>
  <c r="E28" i="23"/>
  <c r="E30" i="23" s="1"/>
  <c r="J30" i="23" s="1"/>
  <c r="J32" i="23" s="1"/>
  <c r="J26" i="23"/>
  <c r="F14" i="18"/>
  <c r="L6" i="18"/>
  <c r="I6" i="18"/>
  <c r="I8" i="18" l="1"/>
  <c r="L8" i="18"/>
  <c r="L7" i="18"/>
  <c r="I7" i="18"/>
  <c r="C5" i="18"/>
  <c r="F13" i="18" s="1"/>
  <c r="F17" i="18" s="1"/>
  <c r="E14" i="22"/>
  <c r="E18" i="22" s="1"/>
  <c r="C9" i="18" l="1"/>
  <c r="F10" i="18" s="1"/>
  <c r="F11" i="18" s="1"/>
  <c r="I5" i="18"/>
  <c r="L5" i="18"/>
  <c r="L9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C4" authorId="0" shapeId="0" xr:uid="{4F62745B-D08D-4DFE-AE11-C1D9131953DC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Excluding Final Year Asset adjustments</t>
        </r>
      </text>
    </comment>
    <comment ref="R5" authorId="0" shapeId="0" xr:uid="{6FDDE4B9-9B07-419D-B21A-082A1A1927EB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For RFM / tracking model rem life adjustments</t>
        </r>
      </text>
    </comment>
    <comment ref="P9" authorId="0" shapeId="0" xr:uid="{AF6071C2-EA31-42A9-9AC9-EE03918A9324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For RFM and tracking model inputs - transfers from existing asset classes</t>
        </r>
      </text>
    </comment>
    <comment ref="S9" authorId="0" shapeId="0" xr:uid="{5C31CA54-BBC3-423C-AAE8-361CFF1BA984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Rem life for accelerated depn class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D9" authorId="0" shapeId="0" xr:uid="{CC7C5C01-FB30-48AA-A9FD-BF16B50F95A7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Shifts from 39 yrs to 27 yrs rem life Effective from 2013 onward per SP AusNet PTRM - Final decision.xlsm, SPI depreciation schedule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S18" authorId="0" shapeId="0" xr:uid="{C65E9890-8A27-41F1-97A2-408CD9DB928F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N10" authorId="0" shapeId="0" xr:uid="{1ECAE6F7-5E3D-4E26-9990-A26BC08516E0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New Towns capex roll-in (31-12-2007)</t>
        </r>
      </text>
    </comment>
    <comment ref="S10" authorId="0" shapeId="0" xr:uid="{7495DDC0-D133-4C44-8CCD-0F8B8B9E83A6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2012 OAV adjustment - Strategic Depn - Dist. Pipelines</t>
        </r>
      </text>
    </comment>
    <comment ref="S15" authorId="0" shapeId="0" xr:uid="{50DA0E7C-0794-463F-A006-9B1DCF4BB23B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This is the remaining life as at 31 Dec 2012</t>
        </r>
      </text>
    </comment>
    <comment ref="S20" authorId="0" shapeId="0" xr:uid="{9F90B7F0-30AB-4DDE-90A9-D306558D6DED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  <comment ref="AP29" authorId="0" shapeId="0" xr:uid="{93BAB10D-2725-4B90-8F9F-852DA77414CB}">
      <text>
        <r>
          <rPr>
            <b/>
            <sz val="9"/>
            <color indexed="81"/>
            <rFont val="Tahoma"/>
            <family val="2"/>
          </rPr>
          <t xml:space="preserve">ASG: </t>
        </r>
        <r>
          <rPr>
            <sz val="9"/>
            <color indexed="81"/>
            <rFont val="Tahoma"/>
            <family val="2"/>
          </rPr>
          <t xml:space="preserve">6.1 years remaining life for LP mains assets as at 1 July 2023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S19" authorId="0" shapeId="0" xr:uid="{139E5EAA-4F7E-4B23-9386-C49BF7FDFCB2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S19" authorId="0" shapeId="0" xr:uid="{C39DB717-2B93-4F37-9CF3-3E3E7B36F423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<sst xmlns="http://schemas.openxmlformats.org/spreadsheetml/2006/main" count="568" uniqueCount="180">
  <si>
    <t>CPI - 1 year lagged</t>
  </si>
  <si>
    <t>Index - $2018 to Nominal</t>
  </si>
  <si>
    <t>Opening RAB</t>
  </si>
  <si>
    <t>Inflation on Opening RAB</t>
  </si>
  <si>
    <t>Closing RAB</t>
  </si>
  <si>
    <t>Long Life Assets (current / historical approach)</t>
  </si>
  <si>
    <t>WARL</t>
  </si>
  <si>
    <t>Nom WACC</t>
  </si>
  <si>
    <t>$Nominal</t>
  </si>
  <si>
    <t>Forecast</t>
  </si>
  <si>
    <t>Index - $2011 to Nominal</t>
  </si>
  <si>
    <t>SL Depn - $1997</t>
  </si>
  <si>
    <t>total depn</t>
  </si>
  <si>
    <t>Nominal closing RAB</t>
  </si>
  <si>
    <t>Depreciation schedules</t>
  </si>
  <si>
    <t>Total</t>
  </si>
  <si>
    <t>Addns</t>
  </si>
  <si>
    <t>Closing</t>
  </si>
  <si>
    <t>Rem life</t>
  </si>
  <si>
    <t>Depr</t>
  </si>
  <si>
    <t>Average std life pre 2016</t>
  </si>
  <si>
    <t>RAB Standard life - historical</t>
  </si>
  <si>
    <t>Sum depn (1997-2010 assets)</t>
  </si>
  <si>
    <t>Sum depn (2011-2015 assets)</t>
  </si>
  <si>
    <t>Expired</t>
  </si>
  <si>
    <t>Weighted</t>
  </si>
  <si>
    <t>Closing RAB - $1997</t>
  </si>
  <si>
    <t>Actual</t>
  </si>
  <si>
    <t>Stub</t>
  </si>
  <si>
    <t>FY24</t>
  </si>
  <si>
    <t>FY25</t>
  </si>
  <si>
    <t>FY26</t>
  </si>
  <si>
    <t>Revised</t>
  </si>
  <si>
    <t>6 month</t>
  </si>
  <si>
    <t>Nominal Net Capex</t>
  </si>
  <si>
    <t>Total real Capex</t>
  </si>
  <si>
    <t>Std Life</t>
  </si>
  <si>
    <t>Rem Life</t>
  </si>
  <si>
    <t>Age</t>
  </si>
  <si>
    <t>Actual capex</t>
  </si>
  <si>
    <t>Actual capex by RAB category</t>
  </si>
  <si>
    <t>$'000, nominal, calendar year basis</t>
  </si>
  <si>
    <t>Transmission Pipelines</t>
  </si>
  <si>
    <t>Distribution Pipelines</t>
  </si>
  <si>
    <t>Service Pipes</t>
  </si>
  <si>
    <t>Cathodic Protection</t>
  </si>
  <si>
    <t>Meters</t>
  </si>
  <si>
    <t>SCADA and remote control</t>
  </si>
  <si>
    <t>Other - IT</t>
  </si>
  <si>
    <t>Other - non IT</t>
  </si>
  <si>
    <t>Total net capex (including overheads)</t>
  </si>
  <si>
    <t>Customer contributions</t>
  </si>
  <si>
    <t>Government contributions</t>
  </si>
  <si>
    <t>Total gross capex (including overheads)</t>
  </si>
  <si>
    <t>Gas RAB 1 Jan 1998</t>
  </si>
  <si>
    <t>Real $1998</t>
  </si>
  <si>
    <t>OAV</t>
  </si>
  <si>
    <t>RL</t>
  </si>
  <si>
    <t>Distribution Pipelines other mains</t>
  </si>
  <si>
    <t>Distribution Pipelines Low pressure mains</t>
  </si>
  <si>
    <t>Supply Regulators/Valve Stations</t>
  </si>
  <si>
    <t>Land and Building</t>
  </si>
  <si>
    <t>Check</t>
  </si>
  <si>
    <t>these values should be gross capex net of CC and disposals</t>
  </si>
  <si>
    <t>Straight-line Depn (1998 opening RAB)</t>
  </si>
  <si>
    <t>Index - $1998 to Nominal</t>
  </si>
  <si>
    <t>Straight-line Depn (1998-2022 assets)</t>
  </si>
  <si>
    <t>Rem lives - Transmission pipelines</t>
  </si>
  <si>
    <t>Rem lives - Distribution Pipelines</t>
  </si>
  <si>
    <t>FY27</t>
  </si>
  <si>
    <t>FY28</t>
  </si>
  <si>
    <t>stub</t>
  </si>
  <si>
    <t>SL Depn - $1998</t>
  </si>
  <si>
    <t>Closing RAB - $1998</t>
  </si>
  <si>
    <t>Sum depn (1998 opening RAB)</t>
  </si>
  <si>
    <t>These values were sourced from the live GAAR RFM in Nominal</t>
  </si>
  <si>
    <t>Jan-Jun-23</t>
  </si>
  <si>
    <t>Sum depn (1998-Jan 2023 assets)</t>
  </si>
  <si>
    <t>Net Capex - real $1998</t>
  </si>
  <si>
    <t>1998 Opening RAB</t>
  </si>
  <si>
    <t>nominal varying WACCs from the decisions</t>
  </si>
  <si>
    <t>Total Capex closing RAB - $1998</t>
  </si>
  <si>
    <t>spare</t>
  </si>
  <si>
    <t>Asset Class Name</t>
  </si>
  <si>
    <t>Opening Asset Value</t>
  </si>
  <si>
    <t>Average Remaining Life (Year)</t>
  </si>
  <si>
    <t>GAAR RFM live model</t>
  </si>
  <si>
    <t>As at 30 June 2023</t>
  </si>
  <si>
    <t>Lives % Variance</t>
  </si>
  <si>
    <t>RAB % Variance</t>
  </si>
  <si>
    <t>Subtotal</t>
  </si>
  <si>
    <t>This model output</t>
  </si>
  <si>
    <t>Std Life used (yrs)</t>
  </si>
  <si>
    <t>Variance</t>
  </si>
  <si>
    <t>Rem lives - Service Pipes</t>
  </si>
  <si>
    <t>New Towns capex roll-in (31-12-2007)</t>
  </si>
  <si>
    <t>1998 to</t>
  </si>
  <si>
    <t>to 2029</t>
  </si>
  <si>
    <t>Sum depn (1998-Jun-23 assets)</t>
  </si>
  <si>
    <t>Sum depn (1998-Jun 2023 assets)</t>
  </si>
  <si>
    <t>----&gt;</t>
  </si>
  <si>
    <t>RAB depreciation for acceleration</t>
  </si>
  <si>
    <t>FY29</t>
  </si>
  <si>
    <t>FY30</t>
  </si>
  <si>
    <t>FY31</t>
  </si>
  <si>
    <t>FY32</t>
  </si>
  <si>
    <t>FY33</t>
  </si>
  <si>
    <t>LP Mains 1998 Opening RAB</t>
  </si>
  <si>
    <t>Other mains 1998 Opening RAB</t>
  </si>
  <si>
    <t>Closing Asset Value before final year adjs</t>
  </si>
  <si>
    <t>60 years</t>
  </si>
  <si>
    <t>Standard Life</t>
  </si>
  <si>
    <t>Asset Class</t>
  </si>
  <si>
    <t>50 years</t>
  </si>
  <si>
    <t>Straight-line depreciation</t>
  </si>
  <si>
    <t>real $1998, $m</t>
  </si>
  <si>
    <t>Change in $real</t>
  </si>
  <si>
    <t>TOTAL accelerated depn - real $1998, $m</t>
  </si>
  <si>
    <t>TOTAL accelerated depn - real $2023, $m</t>
  </si>
  <si>
    <t>TOTAL 2024-28 period - real $2023, $m</t>
  </si>
  <si>
    <t>1998 Op RAB</t>
  </si>
  <si>
    <t>Avg Rem Life - Post 1998 RAB</t>
  </si>
  <si>
    <t>Avg Rem Life - 1998 Op RAB</t>
  </si>
  <si>
    <t>Excluding 1998 opening RAB</t>
  </si>
  <si>
    <t>1998-2023 Capex RAB</t>
  </si>
  <si>
    <t>1998-2023 Capex RAB RL</t>
  </si>
  <si>
    <t>FY34</t>
  </si>
  <si>
    <t>FY35</t>
  </si>
  <si>
    <t>FY36</t>
  </si>
  <si>
    <t>FY37</t>
  </si>
  <si>
    <t>FY38</t>
  </si>
  <si>
    <t>real $1998 to real $2023</t>
  </si>
  <si>
    <t>checks</t>
  </si>
  <si>
    <t>Based on 60 yrs Std</t>
  </si>
  <si>
    <t>Based on 50 yrs Std</t>
  </si>
  <si>
    <t>50 yrs SL</t>
  </si>
  <si>
    <t>1998 to 2023 Capex RAB</t>
  </si>
  <si>
    <t>RFM Final Year Adjustments</t>
  </si>
  <si>
    <t>Net Total</t>
  </si>
  <si>
    <t>RAB Adj</t>
  </si>
  <si>
    <t>Accelerated depreciation - Long life assets</t>
  </si>
  <si>
    <t>Post 1998 Transmission Pipelines</t>
  </si>
  <si>
    <t>Post 1998 Distribution Pipelines</t>
  </si>
  <si>
    <t>Post 1998 Service Pipes</t>
  </si>
  <si>
    <t>Post 1998 Cathodic Protection</t>
  </si>
  <si>
    <t>Change compared to BAU - $2023</t>
  </si>
  <si>
    <t>Long Life Assets Offset</t>
  </si>
  <si>
    <t>Long Life Assets Accelerated Depreciation</t>
  </si>
  <si>
    <t>Net Accelerated Depreciation</t>
  </si>
  <si>
    <t>Future of Gas Assets Offset</t>
  </si>
  <si>
    <t>Future of Gas Accelerated Depreciation</t>
  </si>
  <si>
    <t>Net FoG Accelerated Depreciation</t>
  </si>
  <si>
    <t>Net Long Life Assets Accelerated Depreciation</t>
  </si>
  <si>
    <t>2023-24</t>
  </si>
  <si>
    <t>2024-25</t>
  </si>
  <si>
    <t>2025-26</t>
  </si>
  <si>
    <t>2026-27</t>
  </si>
  <si>
    <t>2027-28</t>
  </si>
  <si>
    <t>End of period adjustments</t>
  </si>
  <si>
    <t>End of Period Adjustments</t>
  </si>
  <si>
    <t>Difference in Jul 2023 Opening Asset value - 50 yrs std life</t>
  </si>
  <si>
    <t>End period adjustments</t>
  </si>
  <si>
    <t>1998-2023 Capex RAB excl EOP Adjs</t>
  </si>
  <si>
    <t>Source: 2013-17 Gas Access Arrangement Review: SP AusNet PTRM - Final decision (Public).xlsm</t>
  </si>
  <si>
    <t>Total Accelerated Depreciation</t>
  </si>
  <si>
    <t>TAB Adj</t>
  </si>
  <si>
    <t>RAB RL</t>
  </si>
  <si>
    <t>TAB RL</t>
  </si>
  <si>
    <t>Accelerated depreciation - Future of Gas</t>
  </si>
  <si>
    <t>FoG Adjustment</t>
  </si>
  <si>
    <t>Mains &amp; Services</t>
  </si>
  <si>
    <t>Land &amp; Buildings</t>
  </si>
  <si>
    <t>Other Assets</t>
  </si>
  <si>
    <t>source: ASG - GAAR 2024-28 RFM - 24 Jan 2023 - PUBLIC</t>
  </si>
  <si>
    <t>Notes:</t>
  </si>
  <si>
    <t>n/a</t>
  </si>
  <si>
    <t>Average remaining life in TAB for 'Cathodic Protection' as at 30 June 2023 (before Final Year TAB Adjustments):</t>
  </si>
  <si>
    <t>HY2023</t>
  </si>
  <si>
    <t>values are pasted here from Jun-23 Closing RAB sheet - using the switch from 60 yrs to 50 yrs (at cell G3)</t>
  </si>
  <si>
    <t>&lt;--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</si>
</sst>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-* #,##0.0_-;\-* #,##0.0_-;_-* &quot;-&quot;??_-;_-@_-"/>
    <numFmt numFmtId="168" formatCode="0.0"/>
    <numFmt numFmtId="169" formatCode="#,##0;\(#,##0\)"/>
    <numFmt numFmtId="170" formatCode="_(* #,##0_);_(* \(#,##0\);_(* &quot;-&quot;??_);_(@_)"/>
    <numFmt numFmtId="171" formatCode="&quot;$&quot;#,##0.00"/>
    <numFmt numFmtId="172" formatCode="_(#,##0.00_);\(#,##0.00\);_(&quot;-&quot;_);_)@_)"/>
    <numFmt numFmtId="173" formatCode="0.0%"/>
    <numFmt numFmtId="174" formatCode="#,##0.0"/>
    <numFmt numFmtId="175" formatCode="_(* #,##0.0_);_(* \(#,##0.0\);_(* &quot;-&quot;??_);_(@_)"/>
    <numFmt numFmtId="176" formatCode="_(###0_);\(###0\);_(&quot;-&quot;_);_)@_)"/>
    <numFmt numFmtId="177" formatCode="_)d\-mmm\-yy_);_)d\-mmm\-yy_);_)&quot;-&quot;_);_)@_)"/>
    <numFmt numFmtId="178" formatCode="_(#,##0.0_);\(#,##0.0\);_(&quot;-&quot;_);_)@_)"/>
    <numFmt numFmtId="179" formatCode="_(#,##0.0%_);\(#,##0.0%\);_(&quot;-&quot;_);_)@_)"/>
    <numFmt numFmtId="180" formatCode="_(#,##0.0\x_);\(#,##0.0\x\);_(&quot;-&quot;_);_)@_)"/>
    <numFmt numFmtId="181" formatCode="_(&quot;$&quot;#,##0.0_);\(&quot;$&quot;#,##0.0\);_(&quot;-&quot;_);_)@_)"/>
    <numFmt numFmtId="182" formatCode="_(#,##0.00%_);\(#,##0.00%\);_(&quot;-&quot;_);_)@_)"/>
  </numFmts>
  <fonts count="47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1"/>
      <name val="Arial"/>
      <family val="2"/>
      <scheme val="min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9"/>
      <color rgb="FF002060"/>
      <name val="Arial"/>
      <family val="2"/>
      <scheme val="minor"/>
    </font>
    <font>
      <b/>
      <sz val="9"/>
      <color rgb="FFFF0000"/>
      <name val="Arial"/>
      <family val="2"/>
      <scheme val="minor"/>
    </font>
    <font>
      <sz val="9"/>
      <color rgb="FF0070C0"/>
      <name val="Arial"/>
      <family val="2"/>
      <scheme val="minor"/>
    </font>
    <font>
      <sz val="9"/>
      <color rgb="FF002060"/>
      <name val="Arial"/>
      <family val="2"/>
      <scheme val="minor"/>
    </font>
    <font>
      <b/>
      <u/>
      <sz val="9"/>
      <color theme="1"/>
      <name val="Arial"/>
      <family val="2"/>
      <scheme val="minor"/>
    </font>
    <font>
      <strike/>
      <sz val="9"/>
      <color rgb="FF0000FF"/>
      <name val="Arial"/>
      <family val="2"/>
      <scheme val="minor"/>
    </font>
    <font>
      <sz val="9"/>
      <color rgb="FF0000FF"/>
      <name val="Arial"/>
      <family val="2"/>
      <scheme val="minor"/>
    </font>
    <font>
      <strike/>
      <sz val="9"/>
      <color theme="1"/>
      <name val="Arial"/>
      <family val="2"/>
      <scheme val="minor"/>
    </font>
    <font>
      <b/>
      <i/>
      <sz val="9"/>
      <color theme="1"/>
      <name val="Arial"/>
      <family val="2"/>
      <scheme val="minor"/>
    </font>
    <font>
      <i/>
      <sz val="9"/>
      <color rgb="FF0000FF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9"/>
      <color theme="1"/>
      <name val="Arial"/>
      <family val="2"/>
      <scheme val="minor"/>
    </font>
    <font>
      <i/>
      <sz val="9"/>
      <color rgb="FF00206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u/>
      <sz val="9"/>
      <color theme="1" tint="0.24994659260841701"/>
      <name val="Arial"/>
      <family val="2"/>
      <scheme val="minor"/>
    </font>
    <font>
      <sz val="8"/>
      <color theme="1" tint="0.24994659260841701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ashed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69">
    <xf numFmtId="0" fontId="0" fillId="0" borderId="0" applyFill="0" applyBorder="0">
      <alignment vertical="center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18" fillId="17" borderId="0" applyBorder="0">
      <alignment vertical="center"/>
    </xf>
    <xf numFmtId="0" fontId="20" fillId="7" borderId="8">
      <alignment vertical="center"/>
    </xf>
    <xf numFmtId="0" fontId="21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  <protection locked="0"/>
    </xf>
    <xf numFmtId="0" fontId="23" fillId="18" borderId="9">
      <alignment vertical="center"/>
      <protection locked="0"/>
    </xf>
    <xf numFmtId="176" fontId="23" fillId="18" borderId="9">
      <alignment vertical="center"/>
      <protection locked="0"/>
    </xf>
    <xf numFmtId="177" fontId="23" fillId="18" borderId="9">
      <alignment vertical="center"/>
      <protection locked="0"/>
    </xf>
    <xf numFmtId="178" fontId="23" fillId="18" borderId="9">
      <alignment vertical="center"/>
      <protection locked="0"/>
    </xf>
    <xf numFmtId="179" fontId="23" fillId="18" borderId="9">
      <alignment vertical="center"/>
      <protection locked="0"/>
    </xf>
    <xf numFmtId="180" fontId="23" fillId="18" borderId="9">
      <alignment vertical="center"/>
      <protection locked="0"/>
    </xf>
    <xf numFmtId="181" fontId="23" fillId="18" borderId="9">
      <alignment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76" fontId="23" fillId="0" borderId="0" applyFill="0" applyBorder="0">
      <alignment vertical="center"/>
    </xf>
    <xf numFmtId="177" fontId="23" fillId="0" borderId="0" applyFill="0" applyBorder="0">
      <alignment vertical="center"/>
    </xf>
    <xf numFmtId="178" fontId="23" fillId="0" borderId="0" applyFill="0" applyBorder="0">
      <alignment vertical="center"/>
    </xf>
    <xf numFmtId="179" fontId="23" fillId="0" borderId="0" applyFill="0" applyBorder="0">
      <alignment vertical="center"/>
    </xf>
    <xf numFmtId="180" fontId="23" fillId="0" borderId="0" applyFill="0" applyBorder="0">
      <alignment vertical="center"/>
    </xf>
    <xf numFmtId="181" fontId="23" fillId="0" borderId="0" applyFill="0" applyBorder="0">
      <alignment vertical="center"/>
    </xf>
    <xf numFmtId="0" fontId="24" fillId="19" borderId="0" applyBorder="0">
      <alignment vertical="center"/>
    </xf>
    <xf numFmtId="0" fontId="25" fillId="0" borderId="2" applyFill="0">
      <alignment horizontal="center" vertical="center"/>
    </xf>
    <xf numFmtId="178" fontId="23" fillId="0" borderId="2" applyFill="0">
      <alignment horizontal="center" vertical="center"/>
    </xf>
    <xf numFmtId="0" fontId="23" fillId="0" borderId="2" applyFill="0">
      <alignment horizontal="center" vertical="center"/>
    </xf>
    <xf numFmtId="0" fontId="26" fillId="0" borderId="0" applyFill="0" applyBorder="0">
      <alignment vertical="center"/>
    </xf>
    <xf numFmtId="0" fontId="27" fillId="0" borderId="0" applyFill="0" applyBorder="0">
      <alignment horizontal="center" vertical="center"/>
    </xf>
    <xf numFmtId="0" fontId="27" fillId="0" borderId="0" applyFill="0" applyBorder="0">
      <alignment horizontal="center" vertical="center"/>
    </xf>
    <xf numFmtId="0" fontId="28" fillId="0" borderId="0" applyFill="0" applyBorder="0">
      <alignment vertical="center"/>
    </xf>
    <xf numFmtId="0" fontId="26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16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18" fillId="17" borderId="0" applyBorder="0">
      <alignment vertical="center"/>
    </xf>
    <xf numFmtId="0" fontId="21" fillId="20" borderId="0" applyBorder="0">
      <alignment vertical="center"/>
    </xf>
    <xf numFmtId="0" fontId="21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  <protection locked="0"/>
    </xf>
    <xf numFmtId="178" fontId="23" fillId="0" borderId="0" applyFill="0" applyBorder="0">
      <alignment vertical="center"/>
    </xf>
    <xf numFmtId="179" fontId="23" fillId="0" borderId="0" applyFill="0" applyBorder="0">
      <alignment vertical="center"/>
    </xf>
    <xf numFmtId="180" fontId="23" fillId="0" borderId="0" applyFill="0" applyBorder="0">
      <alignment vertical="center"/>
    </xf>
    <xf numFmtId="181" fontId="23" fillId="0" borderId="0" applyFill="0" applyBorder="0">
      <alignment vertical="center"/>
    </xf>
    <xf numFmtId="176" fontId="23" fillId="0" borderId="0" applyFill="0" applyBorder="0">
      <alignment vertical="center"/>
    </xf>
    <xf numFmtId="177" fontId="23" fillId="0" borderId="0" applyFill="0" applyBorder="0">
      <alignment vertical="center"/>
    </xf>
    <xf numFmtId="0" fontId="24" fillId="19" borderId="0" applyBorder="0">
      <alignment vertical="center"/>
    </xf>
    <xf numFmtId="0" fontId="26" fillId="0" borderId="0" applyFill="0" applyBorder="0">
      <alignment vertical="center"/>
    </xf>
    <xf numFmtId="0" fontId="27" fillId="0" borderId="0" applyFill="0" applyBorder="0">
      <alignment horizontal="center" vertical="center"/>
    </xf>
    <xf numFmtId="0" fontId="27" fillId="0" borderId="0" applyFill="0" applyBorder="0">
      <alignment horizontal="center" vertical="center"/>
    </xf>
    <xf numFmtId="0" fontId="28" fillId="0" borderId="0" applyFill="0" applyBorder="0">
      <alignment vertical="center"/>
    </xf>
    <xf numFmtId="0" fontId="26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3" fillId="0" borderId="0" applyFill="0" applyBorder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>
      <alignment vertic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66" fontId="0" fillId="0" borderId="0" xfId="0" applyNumberFormat="1">
      <alignment vertical="center"/>
    </xf>
    <xf numFmtId="165" fontId="0" fillId="0" borderId="0" xfId="1" applyFont="1"/>
    <xf numFmtId="165" fontId="0" fillId="0" borderId="0" xfId="0" applyNumberFormat="1">
      <alignment vertical="center"/>
    </xf>
    <xf numFmtId="0" fontId="0" fillId="0" borderId="0" xfId="0" applyAlignment="1">
      <alignment horizontal="right"/>
    </xf>
    <xf numFmtId="0" fontId="4" fillId="0" borderId="0" xfId="0" applyFont="1">
      <alignment vertical="center"/>
    </xf>
    <xf numFmtId="165" fontId="0" fillId="0" borderId="0" xfId="1" applyFont="1" applyFill="1"/>
    <xf numFmtId="165" fontId="4" fillId="0" borderId="0" xfId="0" applyNumberFormat="1" applyFont="1">
      <alignment vertical="center"/>
    </xf>
    <xf numFmtId="0" fontId="0" fillId="0" borderId="0" xfId="0" applyFill="1">
      <alignment vertical="center"/>
    </xf>
    <xf numFmtId="165" fontId="0" fillId="0" borderId="0" xfId="0" applyNumberFormat="1" applyFill="1">
      <alignment vertical="center"/>
    </xf>
    <xf numFmtId="10" fontId="0" fillId="0" borderId="0" xfId="0" applyNumberFormat="1">
      <alignment vertical="center"/>
    </xf>
    <xf numFmtId="0" fontId="0" fillId="0" borderId="0" xfId="0" applyFill="1" applyAlignment="1">
      <alignment horizontal="center"/>
    </xf>
    <xf numFmtId="17" fontId="0" fillId="0" borderId="0" xfId="0" applyNumberFormat="1" applyFill="1" applyAlignment="1">
      <alignment horizontal="center"/>
    </xf>
    <xf numFmtId="10" fontId="0" fillId="0" borderId="0" xfId="2" applyNumberFormat="1" applyFont="1" applyFill="1"/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Fill="1" applyBorder="1">
      <alignment vertical="center"/>
    </xf>
    <xf numFmtId="0" fontId="0" fillId="3" borderId="0" xfId="0" applyFill="1">
      <alignment vertical="center"/>
    </xf>
    <xf numFmtId="0" fontId="9" fillId="0" borderId="0" xfId="5"/>
    <xf numFmtId="0" fontId="5" fillId="7" borderId="0" xfId="5" applyFont="1" applyFill="1"/>
    <xf numFmtId="0" fontId="5" fillId="0" borderId="0" xfId="5" applyFont="1"/>
    <xf numFmtId="0" fontId="10" fillId="0" borderId="0" xfId="5" applyFont="1"/>
    <xf numFmtId="0" fontId="11" fillId="0" borderId="0" xfId="5" applyFont="1"/>
    <xf numFmtId="0" fontId="12" fillId="8" borderId="0" xfId="5" applyFont="1" applyFill="1"/>
    <xf numFmtId="0" fontId="12" fillId="0" borderId="0" xfId="5" applyFont="1"/>
    <xf numFmtId="0" fontId="12" fillId="0" borderId="0" xfId="5" applyFont="1" applyAlignment="1">
      <alignment horizontal="center"/>
    </xf>
    <xf numFmtId="0" fontId="13" fillId="0" borderId="0" xfId="5" applyFont="1"/>
    <xf numFmtId="169" fontId="14" fillId="0" borderId="0" xfId="5" applyNumberFormat="1" applyFont="1" applyAlignment="1">
      <alignment horizontal="left"/>
    </xf>
    <xf numFmtId="3" fontId="0" fillId="0" borderId="0" xfId="6" applyNumberFormat="1" applyFont="1"/>
    <xf numFmtId="0" fontId="12" fillId="0" borderId="5" xfId="5" applyFont="1" applyBorder="1"/>
    <xf numFmtId="3" fontId="12" fillId="0" borderId="5" xfId="6" applyNumberFormat="1" applyFont="1" applyBorder="1"/>
    <xf numFmtId="0" fontId="12" fillId="0" borderId="7" xfId="5" applyFont="1" applyBorder="1"/>
    <xf numFmtId="3" fontId="12" fillId="0" borderId="7" xfId="5" applyNumberFormat="1" applyFont="1" applyBorder="1"/>
    <xf numFmtId="3" fontId="9" fillId="0" borderId="0" xfId="5" applyNumberFormat="1"/>
    <xf numFmtId="167" fontId="0" fillId="0" borderId="0" xfId="7" applyNumberFormat="1" applyFont="1"/>
    <xf numFmtId="167" fontId="4" fillId="0" borderId="0" xfId="7" applyNumberFormat="1" applyFont="1"/>
    <xf numFmtId="167" fontId="0" fillId="0" borderId="0" xfId="0" applyNumberFormat="1">
      <alignment vertical="center"/>
    </xf>
    <xf numFmtId="43" fontId="0" fillId="0" borderId="0" xfId="0" applyNumberFormat="1">
      <alignment vertical="center"/>
    </xf>
    <xf numFmtId="165" fontId="0" fillId="9" borderId="2" xfId="1" applyFont="1" applyFill="1" applyBorder="1"/>
    <xf numFmtId="165" fontId="0" fillId="0" borderId="2" xfId="1" applyFont="1" applyFill="1" applyBorder="1"/>
    <xf numFmtId="10" fontId="0" fillId="8" borderId="0" xfId="2" applyNumberFormat="1" applyFont="1" applyFill="1"/>
    <xf numFmtId="170" fontId="9" fillId="5" borderId="0" xfId="1" applyNumberFormat="1" applyFont="1" applyFill="1"/>
    <xf numFmtId="165" fontId="0" fillId="10" borderId="0" xfId="1" applyFont="1" applyFill="1"/>
    <xf numFmtId="10" fontId="0" fillId="5" borderId="0" xfId="2" applyNumberFormat="1" applyFont="1" applyFill="1"/>
    <xf numFmtId="165" fontId="0" fillId="5" borderId="0" xfId="1" applyFont="1" applyFill="1"/>
    <xf numFmtId="10" fontId="0" fillId="11" borderId="0" xfId="2" applyNumberFormat="1" applyFont="1" applyFill="1"/>
    <xf numFmtId="9" fontId="0" fillId="0" borderId="0" xfId="2" applyFont="1"/>
    <xf numFmtId="0" fontId="0" fillId="0" borderId="0" xfId="0" quotePrefix="1">
      <alignment vertical="center"/>
    </xf>
    <xf numFmtId="165" fontId="0" fillId="5" borderId="2" xfId="1" applyFont="1" applyFill="1" applyBorder="1"/>
    <xf numFmtId="165" fontId="0" fillId="0" borderId="4" xfId="1" applyFont="1" applyBorder="1"/>
    <xf numFmtId="165" fontId="0" fillId="16" borderId="0" xfId="1" applyFont="1" applyFill="1"/>
    <xf numFmtId="0" fontId="4" fillId="0" borderId="0" xfId="0" applyFont="1" applyAlignment="1">
      <alignment horizontal="center"/>
    </xf>
    <xf numFmtId="175" fontId="0" fillId="0" borderId="0" xfId="0" applyNumberFormat="1">
      <alignment vertical="center"/>
    </xf>
    <xf numFmtId="179" fontId="23" fillId="0" borderId="0" xfId="27">
      <alignment vertical="center"/>
    </xf>
    <xf numFmtId="0" fontId="19" fillId="0" borderId="0" xfId="0" applyFont="1">
      <alignment vertical="center"/>
    </xf>
    <xf numFmtId="175" fontId="19" fillId="0" borderId="0" xfId="0" applyNumberFormat="1" applyFont="1">
      <alignment vertical="center"/>
    </xf>
    <xf numFmtId="175" fontId="25" fillId="0" borderId="10" xfId="0" applyNumberFormat="1" applyFont="1" applyBorder="1">
      <alignment vertical="center"/>
    </xf>
    <xf numFmtId="175" fontId="19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175" fontId="25" fillId="0" borderId="3" xfId="0" applyNumberFormat="1" applyFont="1" applyBorder="1">
      <alignment vertical="center"/>
    </xf>
    <xf numFmtId="175" fontId="19" fillId="0" borderId="3" xfId="0" applyNumberFormat="1" applyFont="1" applyBorder="1">
      <alignment vertical="center"/>
    </xf>
    <xf numFmtId="175" fontId="25" fillId="0" borderId="11" xfId="0" applyNumberFormat="1" applyFont="1" applyBorder="1">
      <alignment vertical="center"/>
    </xf>
    <xf numFmtId="175" fontId="19" fillId="0" borderId="11" xfId="0" applyNumberFormat="1" applyFont="1" applyBorder="1">
      <alignment vertical="center"/>
    </xf>
    <xf numFmtId="0" fontId="25" fillId="0" borderId="10" xfId="0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indent="1"/>
    </xf>
    <xf numFmtId="0" fontId="0" fillId="0" borderId="11" xfId="0" applyBorder="1">
      <alignment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3" fontId="19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175" fontId="0" fillId="0" borderId="11" xfId="0" applyNumberFormat="1" applyBorder="1">
      <alignment vertical="center"/>
    </xf>
    <xf numFmtId="174" fontId="0" fillId="0" borderId="11" xfId="0" applyNumberFormat="1" applyBorder="1">
      <alignment vertical="center"/>
    </xf>
    <xf numFmtId="174" fontId="19" fillId="0" borderId="11" xfId="0" applyNumberFormat="1" applyFont="1" applyBorder="1">
      <alignment vertical="center"/>
    </xf>
    <xf numFmtId="0" fontId="3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/>
    <xf numFmtId="165" fontId="0" fillId="14" borderId="0" xfId="1" applyFont="1" applyFill="1"/>
    <xf numFmtId="165" fontId="0" fillId="14" borderId="1" xfId="1" applyFont="1" applyFill="1" applyBorder="1"/>
    <xf numFmtId="165" fontId="0" fillId="0" borderId="0" xfId="0" applyNumberFormat="1" applyAlignment="1"/>
    <xf numFmtId="0" fontId="25" fillId="0" borderId="0" xfId="0" applyFont="1" applyAlignment="1">
      <alignment horizontal="center"/>
    </xf>
    <xf numFmtId="0" fontId="19" fillId="0" borderId="3" xfId="0" applyFont="1" applyBorder="1">
      <alignment vertical="center"/>
    </xf>
    <xf numFmtId="167" fontId="19" fillId="0" borderId="3" xfId="7" applyNumberFormat="1" applyFont="1" applyBorder="1"/>
    <xf numFmtId="0" fontId="31" fillId="0" borderId="0" xfId="0" applyFont="1">
      <alignment vertical="center"/>
    </xf>
    <xf numFmtId="0" fontId="0" fillId="0" borderId="6" xfId="0" applyBorder="1" applyAlignment="1">
      <alignment horizontal="center"/>
    </xf>
    <xf numFmtId="0" fontId="19" fillId="0" borderId="2" xfId="0" applyFont="1" applyBorder="1">
      <alignment vertical="center"/>
    </xf>
    <xf numFmtId="165" fontId="0" fillId="1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165" fontId="19" fillId="0" borderId="2" xfId="1" applyFont="1" applyFill="1" applyBorder="1"/>
    <xf numFmtId="0" fontId="0" fillId="10" borderId="2" xfId="0" applyFill="1" applyBorder="1">
      <alignment vertical="center"/>
    </xf>
    <xf numFmtId="0" fontId="32" fillId="0" borderId="2" xfId="0" applyFont="1" applyFill="1" applyBorder="1">
      <alignment vertical="center"/>
    </xf>
    <xf numFmtId="0" fontId="32" fillId="6" borderId="2" xfId="0" applyFont="1" applyFill="1" applyBorder="1">
      <alignment vertical="center"/>
    </xf>
    <xf numFmtId="2" fontId="0" fillId="5" borderId="0" xfId="0" applyNumberFormat="1" applyFill="1">
      <alignment vertical="center"/>
    </xf>
    <xf numFmtId="165" fontId="33" fillId="0" borderId="2" xfId="1" applyFont="1" applyFill="1" applyBorder="1"/>
    <xf numFmtId="0" fontId="34" fillId="0" borderId="0" xfId="0" applyFont="1">
      <alignment vertical="center"/>
    </xf>
    <xf numFmtId="172" fontId="0" fillId="0" borderId="0" xfId="0" applyNumberFormat="1">
      <alignment vertical="center"/>
    </xf>
    <xf numFmtId="174" fontId="0" fillId="0" borderId="0" xfId="0" applyNumberFormat="1">
      <alignment vertical="center"/>
    </xf>
    <xf numFmtId="174" fontId="0" fillId="3" borderId="0" xfId="0" applyNumberFormat="1" applyFill="1">
      <alignment vertical="center"/>
    </xf>
    <xf numFmtId="165" fontId="19" fillId="0" borderId="0" xfId="0" applyNumberFormat="1" applyFont="1" applyFill="1">
      <alignment vertical="center"/>
    </xf>
    <xf numFmtId="165" fontId="19" fillId="0" borderId="0" xfId="1" applyFont="1" applyFill="1"/>
    <xf numFmtId="43" fontId="19" fillId="0" borderId="0" xfId="0" applyNumberFormat="1" applyFont="1" applyFill="1">
      <alignment vertical="center"/>
    </xf>
    <xf numFmtId="0" fontId="19" fillId="0" borderId="0" xfId="0" applyFont="1" applyFill="1">
      <alignment vertical="center"/>
    </xf>
    <xf numFmtId="0" fontId="0" fillId="0" borderId="0" xfId="0" applyFill="1" applyAlignment="1">
      <alignment horizontal="right"/>
    </xf>
    <xf numFmtId="0" fontId="0" fillId="5" borderId="0" xfId="0" applyFill="1">
      <alignment vertical="center"/>
    </xf>
    <xf numFmtId="165" fontId="19" fillId="0" borderId="0" xfId="0" applyNumberFormat="1" applyFont="1">
      <alignment vertical="center"/>
    </xf>
    <xf numFmtId="168" fontId="0" fillId="0" borderId="0" xfId="0" applyNumberFormat="1">
      <alignment vertical="center"/>
    </xf>
    <xf numFmtId="2" fontId="0" fillId="0" borderId="0" xfId="0" applyNumberFormat="1" applyFill="1">
      <alignment vertical="center"/>
    </xf>
    <xf numFmtId="165" fontId="0" fillId="0" borderId="1" xfId="1" applyFont="1" applyFill="1" applyBorder="1"/>
    <xf numFmtId="2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>
      <alignment vertical="center"/>
    </xf>
    <xf numFmtId="2" fontId="0" fillId="0" borderId="0" xfId="0" applyNumberFormat="1" applyFill="1" applyBorder="1">
      <alignment vertical="center"/>
    </xf>
    <xf numFmtId="165" fontId="0" fillId="0" borderId="0" xfId="1" applyFont="1" applyFill="1" applyBorder="1"/>
    <xf numFmtId="165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/>
    </xf>
    <xf numFmtId="0" fontId="34" fillId="0" borderId="0" xfId="0" applyFont="1" applyFill="1">
      <alignment vertical="center"/>
    </xf>
    <xf numFmtId="168" fontId="0" fillId="0" borderId="0" xfId="0" applyNumberFormat="1" applyFill="1">
      <alignment vertic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4" xfId="0" applyBorder="1">
      <alignment vertical="center"/>
    </xf>
    <xf numFmtId="43" fontId="0" fillId="0" borderId="4" xfId="0" applyNumberFormat="1" applyBorder="1">
      <alignment vertical="center"/>
    </xf>
    <xf numFmtId="0" fontId="19" fillId="0" borderId="0" xfId="0" applyFont="1" applyAlignment="1">
      <alignment horizontal="right"/>
    </xf>
    <xf numFmtId="43" fontId="19" fillId="0" borderId="4" xfId="0" applyNumberFormat="1" applyFont="1" applyBorder="1">
      <alignment vertical="center"/>
    </xf>
    <xf numFmtId="43" fontId="38" fillId="0" borderId="0" xfId="0" applyNumberFormat="1" applyFont="1">
      <alignment vertical="center"/>
    </xf>
    <xf numFmtId="43" fontId="38" fillId="0" borderId="4" xfId="0" applyNumberFormat="1" applyFont="1" applyBorder="1">
      <alignment vertical="center"/>
    </xf>
    <xf numFmtId="43" fontId="39" fillId="0" borderId="0" xfId="0" applyNumberFormat="1" applyFont="1">
      <alignment vertical="center"/>
    </xf>
    <xf numFmtId="167" fontId="19" fillId="3" borderId="0" xfId="0" applyNumberFormat="1" applyFont="1" applyFill="1">
      <alignment vertical="center"/>
    </xf>
    <xf numFmtId="43" fontId="25" fillId="0" borderId="3" xfId="0" applyNumberFormat="1" applyFont="1" applyBorder="1">
      <alignment vertical="center"/>
    </xf>
    <xf numFmtId="43" fontId="19" fillId="0" borderId="3" xfId="0" applyNumberFormat="1" applyFont="1" applyBorder="1">
      <alignment vertical="center"/>
    </xf>
    <xf numFmtId="0" fontId="0" fillId="5" borderId="2" xfId="0" applyFill="1" applyBorder="1">
      <alignment vertical="center"/>
    </xf>
    <xf numFmtId="0" fontId="32" fillId="0" borderId="0" xfId="0" applyFont="1" applyFill="1" applyBorder="1">
      <alignment vertical="center"/>
    </xf>
    <xf numFmtId="0" fontId="0" fillId="0" borderId="0" xfId="0" applyBorder="1">
      <alignment vertical="center"/>
    </xf>
    <xf numFmtId="43" fontId="0" fillId="0" borderId="0" xfId="0" applyNumberFormat="1" applyFill="1">
      <alignment vertical="center"/>
    </xf>
    <xf numFmtId="174" fontId="19" fillId="0" borderId="0" xfId="0" applyNumberFormat="1" applyFont="1">
      <alignment vertical="center"/>
    </xf>
    <xf numFmtId="168" fontId="0" fillId="0" borderId="0" xfId="0" applyNumberFormat="1" applyFill="1" applyBorder="1">
      <alignment vertical="center"/>
    </xf>
    <xf numFmtId="165" fontId="19" fillId="0" borderId="0" xfId="1" applyFont="1"/>
    <xf numFmtId="0" fontId="31" fillId="0" borderId="0" xfId="0" applyFont="1" applyFill="1">
      <alignment vertical="center"/>
    </xf>
    <xf numFmtId="0" fontId="25" fillId="0" borderId="0" xfId="0" applyFont="1" applyFill="1" applyAlignment="1">
      <alignment horizontal="center"/>
    </xf>
    <xf numFmtId="17" fontId="25" fillId="0" borderId="0" xfId="0" applyNumberFormat="1" applyFont="1" applyFill="1" applyAlignment="1">
      <alignment horizontal="center"/>
    </xf>
    <xf numFmtId="0" fontId="25" fillId="0" borderId="2" xfId="0" applyFont="1" applyBorder="1">
      <alignment vertical="center"/>
    </xf>
    <xf numFmtId="0" fontId="25" fillId="0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>
      <alignment vertical="center"/>
    </xf>
    <xf numFmtId="0" fontId="25" fillId="4" borderId="0" xfId="0" applyFont="1" applyFill="1" applyAlignment="1">
      <alignment horizontal="center"/>
    </xf>
    <xf numFmtId="165" fontId="25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65" fontId="25" fillId="0" borderId="2" xfId="0" applyNumberFormat="1" applyFont="1" applyFill="1" applyBorder="1">
      <alignment vertical="center"/>
    </xf>
    <xf numFmtId="2" fontId="0" fillId="0" borderId="0" xfId="0" applyNumberForma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/>
    </xf>
    <xf numFmtId="0" fontId="30" fillId="1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171" fontId="0" fillId="0" borderId="0" xfId="0" applyNumberFormat="1">
      <alignment vertical="center"/>
    </xf>
    <xf numFmtId="171" fontId="0" fillId="0" borderId="0" xfId="0" applyNumberFormat="1" applyFill="1">
      <alignment vertical="center"/>
    </xf>
    <xf numFmtId="171" fontId="0" fillId="16" borderId="0" xfId="0" applyNumberFormat="1" applyFill="1">
      <alignment vertical="center"/>
    </xf>
    <xf numFmtId="43" fontId="0" fillId="5" borderId="0" xfId="0" applyNumberFormat="1" applyFill="1">
      <alignment vertical="center"/>
    </xf>
    <xf numFmtId="171" fontId="19" fillId="0" borderId="0" xfId="0" applyNumberFormat="1" applyFont="1">
      <alignment vertical="center"/>
    </xf>
    <xf numFmtId="0" fontId="41" fillId="0" borderId="0" xfId="0" applyFont="1">
      <alignment vertical="center"/>
    </xf>
    <xf numFmtId="173" fontId="41" fillId="0" borderId="0" xfId="2" applyNumberFormat="1" applyFont="1"/>
    <xf numFmtId="171" fontId="0" fillId="14" borderId="0" xfId="0" applyNumberFormat="1" applyFill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center" wrapText="1"/>
    </xf>
    <xf numFmtId="0" fontId="44" fillId="0" borderId="0" xfId="0" applyFont="1">
      <alignment vertical="center"/>
    </xf>
    <xf numFmtId="0" fontId="0" fillId="15" borderId="2" xfId="0" applyFill="1" applyBorder="1">
      <alignment vertical="center"/>
    </xf>
    <xf numFmtId="0" fontId="15" fillId="0" borderId="0" xfId="5" applyFont="1"/>
    <xf numFmtId="3" fontId="0" fillId="0" borderId="0" xfId="6" applyNumberFormat="1" applyFont="1" applyFill="1"/>
    <xf numFmtId="170" fontId="9" fillId="0" borderId="0" xfId="5" applyNumberFormat="1"/>
    <xf numFmtId="0" fontId="4" fillId="0" borderId="0" xfId="0" applyFont="1" applyFill="1" applyAlignment="1">
      <alignment horizontal="center"/>
    </xf>
    <xf numFmtId="182" fontId="23" fillId="0" borderId="0" xfId="27" applyNumberFormat="1">
      <alignment vertical="center"/>
    </xf>
    <xf numFmtId="179" fontId="0" fillId="0" borderId="0" xfId="0" applyNumberFormat="1">
      <alignment vertical="center"/>
    </xf>
    <xf numFmtId="0" fontId="45" fillId="0" borderId="0" xfId="0" applyFont="1">
      <alignment vertical="center"/>
    </xf>
    <xf numFmtId="43" fontId="0" fillId="0" borderId="0" xfId="0" applyNumberFormat="1" applyFill="1" applyBorder="1">
      <alignment vertical="center"/>
    </xf>
    <xf numFmtId="175" fontId="19" fillId="0" borderId="0" xfId="0" applyNumberFormat="1" applyFont="1" applyFill="1" applyBorder="1">
      <alignment vertical="center"/>
    </xf>
    <xf numFmtId="175" fontId="0" fillId="0" borderId="0" xfId="0" applyNumberFormat="1" applyFill="1" applyBorder="1">
      <alignment vertical="center"/>
    </xf>
    <xf numFmtId="174" fontId="0" fillId="0" borderId="0" xfId="0" applyNumberFormat="1" applyFill="1" applyBorder="1">
      <alignment vertical="center"/>
    </xf>
    <xf numFmtId="174" fontId="19" fillId="0" borderId="0" xfId="0" applyNumberFormat="1" applyFont="1" applyFill="1" applyBorder="1">
      <alignment vertical="center"/>
    </xf>
    <xf numFmtId="175" fontId="25" fillId="0" borderId="0" xfId="0" applyNumberFormat="1" applyFont="1" applyFill="1" applyBorder="1">
      <alignment vertical="center"/>
    </xf>
    <xf numFmtId="2" fontId="0" fillId="0" borderId="0" xfId="0" applyNumberFormat="1" applyFill="1" applyAlignment="1">
      <alignment horizontal="right" vertical="center"/>
    </xf>
    <xf numFmtId="0" fontId="46" fillId="0" borderId="0" xfId="0" applyFont="1">
      <alignment vertical="center"/>
    </xf>
    <xf numFmtId="0" fontId="35" fillId="0" borderId="0" xfId="0" applyFont="1" applyFill="1">
      <alignment vertical="center"/>
    </xf>
    <xf numFmtId="0" fontId="36" fillId="0" borderId="0" xfId="0" applyFont="1" applyFill="1" applyAlignment="1">
      <alignment horizontal="center"/>
    </xf>
    <xf numFmtId="0" fontId="37" fillId="0" borderId="0" xfId="0" quotePrefix="1" applyFont="1" applyFill="1">
      <alignment vertical="center"/>
    </xf>
    <xf numFmtId="171" fontId="42" fillId="0" borderId="0" xfId="0" applyNumberFormat="1" applyFont="1" applyFill="1">
      <alignment vertical="center"/>
    </xf>
    <xf numFmtId="171" fontId="0" fillId="0" borderId="1" xfId="0" applyNumberFormat="1" applyFill="1" applyBorder="1">
      <alignment vertical="center"/>
    </xf>
    <xf numFmtId="0" fontId="4" fillId="0" borderId="0" xfId="0" applyFont="1" applyFill="1" applyAlignment="1">
      <alignment horizontal="center"/>
    </xf>
    <xf numFmtId="0" fontId="40" fillId="1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</cellXfs>
  <cellStyles count="69">
    <cellStyle name="Assumption Currency." xfId="22" xr:uid="{81FC60EC-2E24-4DB8-80D9-EB8360E71E11}"/>
    <cellStyle name="Assumption Date." xfId="18" xr:uid="{46F018E9-A965-4543-A114-41603DF67212}"/>
    <cellStyle name="Assumption Heading." xfId="16" xr:uid="{DC98AD0E-D14B-4F05-83D5-A7C187A0F734}"/>
    <cellStyle name="Assumption Multiple." xfId="21" xr:uid="{7E93DA86-BD3E-4684-B525-228BCB8449EF}"/>
    <cellStyle name="Assumption Number." xfId="19" xr:uid="{7E37DF8D-EABF-4EE8-B602-BC38F01BC758}"/>
    <cellStyle name="Assumption Percentage." xfId="20" xr:uid="{7675931B-1C77-4197-A59B-ECE0B19D3B9C}"/>
    <cellStyle name="Assumption Year." xfId="17" xr:uid="{1754F390-440D-44D8-A9BF-A9CBD53CC035}"/>
    <cellStyle name="Cell Link." xfId="23" xr:uid="{E37DA4EB-EE89-481F-952D-731F6834A36F}"/>
    <cellStyle name="Comma" xfId="1" builtinId="3"/>
    <cellStyle name="Comma 2" xfId="4" xr:uid="{00000000-0005-0000-0000-000001000000}"/>
    <cellStyle name="Comma 3" xfId="6" xr:uid="{58A22FBF-00D8-4C46-88C9-0B9CFCD472B0}"/>
    <cellStyle name="Comma 4" xfId="7" xr:uid="{B1180AE6-FD26-49B2-BACB-421E14009D7E}"/>
    <cellStyle name="Comma 5" xfId="65" xr:uid="{D248552A-CB01-486C-91C4-89B2E6A0A728}"/>
    <cellStyle name="Comma 6" xfId="67" xr:uid="{7FD6300A-2903-4EE0-9E84-5E0E9D173F34}"/>
    <cellStyle name="Currency 2" xfId="3" xr:uid="{00000000-0005-0000-0000-000003000000}"/>
    <cellStyle name="Currency." xfId="29" xr:uid="{815A780C-A17A-4E8D-B862-B5B7F8C3FCA1}"/>
    <cellStyle name="Date." xfId="25" xr:uid="{195E3C5E-27A9-4472-9341-9A0CFD4BCC74}"/>
    <cellStyle name="Heading 1." xfId="11" xr:uid="{46E7407D-CECD-46DA-94A8-054522E987A9}"/>
    <cellStyle name="Heading 2." xfId="12" xr:uid="{176E24FB-5E4D-4C11-90AF-D5AA992B5FD9}"/>
    <cellStyle name="Heading 3." xfId="13" xr:uid="{05292BA3-124A-4F35-B35F-7D071FC60BA7}"/>
    <cellStyle name="Heading 4." xfId="14" xr:uid="{A1768EEE-7099-4714-8927-977CA3335534}"/>
    <cellStyle name="Hyperlink Arrow." xfId="35" xr:uid="{1646FD34-BB31-4A1F-B29C-A754EBC9445F}"/>
    <cellStyle name="Hyperlink Check." xfId="36" xr:uid="{94A5C0F9-F050-4C7A-BA91-9D0FA9CD9127}"/>
    <cellStyle name="Hyperlink Text." xfId="34" xr:uid="{0362952C-B257-4065-93E6-2FCCB6B987AB}"/>
    <cellStyle name="Hyperlink TOC 1." xfId="37" xr:uid="{27721D23-B222-4482-A43E-BC88ED3EAFFB}"/>
    <cellStyle name="Hyperlink TOC 2." xfId="38" xr:uid="{51D05B2E-7EAB-4124-B10D-211E3984AC11}"/>
    <cellStyle name="Hyperlink TOC 3." xfId="39" xr:uid="{1D44AFEF-5DC6-45EA-A5D5-6C069F6EE297}"/>
    <cellStyle name="Hyperlink TOC 4." xfId="40" xr:uid="{EFD4308C-6B84-43E7-A05E-C3A67BD3A77E}"/>
    <cellStyle name="Lookup Table Heading." xfId="31" xr:uid="{1114AEB3-0DD2-4D58-BF24-73119FC38F5C}"/>
    <cellStyle name="Lookup Table Label." xfId="33" xr:uid="{1B5F1B36-947A-48E7-B3E2-F679BB06B91C}"/>
    <cellStyle name="Lookup Table Number." xfId="32" xr:uid="{90906508-FD3F-469C-AE00-E22FFA2963D2}"/>
    <cellStyle name="Model Name." xfId="10" xr:uid="{1A130BD2-2CA6-4E39-AC69-0E314CA94976}"/>
    <cellStyle name="Multiple." xfId="28" xr:uid="{34558A5E-EEDF-4222-B7B2-D44AD4223800}"/>
    <cellStyle name="Normal" xfId="0" builtinId="0" customBuiltin="1"/>
    <cellStyle name="Normal 2" xfId="5" xr:uid="{0BED9FE0-5C6C-46D9-926F-641896B7448E}"/>
    <cellStyle name="Normal 3" xfId="64" xr:uid="{04CD627F-2802-4113-B369-FC0ABA5CB595}"/>
    <cellStyle name="Normal 4" xfId="66" xr:uid="{00C3E90F-DFB9-41AC-A793-5B3B7FC99F27}"/>
    <cellStyle name="Number." xfId="26" xr:uid="{D66DD1CC-9F9A-4B25-A506-8030D0B8DDF3}"/>
    <cellStyle name="Percent" xfId="2" builtinId="5"/>
    <cellStyle name="Percent 2" xfId="68" xr:uid="{62798827-D7FD-4576-AE4D-9C0E873CDF21}"/>
    <cellStyle name="Percentage." xfId="27" xr:uid="{955BC2E4-B452-4B75-BF18-B2331EE4DC67}"/>
    <cellStyle name="Period Title." xfId="30" xr:uid="{DED55F42-AB76-48E1-8C63-0507AA891EC7}"/>
    <cellStyle name="Presentation Currency." xfId="52" xr:uid="{D40F1A22-9FB5-4D91-A05D-00B9BCF9852A}"/>
    <cellStyle name="Presentation Date." xfId="54" xr:uid="{2C345708-4734-469A-B1F5-114F572145F5}"/>
    <cellStyle name="Presentation Heading 1." xfId="44" xr:uid="{F9F9E849-8FE8-47AE-A4CC-7D24B69BAF34}"/>
    <cellStyle name="Presentation Heading 2." xfId="45" xr:uid="{0E30354B-7EAA-465A-BC08-A01A59F649F7}"/>
    <cellStyle name="Presentation Heading 3." xfId="46" xr:uid="{E9A75688-0CD8-47B9-BCEF-A59AC6B5D90D}"/>
    <cellStyle name="Presentation Heading 4." xfId="47" xr:uid="{A8F8E28B-82CB-435D-AC33-88000D6E728A}"/>
    <cellStyle name="Presentation Hyperlink Arrow." xfId="57" xr:uid="{CAB956AD-5D7D-4188-87A3-67DC20E3DD24}"/>
    <cellStyle name="Presentation Hyperlink Check." xfId="58" xr:uid="{4C7D7E00-2B8E-43B8-9283-729D20FD0281}"/>
    <cellStyle name="Presentation Hyperlink Text." xfId="56" xr:uid="{A1F7CCD2-B2F5-4269-A13D-A90DF2921CD6}"/>
    <cellStyle name="Presentation Model Name." xfId="43" xr:uid="{53D7E5F0-E7A6-4A74-A271-C8D2B24F2BD8}"/>
    <cellStyle name="Presentation Multiple." xfId="51" xr:uid="{AF4B0DFC-F7B3-4AFA-BDA9-4AD07B0D5E06}"/>
    <cellStyle name="Presentation Normal." xfId="63" xr:uid="{F5A52D92-F8EB-4280-924E-08E89CEF473F}"/>
    <cellStyle name="Presentation Number." xfId="49" xr:uid="{1ED3868E-0A03-4099-A27D-22050BDF6986}"/>
    <cellStyle name="Presentation Percentage." xfId="50" xr:uid="{1B79F593-A9D6-4CDF-979C-1037028B14E2}"/>
    <cellStyle name="Presentation Period Title." xfId="55" xr:uid="{61D9C12A-5DE7-42EE-A93D-31B634389041}"/>
    <cellStyle name="Presentation Section Number." xfId="42" xr:uid="{D999524D-6558-47A7-9527-A895ED1134D4}"/>
    <cellStyle name="Presentation Sheet Title." xfId="41" xr:uid="{91275D5D-FDC1-40D4-8D41-9052AD77BEFB}"/>
    <cellStyle name="Presentation Sub Total." xfId="48" xr:uid="{B64DEEF0-EA50-4D39-B84C-3D9AF73AD71F}"/>
    <cellStyle name="Presentation TOC 1." xfId="59" xr:uid="{B07B7216-98DE-4585-98D9-15B3DC9D2F13}"/>
    <cellStyle name="Presentation TOC 2." xfId="60" xr:uid="{406D6E88-9E88-46C5-BEE6-B8E8CBA4F2D4}"/>
    <cellStyle name="Presentation TOC 3." xfId="61" xr:uid="{D5B45952-D045-4F44-B95A-1042D78C1563}"/>
    <cellStyle name="Presentation TOC 4." xfId="62" xr:uid="{D669B253-85B4-48AC-95BF-16AC9075567A}"/>
    <cellStyle name="Presentation Year." xfId="53" xr:uid="{978C91C2-3256-4BB7-995C-BD85AA4475A0}"/>
    <cellStyle name="Section Number." xfId="9" xr:uid="{23D7E88C-C0E5-4FE9-80B1-6CEFA818AA7D}"/>
    <cellStyle name="Sheet Title." xfId="8" xr:uid="{05C0B01F-E849-4294-9A41-03146E58A306}"/>
    <cellStyle name="Sub Total." xfId="15" xr:uid="{B3BB33D8-9F90-4B4D-9200-97524433659B}"/>
    <cellStyle name="Year." xfId="24" xr:uid="{FD4B5FD1-DD0B-44F9-B6DD-9D8B95384AA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36634</xdr:colOff>
      <xdr:row>10</xdr:row>
      <xdr:rowOff>21981</xdr:rowOff>
    </xdr:from>
    <xdr:to>
      <xdr:col>14</xdr:col>
      <xdr:colOff>424961</xdr:colOff>
      <xdr:row>13</xdr:row>
      <xdr:rowOff>168519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C177903-0080-4C9E-B978-700E9B0D3461}"/>
            </a:ext>
          </a:extLst>
        </xdr:cNvPr>
        <xdr:cNvSpPr/>
      </xdr:nvSpPr>
      <xdr:spPr>
        <a:xfrm>
          <a:off x="5780209" y="1926981"/>
          <a:ext cx="388327" cy="718038"/>
        </a:xfrm>
        <a:prstGeom prst="rightBrace">
          <a:avLst>
            <a:gd name="adj1" fmla="val 8333"/>
            <a:gd name="adj2" fmla="val 4081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1</xdr:col>
      <xdr:colOff>213361</xdr:colOff>
      <xdr:row>22</xdr:row>
      <xdr:rowOff>83820</xdr:rowOff>
    </xdr:from>
    <xdr:to>
      <xdr:col>11</xdr:col>
      <xdr:colOff>106681</xdr:colOff>
      <xdr:row>30</xdr:row>
      <xdr:rowOff>129405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21106-7221-80DD-7CB0-5536A74B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1" y="3185160"/>
          <a:ext cx="6705600" cy="1234305"/>
        </a:xfrm>
        <a:prstGeom prst="rect">
          <a:avLst/>
        </a:prstGeom>
      </xdr:spPr>
    </xdr:pic>
    <xdr:clientData/>
  </xdr:twoCellAnchor>
  <xdr:twoCellAnchor>
    <xdr:from>
      <xdr:col>6</xdr:col>
      <xdr:colOff>617220</xdr:colOff>
      <xdr:row>14</xdr:row>
      <xdr:rowOff>53340</xdr:rowOff>
    </xdr:from>
    <xdr:to>
      <xdr:col>10</xdr:col>
      <xdr:colOff>426720</xdr:colOff>
      <xdr:row>29</xdr:row>
      <xdr:rowOff>129540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85DD042-8E42-0072-41B8-5B516237E479}"/>
            </a:ext>
          </a:extLst>
        </xdr:cNvPr>
        <xdr:cNvCxnSpPr/>
      </xdr:nvCxnSpPr>
      <xdr:spPr>
        <a:xfrm>
          <a:off x="5257800" y="2118360"/>
          <a:ext cx="1348740" cy="2308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82826</xdr:colOff>
      <xdr:row>8</xdr:row>
      <xdr:rowOff>91109</xdr:rowOff>
    </xdr:from>
    <xdr:to>
      <xdr:col>13</xdr:col>
      <xdr:colOff>563218</xdr:colOff>
      <xdr:row>8</xdr:row>
      <xdr:rowOff>91109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FEDE50-FF30-42F2-97CF-6CB12BA3593E}"/>
            </a:ext>
          </a:extLst>
        </xdr:cNvPr>
        <xdr:cNvCxnSpPr/>
      </xdr:nvCxnSpPr>
      <xdr:spPr>
        <a:xfrm>
          <a:off x="5557630" y="2045805"/>
          <a:ext cx="3420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3-27%20GAAR\16.0%20Revised%20Proposal%20preparation\Models\ASG%20-%20GAAR%202024-28%20RFM%20-%2024%20Jan%202023%20-%20PUBLIC.xlsm" TargetMode="External"/><Relationship Id="rId1" Type="http://schemas.openxmlformats.org/officeDocument/2006/relationships/externalLinkPath" Target="/Price%20Review/2023-27%20GAAR/16.0%20Revised%20Proposal%20preparation/Models/ASG%20-%20GAAR%202024-28%20RFM%20-%2024%20Jan%202023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3-17%20GAAR/16.0%20-%202013%20GAAR%20-%20Final%20Decision/Models/SP%20AusNet%20PTRM%20-%20Final%20decision%20(Public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AusNet%20Gas%20Distribution%202011-19%20-%20Annual%20RIN%20-%20RIN%20Response%20-%20Consolidated%20-%2027%20November%2020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bution%20Regulation/GAS/Historical%20RIN%20submission%20(2011-2019)/AER%20-%20Final%20Decision%20Roll%20Forward%20Model%20-%20Nov2017_Updated%2017.11.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3-17%20GAAR/16.0%20-%202013%20GAAR%20-%20Final%20Decision/Models/SP%20AusNet%20-%20RFM%20-%20Final%20deci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60</v>
          </cell>
        </row>
        <row r="8">
          <cell r="I8">
            <v>679.06462342363977</v>
          </cell>
        </row>
        <row r="9">
          <cell r="I9">
            <v>570.54884996087469</v>
          </cell>
        </row>
        <row r="61">
          <cell r="G61">
            <v>0</v>
          </cell>
          <cell r="H61">
            <v>0</v>
          </cell>
          <cell r="I61">
            <v>-4.6432791765737402E-3</v>
          </cell>
          <cell r="J61">
            <v>3.4457845165521754</v>
          </cell>
          <cell r="K61">
            <v>4.3543664186444371</v>
          </cell>
          <cell r="L61">
            <v>0.68295442721400057</v>
          </cell>
          <cell r="M61">
            <v>0.26883729788136168</v>
          </cell>
        </row>
        <row r="62">
          <cell r="G62">
            <v>34.153811637007571</v>
          </cell>
          <cell r="H62">
            <v>47.349926607639688</v>
          </cell>
          <cell r="I62">
            <v>41.972336378274015</v>
          </cell>
          <cell r="J62">
            <v>37.974071040725399</v>
          </cell>
          <cell r="K62">
            <v>38.417779158554652</v>
          </cell>
          <cell r="L62">
            <v>26.652883808408017</v>
          </cell>
          <cell r="M62">
            <v>20.494846221657689</v>
          </cell>
        </row>
        <row r="63">
          <cell r="G63">
            <v>39.226200757670476</v>
          </cell>
          <cell r="H63">
            <v>26.372629679100328</v>
          </cell>
          <cell r="I63">
            <v>35.861847600744888</v>
          </cell>
          <cell r="J63">
            <v>37.244159235428334</v>
          </cell>
          <cell r="K63">
            <v>36.337843414694213</v>
          </cell>
          <cell r="L63">
            <v>41.85273866759826</v>
          </cell>
          <cell r="M63">
            <v>24.778557925859531</v>
          </cell>
        </row>
        <row r="64">
          <cell r="G64">
            <v>0.14845688738312154</v>
          </cell>
          <cell r="H64">
            <v>0.10244763672906354</v>
          </cell>
          <cell r="I64">
            <v>0.18890408530122227</v>
          </cell>
          <cell r="J64">
            <v>0.14511753230519636</v>
          </cell>
          <cell r="K64">
            <v>0.11603833434533892</v>
          </cell>
          <cell r="L64">
            <v>0.21013982375815404</v>
          </cell>
          <cell r="M64">
            <v>0.20646704477288583</v>
          </cell>
        </row>
        <row r="65">
          <cell r="G65">
            <v>4.0812413197652306</v>
          </cell>
          <cell r="H65">
            <v>1.7470334678757302</v>
          </cell>
          <cell r="I65">
            <v>0.60958632759955222</v>
          </cell>
          <cell r="J65">
            <v>1.4641746942289322</v>
          </cell>
          <cell r="K65">
            <v>5.3498738248473012</v>
          </cell>
          <cell r="L65">
            <v>8.5609848510608195</v>
          </cell>
          <cell r="M65">
            <v>2.8243064017956612</v>
          </cell>
        </row>
        <row r="66">
          <cell r="G66">
            <v>11.488295655602148</v>
          </cell>
          <cell r="H66">
            <v>16.095120231975997</v>
          </cell>
          <cell r="I66">
            <v>15.576403364711501</v>
          </cell>
          <cell r="J66">
            <v>12.270136391792546</v>
          </cell>
          <cell r="K66">
            <v>17.369967274118576</v>
          </cell>
          <cell r="L66">
            <v>15.761059307976691</v>
          </cell>
          <cell r="M66">
            <v>8.0734822848530321</v>
          </cell>
        </row>
        <row r="67">
          <cell r="G67">
            <v>0.29409459843009278</v>
          </cell>
          <cell r="H67">
            <v>0.34024794223153498</v>
          </cell>
          <cell r="I67">
            <v>0.39997412437036489</v>
          </cell>
          <cell r="J67">
            <v>0.37538957929350181</v>
          </cell>
          <cell r="K67">
            <v>0.52852359807436378</v>
          </cell>
          <cell r="L67">
            <v>1.3093172477967647</v>
          </cell>
          <cell r="M67">
            <v>0.15054106603391196</v>
          </cell>
        </row>
        <row r="68">
          <cell r="G68">
            <v>5.5588412853264328</v>
          </cell>
          <cell r="H68">
            <v>9.0122348301669231</v>
          </cell>
          <cell r="I68">
            <v>7.6596412061820773</v>
          </cell>
          <cell r="J68">
            <v>6.1076115002115605</v>
          </cell>
          <cell r="K68">
            <v>10.338067523830265</v>
          </cell>
          <cell r="L68">
            <v>9.5082792324051759</v>
          </cell>
          <cell r="M68">
            <v>4.0694326090664301</v>
          </cell>
        </row>
        <row r="69">
          <cell r="G69">
            <v>1.2692481373724867</v>
          </cell>
          <cell r="H69">
            <v>0.76488485967872244</v>
          </cell>
          <cell r="I69">
            <v>0.26286604114336565</v>
          </cell>
          <cell r="J69">
            <v>-0.2851823699999998</v>
          </cell>
          <cell r="K69">
            <v>0.46089678000000001</v>
          </cell>
          <cell r="L69">
            <v>0.36109250495998091</v>
          </cell>
          <cell r="M69">
            <v>0.26250062668881652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G123">
            <v>0</v>
          </cell>
          <cell r="H123">
            <v>0.59514046999999992</v>
          </cell>
          <cell r="I123">
            <v>0</v>
          </cell>
          <cell r="J123">
            <v>5.9999999999999995E-4</v>
          </cell>
          <cell r="K123">
            <v>1.2722320000000001E-2</v>
          </cell>
        </row>
        <row r="169">
          <cell r="G169">
            <v>0.02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G170">
            <v>4.5910002899999993</v>
          </cell>
          <cell r="H170">
            <v>3.5589863020000001</v>
          </cell>
          <cell r="I170">
            <v>3.4115962239999997</v>
          </cell>
          <cell r="J170">
            <v>4.2387296780000003</v>
          </cell>
          <cell r="K170">
            <v>6.5457050862000008</v>
          </cell>
          <cell r="L170">
            <v>3.6492585532716295</v>
          </cell>
          <cell r="M170">
            <v>2.7126685286429852</v>
          </cell>
        </row>
        <row r="171">
          <cell r="G171">
            <v>4.8872239259999999</v>
          </cell>
          <cell r="H171">
            <v>1.4829236520000002</v>
          </cell>
          <cell r="I171">
            <v>3.1384940219999997</v>
          </cell>
          <cell r="J171">
            <v>2.5967171289999995</v>
          </cell>
          <cell r="K171">
            <v>2.1076597429999997</v>
          </cell>
          <cell r="L171">
            <v>3.7498523009169373</v>
          </cell>
          <cell r="M171">
            <v>2.7616991780751237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G173">
            <v>2.9524648000000004</v>
          </cell>
          <cell r="H173">
            <v>0.43364060000000004</v>
          </cell>
          <cell r="I173">
            <v>0</v>
          </cell>
          <cell r="J173">
            <v>0</v>
          </cell>
          <cell r="K173">
            <v>4.3405839327999995</v>
          </cell>
          <cell r="L173">
            <v>9.7070000000000007</v>
          </cell>
          <cell r="M173">
            <v>1.0822363005793081</v>
          </cell>
        </row>
        <row r="174">
          <cell r="G174">
            <v>0.96819271400000007</v>
          </cell>
          <cell r="H174">
            <v>0.41174789600000006</v>
          </cell>
          <cell r="I174">
            <v>1.5932614239999996</v>
          </cell>
          <cell r="J174">
            <v>0.88614681299999998</v>
          </cell>
          <cell r="K174">
            <v>0.65881132800000008</v>
          </cell>
          <cell r="L174">
            <v>0.92447270556405026</v>
          </cell>
          <cell r="M174">
            <v>0.63475733008368174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219">
          <cell r="G219">
            <v>13.418881729999999</v>
          </cell>
          <cell r="H219">
            <v>5.8872984500000012</v>
          </cell>
          <cell r="I219">
            <v>8.1433516699999995</v>
          </cell>
          <cell r="J219">
            <v>7.7215936200000002</v>
          </cell>
          <cell r="K219">
            <v>13.652760090000001</v>
          </cell>
          <cell r="L219">
            <v>18.030583559752618</v>
          </cell>
          <cell r="M219">
            <v>7.1913613373810987</v>
          </cell>
        </row>
      </sheetData>
      <sheetData sheetId="8"/>
      <sheetData sheetId="9"/>
      <sheetData sheetId="10">
        <row r="322">
          <cell r="M322">
            <v>45.585749492356129</v>
          </cell>
        </row>
        <row r="323">
          <cell r="M323">
            <v>829.69645783899341</v>
          </cell>
        </row>
        <row r="324">
          <cell r="M324">
            <v>763.78273508026621</v>
          </cell>
        </row>
        <row r="325">
          <cell r="M325">
            <v>15.187417444666188</v>
          </cell>
        </row>
        <row r="374">
          <cell r="M374">
            <v>-2.1006468403428794E-2</v>
          </cell>
        </row>
        <row r="375">
          <cell r="M375">
            <v>8.3423862943546769</v>
          </cell>
        </row>
        <row r="376">
          <cell r="M376">
            <v>-2.3067026659427778</v>
          </cell>
        </row>
        <row r="377">
          <cell r="M377">
            <v>-0.17555527327140275</v>
          </cell>
        </row>
        <row r="426">
          <cell r="M426">
            <v>-5.9534561032035275E-3</v>
          </cell>
        </row>
        <row r="427">
          <cell r="M427">
            <v>2.3643208199289956</v>
          </cell>
        </row>
        <row r="428">
          <cell r="M428">
            <v>-0.65374401832300977</v>
          </cell>
        </row>
        <row r="429">
          <cell r="M429">
            <v>-4.9754227747135199E-2</v>
          </cell>
        </row>
      </sheetData>
      <sheetData sheetId="11"/>
      <sheetData sheetId="12"/>
      <sheetData sheetId="13"/>
      <sheetData sheetId="14">
        <row r="7">
          <cell r="G7" t="str">
            <v>Transmission Pipelines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nput"/>
      <sheetName val="Equity Raising Costs"/>
      <sheetName val="Ancillary"/>
      <sheetName val="Carry-over"/>
      <sheetName val="Tax Dep"/>
      <sheetName val="WACC"/>
      <sheetName val="SPI depreciation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  <sheetName val="SP AusNet PTRM - Final dec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>
            <v>185.81477014765233</v>
          </cell>
        </row>
        <row r="16">
          <cell r="F16">
            <v>94.385229852347663</v>
          </cell>
        </row>
        <row r="17">
          <cell r="F17">
            <v>15.5</v>
          </cell>
        </row>
        <row r="18">
          <cell r="F18">
            <v>194.9</v>
          </cell>
        </row>
        <row r="19">
          <cell r="F19">
            <v>54.2</v>
          </cell>
        </row>
        <row r="20">
          <cell r="F20">
            <v>40</v>
          </cell>
        </row>
        <row r="21">
          <cell r="F21">
            <v>15.8</v>
          </cell>
        </row>
        <row r="22">
          <cell r="F22">
            <v>4.7</v>
          </cell>
        </row>
        <row r="23">
          <cell r="F23">
            <v>5.6</v>
          </cell>
        </row>
        <row r="24">
          <cell r="F24">
            <v>3.8</v>
          </cell>
        </row>
        <row r="25">
          <cell r="F25">
            <v>1.9</v>
          </cell>
        </row>
        <row r="26">
          <cell r="F26">
            <v>11.5</v>
          </cell>
        </row>
        <row r="27">
          <cell r="F27">
            <v>0</v>
          </cell>
        </row>
        <row r="28">
          <cell r="F28">
            <v>3.6</v>
          </cell>
        </row>
        <row r="29">
          <cell r="F29">
            <v>631.70000000000005</v>
          </cell>
        </row>
        <row r="42">
          <cell r="I42">
            <v>32.454012413475702</v>
          </cell>
        </row>
        <row r="81">
          <cell r="D81">
            <v>0.35376050281101712</v>
          </cell>
          <cell r="E81">
            <v>0.13281443158519224</v>
          </cell>
          <cell r="F81">
            <v>9.2974974628763363E-2</v>
          </cell>
          <cell r="G81">
            <v>0.34467190963872696</v>
          </cell>
          <cell r="H81">
            <v>0.81134289536079507</v>
          </cell>
          <cell r="I81">
            <v>0.24533901663063773</v>
          </cell>
          <cell r="J81">
            <v>1.3165200077881849</v>
          </cell>
          <cell r="K81">
            <v>3.9569912696207226</v>
          </cell>
          <cell r="L81">
            <v>6.8534867257554737</v>
          </cell>
          <cell r="M81">
            <v>8.1990702738503316</v>
          </cell>
          <cell r="N81">
            <v>-0.99887346968390744</v>
          </cell>
          <cell r="O81">
            <v>-2.8775860611492021</v>
          </cell>
          <cell r="P81">
            <v>-4.4890368713973388</v>
          </cell>
          <cell r="Q81">
            <v>-3.7502554247607733</v>
          </cell>
          <cell r="R81">
            <v>-2.8610651636518298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i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  <sheetName val="AusNet Gas Distribution 2011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H10">
            <v>4873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C12">
            <v>661561.21105829184</v>
          </cell>
          <cell r="D12">
            <v>536590.83293460798</v>
          </cell>
          <cell r="E12">
            <v>2175569.8034455199</v>
          </cell>
          <cell r="F12">
            <v>20455264.072266102</v>
          </cell>
          <cell r="G12">
            <v>654512.73101981997</v>
          </cell>
          <cell r="H12">
            <v>-321.64710146254157</v>
          </cell>
        </row>
        <row r="13">
          <cell r="C13">
            <v>38031348.673939914</v>
          </cell>
          <cell r="D13">
            <v>37961835.07093437</v>
          </cell>
          <cell r="E13">
            <v>32432008.329372235</v>
          </cell>
          <cell r="F13">
            <v>28519116.574910458</v>
          </cell>
          <cell r="G13">
            <v>33957029.434558831</v>
          </cell>
          <cell r="H13">
            <v>21136737.809208412</v>
          </cell>
        </row>
        <row r="14">
          <cell r="C14">
            <v>22439495.214896891</v>
          </cell>
          <cell r="D14">
            <v>26839426.198735911</v>
          </cell>
          <cell r="E14">
            <v>24526103.180260744</v>
          </cell>
          <cell r="F14">
            <v>37636331.164538398</v>
          </cell>
          <cell r="G14">
            <v>37531124.408232681</v>
          </cell>
          <cell r="H14">
            <v>42476782.230560064</v>
          </cell>
        </row>
        <row r="15">
          <cell r="C15">
            <v>756570.65944412223</v>
          </cell>
          <cell r="D15">
            <v>380935.07755989151</v>
          </cell>
          <cell r="E15">
            <v>611480.09984580765</v>
          </cell>
          <cell r="F15">
            <v>355239.83</v>
          </cell>
          <cell r="G15">
            <v>210364.52005483641</v>
          </cell>
          <cell r="H15">
            <v>365308.82343206048</v>
          </cell>
        </row>
        <row r="16">
          <cell r="C16">
            <v>1182638.2567235383</v>
          </cell>
          <cell r="D16">
            <v>2705572.6536047934</v>
          </cell>
          <cell r="E16">
            <v>3318317.232502799</v>
          </cell>
          <cell r="F16">
            <v>6168779.6072363388</v>
          </cell>
          <cell r="G16">
            <v>4088457.4939204552</v>
          </cell>
          <cell r="H16">
            <v>2201259.5096104518</v>
          </cell>
        </row>
        <row r="17">
          <cell r="C17">
            <v>7311178.4821559843</v>
          </cell>
          <cell r="D17">
            <v>8654636.6770823691</v>
          </cell>
          <cell r="E17">
            <v>12211483.946230289</v>
          </cell>
          <cell r="F17">
            <v>10980828.659815803</v>
          </cell>
          <cell r="G17">
            <v>8874559.8626749944</v>
          </cell>
          <cell r="H17">
            <v>13809060.65530166</v>
          </cell>
        </row>
        <row r="18">
          <cell r="C18">
            <v>727918.42859096476</v>
          </cell>
          <cell r="D18">
            <v>324355.36649957829</v>
          </cell>
          <cell r="E18">
            <v>671987.16679383838</v>
          </cell>
          <cell r="F18">
            <v>291750.14123288204</v>
          </cell>
          <cell r="G18">
            <v>483907.70276255161</v>
          </cell>
          <cell r="H18">
            <v>442657.32867113774</v>
          </cell>
        </row>
        <row r="19">
          <cell r="C19">
            <v>10113057.614042563</v>
          </cell>
          <cell r="D19">
            <v>14494830.708255729</v>
          </cell>
          <cell r="E19">
            <v>16019970.331897907</v>
          </cell>
          <cell r="F19">
            <v>13233906.611243596</v>
          </cell>
          <cell r="G19">
            <v>8785473.7259523179</v>
          </cell>
          <cell r="H19">
            <v>3421870.1861348976</v>
          </cell>
        </row>
        <row r="20">
          <cell r="C20">
            <v>419482.41393028834</v>
          </cell>
          <cell r="D20">
            <v>247307.11483951868</v>
          </cell>
          <cell r="E20">
            <v>471996.51614536881</v>
          </cell>
          <cell r="F20">
            <v>52350.210103999998</v>
          </cell>
          <cell r="G20">
            <v>383577.43737627892</v>
          </cell>
          <cell r="H20">
            <v>574637.44731194584</v>
          </cell>
        </row>
        <row r="48">
          <cell r="C48">
            <v>73.337880804594008</v>
          </cell>
          <cell r="D48">
            <v>-155.37999676646066</v>
          </cell>
          <cell r="E48">
            <v>669.31339720401957</v>
          </cell>
          <cell r="F48">
            <v>1761.0617533364386</v>
          </cell>
          <cell r="G48">
            <v>453.99129252597442</v>
          </cell>
          <cell r="H48">
            <v>-0.14286149763017247</v>
          </cell>
        </row>
        <row r="49">
          <cell r="C49">
            <v>4215.9946340046254</v>
          </cell>
          <cell r="D49">
            <v>-10992.565374834723</v>
          </cell>
          <cell r="E49">
            <v>9977.6976306174274</v>
          </cell>
          <cell r="F49">
            <v>2455.3056495180276</v>
          </cell>
          <cell r="G49">
            <v>23553.698732975583</v>
          </cell>
          <cell r="H49">
            <v>9388.0094199806244</v>
          </cell>
        </row>
        <row r="50">
          <cell r="C50">
            <v>2487.5476341075296</v>
          </cell>
          <cell r="D50">
            <v>-7771.8620967970646</v>
          </cell>
          <cell r="E50">
            <v>7545.4482838282802</v>
          </cell>
          <cell r="F50">
            <v>3240.2369930602486</v>
          </cell>
          <cell r="G50">
            <v>26032.807113618594</v>
          </cell>
          <cell r="H50">
            <v>18866.318696408987</v>
          </cell>
        </row>
        <row r="51">
          <cell r="C51">
            <v>83.870226843872771</v>
          </cell>
          <cell r="D51">
            <v>-110.30693684381406</v>
          </cell>
          <cell r="E51">
            <v>188.12166922995235</v>
          </cell>
          <cell r="F51">
            <v>30.58377910275653</v>
          </cell>
          <cell r="G51">
            <v>145.91566494435293</v>
          </cell>
          <cell r="H51">
            <v>162.25411444939814</v>
          </cell>
        </row>
        <row r="52">
          <cell r="C52">
            <v>131.10228057022755</v>
          </cell>
          <cell r="D52">
            <v>-783.44959392880367</v>
          </cell>
          <cell r="E52">
            <v>1020.8793008478186</v>
          </cell>
          <cell r="F52">
            <v>531.09076434730127</v>
          </cell>
          <cell r="G52">
            <v>2835.8869341018922</v>
          </cell>
          <cell r="H52">
            <v>977.7026709884135</v>
          </cell>
        </row>
        <row r="53">
          <cell r="C53">
            <v>810.48635727559827</v>
          </cell>
          <cell r="D53">
            <v>-2506.1132922183747</v>
          </cell>
          <cell r="E53">
            <v>3756.8593717422473</v>
          </cell>
          <cell r="F53">
            <v>945.3760804271991</v>
          </cell>
          <cell r="G53">
            <v>6155.6830168563201</v>
          </cell>
          <cell r="H53">
            <v>6133.3774721176287</v>
          </cell>
        </row>
        <row r="54">
          <cell r="C54">
            <v>80.693961585313929</v>
          </cell>
          <cell r="D54">
            <v>-93.92321430886328</v>
          </cell>
          <cell r="E54">
            <v>206.73665022008157</v>
          </cell>
          <cell r="F54">
            <v>25.117740521000936</v>
          </cell>
          <cell r="G54">
            <v>335.65410270651125</v>
          </cell>
          <cell r="H54">
            <v>196.60891897791555</v>
          </cell>
        </row>
        <row r="55">
          <cell r="C55">
            <v>1121.0908400784322</v>
          </cell>
          <cell r="D55">
            <v>-4197.2516307479227</v>
          </cell>
          <cell r="E55">
            <v>4928.539065475542</v>
          </cell>
          <cell r="F55">
            <v>1139.3510588741792</v>
          </cell>
          <cell r="G55">
            <v>6093.8899784018104</v>
          </cell>
          <cell r="H55">
            <v>1519.8442555969975</v>
          </cell>
        </row>
        <row r="56">
          <cell r="C56">
            <v>46.502048122244226</v>
          </cell>
          <cell r="D56">
            <v>-71.612439768925398</v>
          </cell>
          <cell r="E56">
            <v>145.2095865595285</v>
          </cell>
          <cell r="F56">
            <v>4.5070037946016042</v>
          </cell>
          <cell r="G56">
            <v>266.06177133777481</v>
          </cell>
          <cell r="H56">
            <v>255.22868368494954</v>
          </cell>
        </row>
        <row r="87">
          <cell r="C87">
            <v>550470.82975857158</v>
          </cell>
          <cell r="D87">
            <v>94140.493664345529</v>
          </cell>
          <cell r="E87">
            <v>1380662.2474106937</v>
          </cell>
          <cell r="F87">
            <v>20039964.658204496</v>
          </cell>
          <cell r="G87">
            <v>772136.1096878465</v>
          </cell>
          <cell r="H87">
            <v>0</v>
          </cell>
        </row>
        <row r="88">
          <cell r="C88">
            <v>1326991.7826431133</v>
          </cell>
          <cell r="D88">
            <v>1462724.6048150656</v>
          </cell>
          <cell r="E88">
            <v>5061147.9230111148</v>
          </cell>
          <cell r="F88">
            <v>4596152.2761235042</v>
          </cell>
          <cell r="G88">
            <v>1996433.468176017</v>
          </cell>
          <cell r="H88">
            <v>147382.6</v>
          </cell>
        </row>
        <row r="89">
          <cell r="C89">
            <v>487972.42555769294</v>
          </cell>
          <cell r="D89">
            <v>1273535.4133310115</v>
          </cell>
          <cell r="E89">
            <v>1482077.720054931</v>
          </cell>
          <cell r="F89">
            <v>1170162.1636036951</v>
          </cell>
          <cell r="G89">
            <v>2232316.6534274425</v>
          </cell>
          <cell r="H89">
            <v>2379134.2880000002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C91">
            <v>0</v>
          </cell>
          <cell r="D91">
            <v>161092.74634049201</v>
          </cell>
          <cell r="E91">
            <v>75747.907394225127</v>
          </cell>
          <cell r="F91">
            <v>627799.93016792054</v>
          </cell>
          <cell r="G91">
            <v>20000.665679462549</v>
          </cell>
          <cell r="H91">
            <v>1728.4</v>
          </cell>
        </row>
        <row r="92">
          <cell r="C92">
            <v>20184.967300904045</v>
          </cell>
          <cell r="D92">
            <v>99816.781555229609</v>
          </cell>
          <cell r="E92">
            <v>898461.88813364739</v>
          </cell>
          <cell r="F92">
            <v>868755.01190038689</v>
          </cell>
          <cell r="G92">
            <v>633000.34302923223</v>
          </cell>
          <cell r="H92">
            <v>578439.03200000001</v>
          </cell>
        </row>
        <row r="93">
          <cell r="C93">
            <v>0</v>
          </cell>
          <cell r="D93">
            <v>0</v>
          </cell>
          <cell r="E93">
            <v>147.56467191735302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E95">
            <v>10330.849323472266</v>
          </cell>
          <cell r="F95">
            <v>0</v>
          </cell>
          <cell r="G95">
            <v>0</v>
          </cell>
          <cell r="H95">
            <v>0</v>
          </cell>
        </row>
        <row r="117">
          <cell r="C117">
            <v>2385620.0052602817</v>
          </cell>
          <cell r="D117">
            <v>3091310.0397061445</v>
          </cell>
          <cell r="E117">
            <v>8908576.1000000015</v>
          </cell>
          <cell r="F117">
            <v>27302834.040000007</v>
          </cell>
          <cell r="G117">
            <v>5653887.2400000002</v>
          </cell>
          <cell r="H117">
            <v>3106684.3200000003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Tax depreciation"/>
      <sheetName val="Adjustment for previous period"/>
      <sheetName val="RAB roll forward"/>
      <sheetName val="Total RAB roll forward"/>
      <sheetName val="TAB roll forward"/>
      <sheetName val="RAB remaining lives"/>
      <sheetName val="PTRM input summary"/>
      <sheetName val="TAB remaining li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9">
          <cell r="L109">
            <v>0.02</v>
          </cell>
        </row>
        <row r="189">
          <cell r="G189">
            <v>0</v>
          </cell>
          <cell r="H189">
            <v>6.5567703211300676E-2</v>
          </cell>
          <cell r="I189">
            <v>6.7208740236714748E-2</v>
          </cell>
          <cell r="J189">
            <v>6.8740090056285341E-2</v>
          </cell>
          <cell r="K189">
            <v>6.0341940216394496E-2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R 2007-12 Data Inputs"/>
      <sheetName val="Actual Data Inputs"/>
      <sheetName val="RAB Roll Forward ($Real 2012)"/>
      <sheetName val="RAB Roll Forward ($Nominal)"/>
    </sheetNames>
    <sheetDataSet>
      <sheetData sheetId="0" refreshError="1"/>
      <sheetData sheetId="1">
        <row r="17">
          <cell r="E17">
            <v>23.425761032910863</v>
          </cell>
        </row>
        <row r="18">
          <cell r="E18">
            <v>1.5579192325297435</v>
          </cell>
        </row>
        <row r="19">
          <cell r="E19">
            <v>3.7516289141826697E-2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522D-A300-4B1E-BBE4-5BAAC940AA00}">
  <dimension ref="C2:P32"/>
  <sheetViews>
    <sheetView tabSelected="1" zoomScaleNormal="100" workbookViewId="0"/>
  </sheetViews>
  <sheetFormatPr defaultRowHeight="11.4" x14ac:dyDescent="0.2"/>
  <cols>
    <col min="1" max="2" width="2" customWidth="1"/>
    <col min="3" max="3" width="39.25" customWidth="1"/>
    <col min="4" max="5" width="11" customWidth="1"/>
    <col min="6" max="7" width="10.875" customWidth="1"/>
    <col min="8" max="8" width="1.75" style="10" customWidth="1"/>
    <col min="9" max="9" width="10.875" style="10" customWidth="1"/>
    <col min="10" max="10" width="1.75" style="10" customWidth="1"/>
    <col min="11" max="12" width="10.875" style="10" customWidth="1"/>
    <col min="13" max="13" width="1.75" customWidth="1"/>
    <col min="15" max="15" width="10.625" customWidth="1"/>
  </cols>
  <sheetData>
    <row r="2" spans="3:16" ht="12" x14ac:dyDescent="0.2">
      <c r="C2" s="166" t="s">
        <v>87</v>
      </c>
    </row>
    <row r="4" spans="3:16" ht="13.8" x14ac:dyDescent="0.25">
      <c r="C4" s="7" t="s">
        <v>137</v>
      </c>
      <c r="D4" s="55" t="s">
        <v>139</v>
      </c>
      <c r="E4" s="55" t="s">
        <v>165</v>
      </c>
      <c r="F4" s="55" t="s">
        <v>166</v>
      </c>
      <c r="G4" s="55" t="s">
        <v>167</v>
      </c>
      <c r="H4" s="173"/>
      <c r="I4" s="173"/>
      <c r="J4" s="173"/>
      <c r="K4" s="190" t="s">
        <v>169</v>
      </c>
      <c r="L4" s="190"/>
    </row>
    <row r="6" spans="3:16" x14ac:dyDescent="0.2">
      <c r="C6" t="s">
        <v>42</v>
      </c>
      <c r="D6" s="4"/>
      <c r="E6" s="4"/>
      <c r="F6" s="4"/>
      <c r="G6" s="4"/>
      <c r="H6" s="8"/>
      <c r="I6" s="8"/>
      <c r="J6" s="8"/>
      <c r="K6" s="8"/>
      <c r="L6" s="8"/>
    </row>
    <row r="7" spans="3:16" x14ac:dyDescent="0.2">
      <c r="C7" t="s">
        <v>43</v>
      </c>
      <c r="D7" s="4">
        <f>-$D$16*I7</f>
        <v>-124.18271413218253</v>
      </c>
      <c r="E7" s="4"/>
      <c r="F7" s="4">
        <f>'Jun-23 Closing RAB'!R6</f>
        <v>49.53980832856643</v>
      </c>
      <c r="G7" s="4"/>
      <c r="H7" s="8"/>
      <c r="I7" s="57">
        <f>'[1]RFM input'!$I$8/SUM('[1]RFM input'!$I$8:$I$9)</f>
        <v>0.54341973569189184</v>
      </c>
      <c r="J7" s="57"/>
      <c r="K7" s="4">
        <f>D$16*$I7</f>
        <v>124.18271413218253</v>
      </c>
      <c r="L7" s="8"/>
    </row>
    <row r="8" spans="3:16" x14ac:dyDescent="0.2">
      <c r="C8" t="s">
        <v>44</v>
      </c>
      <c r="D8" s="4">
        <f>-$D$16*I8</f>
        <v>-104.33808843688658</v>
      </c>
      <c r="E8" s="4"/>
      <c r="F8" s="4">
        <f>'Jun-23 Closing RAB'!R7</f>
        <v>50.412027913941309</v>
      </c>
      <c r="G8" s="4"/>
      <c r="H8" s="8"/>
      <c r="I8" s="57">
        <f>'[1]RFM input'!$I$9/SUM('[1]RFM input'!$I$8:$I$9)</f>
        <v>0.45658026430810816</v>
      </c>
      <c r="J8" s="57"/>
      <c r="K8" s="4">
        <f>D$16*$I8</f>
        <v>104.33808843688658</v>
      </c>
      <c r="L8" s="8"/>
    </row>
    <row r="9" spans="3:16" x14ac:dyDescent="0.2">
      <c r="C9" t="s">
        <v>45</v>
      </c>
      <c r="D9" s="4">
        <f>-'Jun-23 Closing RAB'!P8</f>
        <v>-5.1832887672065029</v>
      </c>
      <c r="E9" s="4">
        <f>-6.2889178744119</f>
        <v>-6.2889178744118999</v>
      </c>
      <c r="F9" s="4">
        <f>'Jun-23 Closing RAB'!R8</f>
        <v>50.739236492867363</v>
      </c>
      <c r="G9" s="4"/>
      <c r="H9" s="8"/>
      <c r="I9" s="8"/>
      <c r="J9" s="8"/>
      <c r="K9" s="8"/>
      <c r="L9" s="8"/>
    </row>
    <row r="10" spans="3:16" x14ac:dyDescent="0.2">
      <c r="D10" s="4"/>
      <c r="E10" s="4"/>
      <c r="N10" s="81" t="s">
        <v>160</v>
      </c>
      <c r="O10" s="81"/>
      <c r="P10" s="81"/>
    </row>
    <row r="11" spans="3:16" x14ac:dyDescent="0.2">
      <c r="C11" t="str">
        <f>"Post 1998 "&amp;C6</f>
        <v>Post 1998 Transmission Pipelines</v>
      </c>
      <c r="D11" s="4"/>
      <c r="E11" s="4"/>
      <c r="F11" s="41"/>
      <c r="G11" s="41"/>
      <c r="H11" s="137"/>
      <c r="I11" s="137"/>
      <c r="J11" s="137"/>
      <c r="K11" s="137"/>
      <c r="L11" s="137"/>
      <c r="N11" s="82" t="s">
        <v>175</v>
      </c>
      <c r="O11" s="4"/>
      <c r="P11" s="4"/>
    </row>
    <row r="12" spans="3:16" x14ac:dyDescent="0.2">
      <c r="C12" t="str">
        <f t="shared" ref="C12:C14" si="0">"Post 1998 "&amp;C7</f>
        <v>Post 1998 Distribution Pipelines</v>
      </c>
      <c r="D12" s="4"/>
      <c r="E12" s="4"/>
      <c r="F12" s="41"/>
      <c r="G12" s="41"/>
      <c r="H12" s="137"/>
      <c r="L12" s="4"/>
      <c r="N12" s="82" t="s">
        <v>175</v>
      </c>
      <c r="O12" s="4"/>
      <c r="P12" s="4" t="s">
        <v>178</v>
      </c>
    </row>
    <row r="13" spans="3:16" x14ac:dyDescent="0.2">
      <c r="C13" t="str">
        <f t="shared" si="0"/>
        <v>Post 1998 Service Pipes</v>
      </c>
      <c r="D13" s="4"/>
      <c r="E13" s="4"/>
      <c r="F13" s="41"/>
      <c r="G13" s="41"/>
      <c r="H13" s="137"/>
      <c r="L13" s="4"/>
      <c r="N13" s="82" t="s">
        <v>175</v>
      </c>
      <c r="O13" s="4"/>
      <c r="P13" s="4"/>
    </row>
    <row r="14" spans="3:16" x14ac:dyDescent="0.2">
      <c r="C14" t="str">
        <f t="shared" si="0"/>
        <v>Post 1998 Cathodic Protection</v>
      </c>
      <c r="D14" s="8">
        <f>-D9+N14</f>
        <v>5.0489663512981258</v>
      </c>
      <c r="E14" s="8">
        <f>-E9</f>
        <v>6.2889178744118999</v>
      </c>
      <c r="F14" s="41">
        <f>'Jun-23 Closing RAB'!S8</f>
        <v>40.739236492867335</v>
      </c>
      <c r="G14" s="41">
        <v>20.723021700629172</v>
      </c>
      <c r="H14" s="137"/>
      <c r="I14" s="137"/>
      <c r="J14" s="137"/>
      <c r="K14" s="137"/>
      <c r="L14" s="137"/>
      <c r="N14" s="83">
        <v>-0.13432241590837712</v>
      </c>
      <c r="O14" s="4"/>
      <c r="P14" s="4"/>
    </row>
    <row r="15" spans="3:16" x14ac:dyDescent="0.2">
      <c r="C15" t="s">
        <v>140</v>
      </c>
      <c r="D15" s="137">
        <f>-N15</f>
        <v>0.13432241590837712</v>
      </c>
      <c r="E15" s="137"/>
      <c r="F15" s="8">
        <v>5</v>
      </c>
      <c r="G15" s="8"/>
      <c r="H15" s="8"/>
      <c r="I15" s="8"/>
      <c r="J15" s="8"/>
      <c r="K15" s="8"/>
      <c r="L15" s="8"/>
      <c r="N15" s="84">
        <f>SUM(N11:N14)</f>
        <v>-0.13432241590837712</v>
      </c>
      <c r="O15" s="4"/>
      <c r="P15" s="81"/>
    </row>
    <row r="16" spans="3:16" x14ac:dyDescent="0.2">
      <c r="C16" t="s">
        <v>168</v>
      </c>
      <c r="D16" s="41">
        <f>FoG!J21</f>
        <v>228.5208025690691</v>
      </c>
      <c r="E16" s="4"/>
      <c r="F16" s="8">
        <v>5</v>
      </c>
      <c r="G16" s="8"/>
      <c r="H16" s="8"/>
      <c r="I16" s="8"/>
      <c r="J16" s="8"/>
      <c r="K16" s="8"/>
      <c r="L16" s="8"/>
      <c r="N16" s="84"/>
      <c r="O16" s="4"/>
      <c r="P16" s="81"/>
    </row>
    <row r="17" spans="3:15" x14ac:dyDescent="0.2">
      <c r="N17" s="153"/>
    </row>
    <row r="18" spans="3:15" ht="13.8" x14ac:dyDescent="0.2">
      <c r="C18" s="58" t="s">
        <v>138</v>
      </c>
      <c r="D18" s="109">
        <f>SUM(D6:D16)</f>
        <v>0</v>
      </c>
      <c r="E18" s="109">
        <f>SUM(E6:E16)</f>
        <v>0</v>
      </c>
      <c r="O18" s="9"/>
    </row>
    <row r="19" spans="3:15" x14ac:dyDescent="0.2">
      <c r="D19" s="5"/>
      <c r="E19" s="5"/>
    </row>
    <row r="20" spans="3:15" x14ac:dyDescent="0.2">
      <c r="C20" s="176" t="s">
        <v>174</v>
      </c>
    </row>
    <row r="21" spans="3:15" x14ac:dyDescent="0.2">
      <c r="C21" s="176"/>
    </row>
    <row r="22" spans="3:15" x14ac:dyDescent="0.2">
      <c r="C22" t="s">
        <v>176</v>
      </c>
      <c r="D22" s="174"/>
      <c r="F22" s="4"/>
      <c r="G22" s="4"/>
      <c r="H22" s="8"/>
      <c r="I22" s="8"/>
      <c r="J22" s="8"/>
      <c r="K22" s="8"/>
      <c r="L22" s="8"/>
    </row>
    <row r="23" spans="3:15" x14ac:dyDescent="0.2">
      <c r="D23" s="4"/>
      <c r="E23" s="4"/>
      <c r="F23" s="4"/>
      <c r="G23" s="4"/>
      <c r="H23" s="8"/>
      <c r="I23" s="8"/>
      <c r="J23" s="8"/>
      <c r="K23" s="8"/>
      <c r="L23" s="8"/>
    </row>
    <row r="25" spans="3:15" ht="13.8" x14ac:dyDescent="0.2">
      <c r="C25" s="7"/>
      <c r="D25" s="9"/>
      <c r="E25" s="9"/>
    </row>
    <row r="32" spans="3:15" x14ac:dyDescent="0.2">
      <c r="C32" s="184" t="s">
        <v>173</v>
      </c>
    </row>
  </sheetData>
  <mergeCells count="1">
    <mergeCell ref="K4:L4"/>
  </mergeCell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FCE1-CAC3-4925-8120-73AB728A2C67}">
  <dimension ref="B2:S37"/>
  <sheetViews>
    <sheetView zoomScaleNormal="100" workbookViewId="0">
      <selection activeCell="J30" sqref="J30"/>
    </sheetView>
  </sheetViews>
  <sheetFormatPr defaultRowHeight="12" x14ac:dyDescent="0.2"/>
  <cols>
    <col min="2" max="2" width="28.25" bestFit="1" customWidth="1"/>
    <col min="4" max="4" width="42.375" bestFit="1" customWidth="1"/>
    <col min="10" max="10" width="8.875" style="58"/>
  </cols>
  <sheetData>
    <row r="2" spans="2:12" x14ac:dyDescent="0.2">
      <c r="B2" s="62" t="s">
        <v>164</v>
      </c>
      <c r="C2" s="169">
        <v>200</v>
      </c>
      <c r="E2" s="73" t="s">
        <v>153</v>
      </c>
      <c r="F2" s="73" t="s">
        <v>154</v>
      </c>
      <c r="G2" s="73" t="s">
        <v>155</v>
      </c>
      <c r="H2" s="73" t="s">
        <v>156</v>
      </c>
      <c r="I2" s="73" t="s">
        <v>157</v>
      </c>
      <c r="J2" s="72" t="s">
        <v>15</v>
      </c>
    </row>
    <row r="4" spans="2:12" x14ac:dyDescent="0.2">
      <c r="D4" s="58" t="s">
        <v>147</v>
      </c>
    </row>
    <row r="5" spans="2:12" x14ac:dyDescent="0.2">
      <c r="D5" s="70" t="s">
        <v>141</v>
      </c>
      <c r="E5" s="56"/>
      <c r="F5" s="56"/>
      <c r="G5" s="56"/>
      <c r="H5" s="56"/>
      <c r="I5" s="56"/>
      <c r="J5" s="59">
        <f>SUM(E5:I5)</f>
        <v>0</v>
      </c>
    </row>
    <row r="6" spans="2:12" x14ac:dyDescent="0.2">
      <c r="D6" s="70" t="s">
        <v>142</v>
      </c>
      <c r="E6" s="56"/>
      <c r="F6" s="56"/>
      <c r="G6" s="56"/>
      <c r="H6" s="56"/>
      <c r="I6" s="56"/>
      <c r="J6" s="59">
        <f t="shared" ref="J6:J9" si="0">SUM(E6:I6)</f>
        <v>0</v>
      </c>
      <c r="L6" s="69">
        <f>'Jun-23 Closing RAB'!S6</f>
        <v>39.497468660142822</v>
      </c>
    </row>
    <row r="7" spans="2:12" x14ac:dyDescent="0.2">
      <c r="D7" s="70" t="s">
        <v>143</v>
      </c>
      <c r="E7" s="56"/>
      <c r="F7" s="56"/>
      <c r="G7" s="56"/>
      <c r="H7" s="56"/>
      <c r="I7" s="56"/>
      <c r="J7" s="59">
        <f t="shared" si="0"/>
        <v>0</v>
      </c>
      <c r="L7" s="69">
        <f>'Jun-23 Closing RAB'!S7</f>
        <v>40.41202791394133</v>
      </c>
    </row>
    <row r="8" spans="2:12" x14ac:dyDescent="0.2">
      <c r="D8" s="70" t="s">
        <v>144</v>
      </c>
      <c r="E8" s="56">
        <f>'Tracking Output'!E30</f>
        <v>0.12393375001473343</v>
      </c>
      <c r="F8" s="56">
        <f>'Tracking Output'!F30</f>
        <v>0.12393375001473343</v>
      </c>
      <c r="G8" s="56">
        <f>'Tracking Output'!G30</f>
        <v>0.12393375001473343</v>
      </c>
      <c r="H8" s="56">
        <f>'Tracking Output'!H30</f>
        <v>0.12393375001473343</v>
      </c>
      <c r="I8" s="56">
        <f>'Tracking Output'!I30</f>
        <v>0.12393375001473343</v>
      </c>
      <c r="J8" s="59">
        <f t="shared" si="0"/>
        <v>0.61966875007366717</v>
      </c>
    </row>
    <row r="9" spans="2:12" x14ac:dyDescent="0.2">
      <c r="D9" s="70" t="s">
        <v>140</v>
      </c>
      <c r="E9" s="56"/>
      <c r="F9" s="56"/>
      <c r="G9" s="56"/>
      <c r="H9" s="56"/>
      <c r="I9" s="56"/>
      <c r="J9" s="59">
        <f t="shared" si="0"/>
        <v>0</v>
      </c>
    </row>
    <row r="10" spans="2:12" x14ac:dyDescent="0.2">
      <c r="D10" s="71"/>
      <c r="E10" s="76">
        <f>SUM(E5:E9)</f>
        <v>0.12393375001473343</v>
      </c>
      <c r="F10" s="76">
        <f t="shared" ref="F10:J10" si="1">SUM(F5:F9)</f>
        <v>0.12393375001473343</v>
      </c>
      <c r="G10" s="76">
        <f t="shared" si="1"/>
        <v>0.12393375001473343</v>
      </c>
      <c r="H10" s="76">
        <f t="shared" si="1"/>
        <v>0.12393375001473343</v>
      </c>
      <c r="I10" s="76">
        <f t="shared" si="1"/>
        <v>0.12393375001473343</v>
      </c>
      <c r="J10" s="66">
        <f t="shared" si="1"/>
        <v>0.61966875007366717</v>
      </c>
    </row>
    <row r="11" spans="2:12" x14ac:dyDescent="0.2">
      <c r="E11" s="56"/>
      <c r="F11" s="56"/>
      <c r="G11" s="56"/>
      <c r="H11" s="56"/>
      <c r="I11" s="56"/>
      <c r="J11" s="59"/>
    </row>
    <row r="12" spans="2:12" x14ac:dyDescent="0.2">
      <c r="D12" s="58" t="s">
        <v>146</v>
      </c>
      <c r="E12" s="56"/>
      <c r="F12" s="56"/>
      <c r="G12" s="56"/>
      <c r="H12" s="56"/>
      <c r="I12" s="56"/>
      <c r="J12" s="59"/>
    </row>
    <row r="13" spans="2:12" x14ac:dyDescent="0.2">
      <c r="D13" s="70" t="s">
        <v>42</v>
      </c>
      <c r="E13" s="56"/>
      <c r="F13" s="56"/>
      <c r="G13" s="56"/>
      <c r="H13" s="56"/>
      <c r="I13" s="56"/>
      <c r="J13" s="59">
        <f>SUM(E13:I13)</f>
        <v>0</v>
      </c>
    </row>
    <row r="14" spans="2:12" x14ac:dyDescent="0.2">
      <c r="D14" s="70" t="s">
        <v>43</v>
      </c>
      <c r="E14" s="56"/>
      <c r="F14" s="56"/>
      <c r="G14" s="56"/>
      <c r="H14" s="56"/>
      <c r="I14" s="56"/>
      <c r="J14" s="59">
        <f t="shared" ref="J14:J17" si="2">SUM(E14:I14)</f>
        <v>0</v>
      </c>
    </row>
    <row r="15" spans="2:12" x14ac:dyDescent="0.2">
      <c r="D15" s="70" t="s">
        <v>44</v>
      </c>
      <c r="E15" s="56"/>
      <c r="F15" s="56"/>
      <c r="G15" s="56"/>
      <c r="H15" s="56"/>
      <c r="I15" s="56"/>
      <c r="J15" s="59">
        <f t="shared" si="2"/>
        <v>0</v>
      </c>
    </row>
    <row r="16" spans="2:12" x14ac:dyDescent="0.2">
      <c r="D16" s="70" t="s">
        <v>45</v>
      </c>
      <c r="E16" s="56">
        <f>-'Tracking Output'!E41</f>
        <v>-0.10216931789377813</v>
      </c>
      <c r="F16" s="56">
        <f>-'Tracking Output'!F41</f>
        <v>-0.10216931789377813</v>
      </c>
      <c r="G16" s="56">
        <f>-'Tracking Output'!G41</f>
        <v>-0.10216931789377813</v>
      </c>
      <c r="H16" s="56">
        <f>-'Tracking Output'!H41</f>
        <v>-0.10216931789377813</v>
      </c>
      <c r="I16" s="56">
        <f>-'Tracking Output'!I41</f>
        <v>-0.10216931789377813</v>
      </c>
      <c r="J16" s="59">
        <f t="shared" si="2"/>
        <v>-0.51084658946889061</v>
      </c>
    </row>
    <row r="17" spans="4:19" x14ac:dyDescent="0.2">
      <c r="D17" s="71"/>
      <c r="E17" s="76">
        <f>SUM(E13:E16)</f>
        <v>-0.10216931789377813</v>
      </c>
      <c r="F17" s="76">
        <f t="shared" ref="F17:I17" si="3">SUM(F13:F16)</f>
        <v>-0.10216931789377813</v>
      </c>
      <c r="G17" s="76">
        <f t="shared" si="3"/>
        <v>-0.10216931789377813</v>
      </c>
      <c r="H17" s="76">
        <f t="shared" si="3"/>
        <v>-0.10216931789377813</v>
      </c>
      <c r="I17" s="76">
        <f t="shared" si="3"/>
        <v>-0.10216931789377813</v>
      </c>
      <c r="J17" s="67">
        <f t="shared" si="2"/>
        <v>-0.51084658946889061</v>
      </c>
    </row>
    <row r="18" spans="4:19" x14ac:dyDescent="0.2">
      <c r="E18" s="56"/>
      <c r="F18" s="56"/>
      <c r="G18" s="56"/>
      <c r="H18" s="56"/>
      <c r="I18" s="56"/>
      <c r="J18" s="59"/>
    </row>
    <row r="19" spans="4:19" x14ac:dyDescent="0.2">
      <c r="D19" s="68" t="s">
        <v>152</v>
      </c>
      <c r="E19" s="60">
        <f>E10+E17</f>
        <v>2.1764432120955302E-2</v>
      </c>
      <c r="F19" s="60">
        <f t="shared" ref="F19:I19" si="4">F10+F17</f>
        <v>2.1764432120955302E-2</v>
      </c>
      <c r="G19" s="60">
        <f t="shared" si="4"/>
        <v>2.1764432120955302E-2</v>
      </c>
      <c r="H19" s="60">
        <f t="shared" si="4"/>
        <v>2.1764432120955302E-2</v>
      </c>
      <c r="I19" s="60">
        <f t="shared" si="4"/>
        <v>2.1764432120955302E-2</v>
      </c>
      <c r="J19" s="61">
        <f>SUM(E19:I19)</f>
        <v>0.10882216060477651</v>
      </c>
      <c r="N19" s="177"/>
      <c r="O19" s="177"/>
      <c r="P19" s="177"/>
      <c r="Q19" s="177"/>
      <c r="R19" s="177"/>
      <c r="S19" s="178"/>
    </row>
    <row r="20" spans="4:19" x14ac:dyDescent="0.2">
      <c r="E20" s="56"/>
      <c r="F20" s="56"/>
      <c r="G20" s="56"/>
      <c r="H20" s="56"/>
      <c r="I20" s="56"/>
      <c r="J20" s="59"/>
      <c r="N20" s="115"/>
      <c r="O20" s="115"/>
      <c r="P20" s="115"/>
      <c r="Q20" s="115"/>
      <c r="R20" s="115"/>
      <c r="S20" s="178"/>
    </row>
    <row r="21" spans="4:19" x14ac:dyDescent="0.2">
      <c r="D21" s="62" t="s">
        <v>150</v>
      </c>
      <c r="E21" s="56">
        <f>$J$21/5</f>
        <v>45.704160513813818</v>
      </c>
      <c r="F21" s="56">
        <f t="shared" ref="F21:I21" si="5">$J$21/5</f>
        <v>45.704160513813818</v>
      </c>
      <c r="G21" s="56">
        <f t="shared" si="5"/>
        <v>45.704160513813818</v>
      </c>
      <c r="H21" s="56">
        <f t="shared" si="5"/>
        <v>45.704160513813818</v>
      </c>
      <c r="I21" s="56">
        <f t="shared" si="5"/>
        <v>45.704160513813818</v>
      </c>
      <c r="J21" s="59">
        <f>J28/(1-(5*$L$24/$L$6)-(5*$L$25/$L$7))</f>
        <v>228.5208025690691</v>
      </c>
      <c r="L21" s="69"/>
      <c r="N21" s="179"/>
      <c r="O21" s="179"/>
      <c r="P21" s="179"/>
      <c r="Q21" s="179"/>
      <c r="R21" s="179"/>
      <c r="S21" s="178"/>
    </row>
    <row r="22" spans="4:19" x14ac:dyDescent="0.2">
      <c r="E22" s="56"/>
      <c r="F22" s="56"/>
      <c r="G22" s="56"/>
      <c r="H22" s="56"/>
      <c r="I22" s="56"/>
      <c r="J22" s="59"/>
      <c r="N22" s="179"/>
      <c r="O22" s="179"/>
      <c r="P22" s="179"/>
      <c r="Q22" s="179"/>
      <c r="R22" s="179"/>
      <c r="S22" s="178"/>
    </row>
    <row r="23" spans="4:19" x14ac:dyDescent="0.2">
      <c r="D23" s="62" t="s">
        <v>149</v>
      </c>
      <c r="E23" s="56"/>
      <c r="F23" s="56"/>
      <c r="G23" s="56"/>
      <c r="H23" s="56"/>
      <c r="I23" s="56"/>
      <c r="J23" s="59"/>
      <c r="N23" s="179"/>
      <c r="O23" s="179"/>
      <c r="P23" s="179"/>
      <c r="Q23" s="179"/>
      <c r="R23" s="179"/>
      <c r="S23" s="178"/>
    </row>
    <row r="24" spans="4:19" x14ac:dyDescent="0.2">
      <c r="D24" s="70" t="s">
        <v>142</v>
      </c>
      <c r="E24" s="56">
        <f t="shared" ref="E24:I25" si="6">-$J$21*$L24/$L6</f>
        <v>-3.144067666733696</v>
      </c>
      <c r="F24" s="56">
        <f t="shared" si="6"/>
        <v>-3.144067666733696</v>
      </c>
      <c r="G24" s="56">
        <f t="shared" si="6"/>
        <v>-3.144067666733696</v>
      </c>
      <c r="H24" s="56">
        <f t="shared" si="6"/>
        <v>-3.144067666733696</v>
      </c>
      <c r="I24" s="56">
        <f t="shared" si="6"/>
        <v>-3.144067666733696</v>
      </c>
      <c r="J24" s="59">
        <f t="shared" ref="J24:J26" si="7">SUM(E24:I24)</f>
        <v>-15.720338333668479</v>
      </c>
      <c r="L24" s="57">
        <f>'[1]RFM input'!$I$8/SUM('[1]RFM input'!$I$8:$I$9)</f>
        <v>0.54341973569189184</v>
      </c>
      <c r="N24" s="179"/>
      <c r="O24" s="179"/>
      <c r="P24" s="179"/>
      <c r="Q24" s="179"/>
      <c r="R24" s="179"/>
      <c r="S24" s="178"/>
    </row>
    <row r="25" spans="4:19" x14ac:dyDescent="0.2">
      <c r="D25" s="70" t="s">
        <v>143</v>
      </c>
      <c r="E25" s="56">
        <f t="shared" si="6"/>
        <v>-2.5818572792010781</v>
      </c>
      <c r="F25" s="56">
        <f t="shared" si="6"/>
        <v>-2.5818572792010781</v>
      </c>
      <c r="G25" s="56">
        <f t="shared" si="6"/>
        <v>-2.5818572792010781</v>
      </c>
      <c r="H25" s="56">
        <f t="shared" si="6"/>
        <v>-2.5818572792010781</v>
      </c>
      <c r="I25" s="56">
        <f t="shared" si="6"/>
        <v>-2.5818572792010781</v>
      </c>
      <c r="J25" s="59">
        <f t="shared" si="7"/>
        <v>-12.90928639600539</v>
      </c>
      <c r="L25" s="57">
        <f>'[1]RFM input'!$I$9/SUM('[1]RFM input'!$I$8:$I$9)</f>
        <v>0.45658026430810816</v>
      </c>
      <c r="N25" s="179"/>
      <c r="O25" s="179"/>
      <c r="P25" s="179"/>
      <c r="Q25" s="179"/>
      <c r="R25" s="179"/>
      <c r="S25" s="178"/>
    </row>
    <row r="26" spans="4:19" x14ac:dyDescent="0.2">
      <c r="D26" s="71"/>
      <c r="E26" s="77">
        <f>SUM(E24:E25)</f>
        <v>-5.7259249459347741</v>
      </c>
      <c r="F26" s="77">
        <f t="shared" ref="F26:I26" si="8">SUM(F24:F25)</f>
        <v>-5.7259249459347741</v>
      </c>
      <c r="G26" s="77">
        <f t="shared" si="8"/>
        <v>-5.7259249459347741</v>
      </c>
      <c r="H26" s="77">
        <f t="shared" si="8"/>
        <v>-5.7259249459347741</v>
      </c>
      <c r="I26" s="77">
        <f t="shared" si="8"/>
        <v>-5.7259249459347741</v>
      </c>
      <c r="J26" s="78">
        <f t="shared" si="7"/>
        <v>-28.629624729673871</v>
      </c>
      <c r="N26" s="180"/>
      <c r="O26" s="180"/>
      <c r="P26" s="180"/>
      <c r="Q26" s="180"/>
      <c r="R26" s="180"/>
      <c r="S26" s="181"/>
    </row>
    <row r="27" spans="4:19" x14ac:dyDescent="0.2">
      <c r="E27" s="56"/>
      <c r="F27" s="56"/>
      <c r="G27" s="56"/>
      <c r="H27" s="56"/>
      <c r="I27" s="56"/>
      <c r="J27" s="59"/>
      <c r="N27" s="179"/>
      <c r="O27" s="179"/>
      <c r="P27" s="179"/>
      <c r="Q27" s="179"/>
      <c r="R27" s="179"/>
      <c r="S27" s="178"/>
    </row>
    <row r="28" spans="4:19" x14ac:dyDescent="0.2">
      <c r="D28" s="68" t="s">
        <v>151</v>
      </c>
      <c r="E28" s="60">
        <f>E21+E26</f>
        <v>39.978235567879047</v>
      </c>
      <c r="F28" s="60">
        <f t="shared" ref="F28:I28" si="9">F21+F26</f>
        <v>39.978235567879047</v>
      </c>
      <c r="G28" s="60">
        <f t="shared" si="9"/>
        <v>39.978235567879047</v>
      </c>
      <c r="H28" s="60">
        <f t="shared" si="9"/>
        <v>39.978235567879047</v>
      </c>
      <c r="I28" s="60">
        <f t="shared" si="9"/>
        <v>39.978235567879047</v>
      </c>
      <c r="J28" s="61">
        <f>C2-J19</f>
        <v>199.89117783939523</v>
      </c>
      <c r="N28" s="182"/>
      <c r="O28" s="182"/>
      <c r="P28" s="182"/>
      <c r="Q28" s="182"/>
      <c r="R28" s="182"/>
      <c r="S28" s="178"/>
    </row>
    <row r="29" spans="4:19" x14ac:dyDescent="0.2">
      <c r="E29" s="56"/>
      <c r="F29" s="56"/>
      <c r="G29" s="56"/>
      <c r="H29" s="56"/>
      <c r="I29" s="56"/>
      <c r="J29" s="59"/>
      <c r="N29" s="179"/>
      <c r="O29" s="179"/>
      <c r="P29" s="179"/>
      <c r="Q29" s="179"/>
      <c r="R29" s="179"/>
      <c r="S29" s="178"/>
    </row>
    <row r="30" spans="4:19" x14ac:dyDescent="0.2">
      <c r="D30" s="63" t="s">
        <v>148</v>
      </c>
      <c r="E30" s="64">
        <f>E19+E28</f>
        <v>40</v>
      </c>
      <c r="F30" s="64">
        <f>F19+F28</f>
        <v>40</v>
      </c>
      <c r="G30" s="64">
        <f>G19+G28</f>
        <v>40</v>
      </c>
      <c r="H30" s="64">
        <f>H19+H28</f>
        <v>40</v>
      </c>
      <c r="I30" s="64">
        <f>I19+I28</f>
        <v>40</v>
      </c>
      <c r="J30" s="65">
        <f t="shared" ref="J30" si="10">SUM(E30:I30)</f>
        <v>200</v>
      </c>
      <c r="N30" s="182"/>
      <c r="O30" s="182"/>
      <c r="P30" s="182"/>
      <c r="Q30" s="182"/>
      <c r="R30" s="182"/>
      <c r="S30" s="178"/>
    </row>
    <row r="31" spans="4:19" x14ac:dyDescent="0.2">
      <c r="E31" s="56"/>
      <c r="F31" s="56"/>
      <c r="G31" s="56"/>
      <c r="H31" s="56"/>
      <c r="I31" s="56"/>
      <c r="J31" s="59"/>
      <c r="N31" s="115"/>
      <c r="O31" s="115"/>
      <c r="P31" s="115"/>
      <c r="Q31" s="115"/>
      <c r="R31" s="115"/>
      <c r="S31" s="115"/>
    </row>
    <row r="32" spans="4:19" x14ac:dyDescent="0.2">
      <c r="D32" s="75" t="s">
        <v>62</v>
      </c>
      <c r="E32" s="56"/>
      <c r="F32" s="56"/>
      <c r="G32" s="56"/>
      <c r="H32" s="56"/>
      <c r="I32" s="56"/>
      <c r="J32" s="59">
        <f>C2-J30</f>
        <v>0</v>
      </c>
      <c r="N32" s="115"/>
      <c r="O32" s="115"/>
      <c r="P32" s="115"/>
      <c r="Q32" s="115"/>
      <c r="R32" s="115"/>
      <c r="S32" s="115"/>
    </row>
    <row r="33" spans="5:19" x14ac:dyDescent="0.2">
      <c r="E33" s="56"/>
      <c r="F33" s="56"/>
      <c r="G33" s="56"/>
      <c r="H33" s="56"/>
      <c r="I33" s="56"/>
      <c r="J33" s="59"/>
      <c r="N33" s="177"/>
      <c r="O33" s="177"/>
      <c r="P33" s="177"/>
      <c r="Q33" s="177"/>
      <c r="R33" s="177"/>
      <c r="S33" s="178"/>
    </row>
    <row r="34" spans="5:19" x14ac:dyDescent="0.2">
      <c r="E34" s="56"/>
      <c r="F34" s="56"/>
      <c r="G34" s="56"/>
      <c r="H34" s="56"/>
      <c r="I34" s="56"/>
      <c r="J34" s="59"/>
      <c r="N34" s="177"/>
      <c r="O34" s="177"/>
      <c r="P34" s="177"/>
      <c r="Q34" s="177"/>
      <c r="R34" s="177"/>
      <c r="S34" s="178"/>
    </row>
    <row r="35" spans="5:19" x14ac:dyDescent="0.2">
      <c r="J35" s="74"/>
    </row>
    <row r="36" spans="5:19" x14ac:dyDescent="0.2">
      <c r="J36" s="74"/>
    </row>
    <row r="37" spans="5:19" x14ac:dyDescent="0.2">
      <c r="L37" s="41"/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E895-48F0-4CEC-885A-DBB776918CF8}">
  <dimension ref="B1:V42"/>
  <sheetViews>
    <sheetView zoomScaleNormal="100" workbookViewId="0">
      <selection activeCell="D4" sqref="D4"/>
    </sheetView>
  </sheetViews>
  <sheetFormatPr defaultRowHeight="11.4" x14ac:dyDescent="0.2"/>
  <cols>
    <col min="1" max="1" width="7.125" customWidth="1"/>
    <col min="2" max="2" width="19.875" customWidth="1"/>
    <col min="3" max="3" width="25" customWidth="1"/>
    <col min="4" max="4" width="15.375" customWidth="1"/>
    <col min="17" max="17" width="9.25" customWidth="1"/>
  </cols>
  <sheetData>
    <row r="1" spans="2:20" ht="12" x14ac:dyDescent="0.2">
      <c r="B1" s="58" t="s">
        <v>136</v>
      </c>
    </row>
    <row r="2" spans="2:20" x14ac:dyDescent="0.2">
      <c r="E2" s="185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20" ht="12" x14ac:dyDescent="0.2">
      <c r="B3" s="58" t="s">
        <v>114</v>
      </c>
      <c r="E3" s="186"/>
      <c r="F3" s="187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20" x14ac:dyDescent="0.2"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20" ht="12" x14ac:dyDescent="0.25">
      <c r="B5" s="58" t="s">
        <v>111</v>
      </c>
      <c r="C5" s="58" t="s">
        <v>112</v>
      </c>
      <c r="D5" s="58"/>
      <c r="E5" s="122" t="s">
        <v>29</v>
      </c>
      <c r="F5" s="122" t="s">
        <v>30</v>
      </c>
      <c r="G5" s="122" t="s">
        <v>31</v>
      </c>
      <c r="H5" s="122" t="s">
        <v>69</v>
      </c>
      <c r="I5" s="122" t="s">
        <v>70</v>
      </c>
      <c r="J5" s="123" t="s">
        <v>102</v>
      </c>
      <c r="K5" s="122" t="s">
        <v>103</v>
      </c>
      <c r="L5" s="122" t="s">
        <v>104</v>
      </c>
      <c r="M5" s="122" t="s">
        <v>105</v>
      </c>
      <c r="N5" s="122" t="s">
        <v>106</v>
      </c>
      <c r="O5" s="122" t="s">
        <v>126</v>
      </c>
      <c r="P5" s="122" t="s">
        <v>127</v>
      </c>
      <c r="Q5" s="122" t="s">
        <v>128</v>
      </c>
      <c r="R5" s="122" t="s">
        <v>129</v>
      </c>
      <c r="S5" s="122" t="s">
        <v>130</v>
      </c>
      <c r="T5" s="122"/>
    </row>
    <row r="6" spans="2:20" x14ac:dyDescent="0.2">
      <c r="B6" t="s">
        <v>110</v>
      </c>
      <c r="C6" t="s">
        <v>42</v>
      </c>
      <c r="D6" t="s">
        <v>115</v>
      </c>
      <c r="E6" s="4"/>
      <c r="F6" s="4"/>
      <c r="G6" s="4"/>
      <c r="H6" s="4"/>
      <c r="I6" s="4"/>
      <c r="J6" s="53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x14ac:dyDescent="0.2">
      <c r="B7" t="s">
        <v>110</v>
      </c>
      <c r="C7" t="s">
        <v>43</v>
      </c>
      <c r="D7" t="s">
        <v>115</v>
      </c>
      <c r="E7" s="4"/>
      <c r="F7" s="4"/>
      <c r="G7" s="4"/>
      <c r="H7" s="4"/>
      <c r="I7" s="4"/>
      <c r="J7" s="53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x14ac:dyDescent="0.2">
      <c r="B8" t="s">
        <v>110</v>
      </c>
      <c r="C8" t="s">
        <v>44</v>
      </c>
      <c r="D8" t="s">
        <v>115</v>
      </c>
      <c r="E8" s="4"/>
      <c r="F8" s="4"/>
      <c r="G8" s="4"/>
      <c r="H8" s="4"/>
      <c r="I8" s="4"/>
      <c r="J8" s="53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x14ac:dyDescent="0.2">
      <c r="B9" t="s">
        <v>110</v>
      </c>
      <c r="C9" t="s">
        <v>45</v>
      </c>
      <c r="D9" t="s">
        <v>115</v>
      </c>
      <c r="E9" s="4">
        <f>CathodicProtection!$AJ$56/CathodicProtection!$AK$56+CathodicProtection!$AJ$105/CathodicProtection!$AK$105</f>
        <v>5.5676823445531425E-2</v>
      </c>
      <c r="F9" s="4">
        <f>CathodicProtection!$AJ$56/CathodicProtection!$AK$56+CathodicProtection!$AJ$105/CathodicProtection!$AK$105</f>
        <v>5.5676823445531425E-2</v>
      </c>
      <c r="G9" s="4">
        <f>CathodicProtection!$AJ$56/CathodicProtection!$AK$56+CathodicProtection!$AJ$105/CathodicProtection!$AK$105</f>
        <v>5.5676823445531425E-2</v>
      </c>
      <c r="H9" s="4">
        <f>CathodicProtection!$AJ$56/CathodicProtection!$AK$56+CathodicProtection!$AJ$105/CathodicProtection!$AK$105</f>
        <v>5.5676823445531425E-2</v>
      </c>
      <c r="I9" s="4">
        <f>CathodicProtection!$AJ$56/CathodicProtection!$AK$56+CathodicProtection!$AJ$105/CathodicProtection!$AK$105</f>
        <v>5.5676823445531425E-2</v>
      </c>
      <c r="J9" s="53">
        <f>CathodicProtection!$AJ$56/CathodicProtection!$AK$56+CathodicProtection!$AJ$105/CathodicProtection!$AK$105</f>
        <v>5.5676823445531425E-2</v>
      </c>
      <c r="K9" s="4">
        <f>CathodicProtection!$AJ$56/CathodicProtection!$AK$56+CathodicProtection!$AJ$105/CathodicProtection!$AK$105</f>
        <v>5.5676823445531425E-2</v>
      </c>
      <c r="L9" s="4">
        <f>CathodicProtection!$AJ$56/CathodicProtection!$AK$56+CathodicProtection!$AJ$105/CathodicProtection!$AK$105</f>
        <v>5.5676823445531425E-2</v>
      </c>
      <c r="M9" s="4">
        <f>CathodicProtection!$AJ$56/CathodicProtection!$AK$56+CathodicProtection!$AJ$105/CathodicProtection!$AK$105</f>
        <v>5.5676823445531425E-2</v>
      </c>
      <c r="N9" s="4">
        <f>CathodicProtection!$AJ$56/CathodicProtection!$AK$56+CathodicProtection!$AJ$105/CathodicProtection!$AK$105</f>
        <v>5.5676823445531425E-2</v>
      </c>
      <c r="O9" s="4">
        <f>CathodicProtection!$AJ$56/CathodicProtection!$AK$56+CathodicProtection!$AJ$105/CathodicProtection!$AK$105</f>
        <v>5.5676823445531425E-2</v>
      </c>
      <c r="P9" s="4">
        <f>CathodicProtection!$AJ$56/CathodicProtection!$AK$56+CathodicProtection!$AJ$105/CathodicProtection!$AK$105</f>
        <v>5.5676823445531425E-2</v>
      </c>
      <c r="Q9" s="4">
        <f>CathodicProtection!$AJ$56/CathodicProtection!$AK$56+CathodicProtection!$AJ$105/CathodicProtection!$AK$105</f>
        <v>5.5676823445531425E-2</v>
      </c>
      <c r="R9" s="4">
        <f>CathodicProtection!$AJ$56/CathodicProtection!$AK$56+CathodicProtection!$AJ$105/CathodicProtection!$AK$105</f>
        <v>5.5676823445531425E-2</v>
      </c>
      <c r="S9" s="4">
        <f>CathodicProtection!$AJ$56/CathodicProtection!$AK$56+CathodicProtection!$AJ$105/CathodicProtection!$AK$105</f>
        <v>5.5676823445531425E-2</v>
      </c>
      <c r="T9" s="4"/>
    </row>
    <row r="10" spans="2:20" x14ac:dyDescent="0.2">
      <c r="J10" s="124"/>
    </row>
    <row r="11" spans="2:20" x14ac:dyDescent="0.2">
      <c r="B11" t="s">
        <v>113</v>
      </c>
      <c r="C11" t="s">
        <v>42</v>
      </c>
      <c r="D11" t="s">
        <v>115</v>
      </c>
      <c r="E11" s="4"/>
      <c r="F11" s="4"/>
      <c r="G11" s="4"/>
      <c r="H11" s="4"/>
      <c r="I11" s="4"/>
      <c r="J11" s="53"/>
      <c r="K11" s="4"/>
      <c r="L11" s="4"/>
      <c r="M11" s="4"/>
      <c r="N11" s="4"/>
    </row>
    <row r="12" spans="2:20" x14ac:dyDescent="0.2">
      <c r="B12" t="s">
        <v>113</v>
      </c>
      <c r="C12" t="s">
        <v>43</v>
      </c>
      <c r="D12" t="s">
        <v>115</v>
      </c>
      <c r="E12" s="4"/>
      <c r="F12" s="4"/>
      <c r="G12" s="4"/>
      <c r="H12" s="4"/>
      <c r="I12" s="4"/>
      <c r="J12" s="53"/>
      <c r="K12" s="4"/>
      <c r="L12" s="4"/>
      <c r="M12" s="4"/>
      <c r="N12" s="4"/>
    </row>
    <row r="13" spans="2:20" x14ac:dyDescent="0.2">
      <c r="B13" t="s">
        <v>113</v>
      </c>
      <c r="C13" t="s">
        <v>44</v>
      </c>
      <c r="D13" t="s">
        <v>115</v>
      </c>
      <c r="E13" s="4"/>
      <c r="F13" s="4"/>
      <c r="G13" s="4"/>
      <c r="H13" s="4"/>
      <c r="I13" s="4"/>
      <c r="J13" s="53"/>
      <c r="K13" s="4"/>
      <c r="L13" s="4"/>
      <c r="M13" s="4"/>
      <c r="N13" s="4"/>
    </row>
    <row r="14" spans="2:20" x14ac:dyDescent="0.2">
      <c r="B14" t="s">
        <v>113</v>
      </c>
      <c r="C14" t="s">
        <v>45</v>
      </c>
      <c r="D14" t="s">
        <v>115</v>
      </c>
      <c r="E14" s="4">
        <f>CathodicProtection!$AJ$56/CathodicProtection!$AP$56+CathodicProtection!$AJ$105/CathodicProtection!$AP$105</f>
        <v>6.9349168334333064E-2</v>
      </c>
      <c r="F14" s="4">
        <f>CathodicProtection!$AJ$56/CathodicProtection!$AP$56+CathodicProtection!$AJ$105/CathodicProtection!$AP$105</f>
        <v>6.9349168334333064E-2</v>
      </c>
      <c r="G14" s="4">
        <f>CathodicProtection!$AJ$56/CathodicProtection!$AP$56+CathodicProtection!$AJ$105/CathodicProtection!$AP$105</f>
        <v>6.9349168334333064E-2</v>
      </c>
      <c r="H14" s="4">
        <f>CathodicProtection!$AJ$56/CathodicProtection!$AP$56+CathodicProtection!$AJ$105/CathodicProtection!$AP$105</f>
        <v>6.9349168334333064E-2</v>
      </c>
      <c r="I14" s="4">
        <f>CathodicProtection!$AJ$56/CathodicProtection!$AP$56+CathodicProtection!$AJ$105/CathodicProtection!$AP$105</f>
        <v>6.9349168334333064E-2</v>
      </c>
      <c r="J14" s="53">
        <f>CathodicProtection!$AJ$56/CathodicProtection!$AP$56+CathodicProtection!$AJ$105/CathodicProtection!$AP$105</f>
        <v>6.9349168334333064E-2</v>
      </c>
      <c r="K14" s="4">
        <f>CathodicProtection!$AJ$56/CathodicProtection!$AP$56+CathodicProtection!$AJ$105/CathodicProtection!$AP$105</f>
        <v>6.9349168334333064E-2</v>
      </c>
      <c r="L14" s="4">
        <f>CathodicProtection!$AJ$56/CathodicProtection!$AP$56+CathodicProtection!$AJ$105/CathodicProtection!$AP$105</f>
        <v>6.9349168334333064E-2</v>
      </c>
      <c r="M14" s="4">
        <f>CathodicProtection!$AJ$56/CathodicProtection!$AP$56+CathodicProtection!$AJ$105/CathodicProtection!$AP$105</f>
        <v>6.9349168334333064E-2</v>
      </c>
      <c r="N14" s="4">
        <f>CathodicProtection!$AJ$56/CathodicProtection!$AP$56+CathodicProtection!$AJ$105/CathodicProtection!$AP$105</f>
        <v>6.9349168334333064E-2</v>
      </c>
    </row>
    <row r="15" spans="2:20" x14ac:dyDescent="0.2">
      <c r="J15" s="124"/>
    </row>
    <row r="16" spans="2:20" x14ac:dyDescent="0.2">
      <c r="B16" t="s">
        <v>116</v>
      </c>
      <c r="C16" t="s">
        <v>42</v>
      </c>
      <c r="D16" t="s">
        <v>115</v>
      </c>
      <c r="E16" s="41">
        <f>E11-E6</f>
        <v>0</v>
      </c>
      <c r="F16" s="41">
        <f t="shared" ref="F16:N16" si="0">F11-F6</f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125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</row>
    <row r="17" spans="2:20" x14ac:dyDescent="0.2">
      <c r="B17" t="s">
        <v>116</v>
      </c>
      <c r="C17" t="s">
        <v>43</v>
      </c>
      <c r="D17" t="s">
        <v>115</v>
      </c>
      <c r="E17" s="41">
        <f t="shared" ref="E17:N17" si="1">E12-E7</f>
        <v>0</v>
      </c>
      <c r="F17" s="41">
        <f t="shared" si="1"/>
        <v>0</v>
      </c>
      <c r="G17" s="41">
        <f t="shared" si="1"/>
        <v>0</v>
      </c>
      <c r="H17" s="41">
        <f t="shared" si="1"/>
        <v>0</v>
      </c>
      <c r="I17" s="41">
        <f t="shared" si="1"/>
        <v>0</v>
      </c>
      <c r="J17" s="125">
        <f t="shared" si="1"/>
        <v>0</v>
      </c>
      <c r="K17" s="41">
        <f t="shared" si="1"/>
        <v>0</v>
      </c>
      <c r="L17" s="41">
        <f t="shared" si="1"/>
        <v>0</v>
      </c>
      <c r="M17" s="41">
        <f t="shared" si="1"/>
        <v>0</v>
      </c>
      <c r="N17" s="41">
        <f t="shared" si="1"/>
        <v>0</v>
      </c>
    </row>
    <row r="18" spans="2:20" x14ac:dyDescent="0.2">
      <c r="B18" t="s">
        <v>116</v>
      </c>
      <c r="C18" t="s">
        <v>44</v>
      </c>
      <c r="D18" t="s">
        <v>115</v>
      </c>
      <c r="E18" s="41">
        <f t="shared" ref="E18:N18" si="2">E13-E8</f>
        <v>0</v>
      </c>
      <c r="F18" s="41">
        <f t="shared" si="2"/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125">
        <f t="shared" si="2"/>
        <v>0</v>
      </c>
      <c r="K18" s="41">
        <f t="shared" si="2"/>
        <v>0</v>
      </c>
      <c r="L18" s="41">
        <f t="shared" si="2"/>
        <v>0</v>
      </c>
      <c r="M18" s="41">
        <f t="shared" si="2"/>
        <v>0</v>
      </c>
      <c r="N18" s="41">
        <f t="shared" si="2"/>
        <v>0</v>
      </c>
    </row>
    <row r="19" spans="2:20" x14ac:dyDescent="0.2">
      <c r="B19" t="s">
        <v>116</v>
      </c>
      <c r="C19" t="s">
        <v>45</v>
      </c>
      <c r="D19" t="s">
        <v>115</v>
      </c>
      <c r="E19" s="41">
        <f t="shared" ref="E19:N19" si="3">E14-E9</f>
        <v>1.3672344888801639E-2</v>
      </c>
      <c r="F19" s="41">
        <f t="shared" si="3"/>
        <v>1.3672344888801639E-2</v>
      </c>
      <c r="G19" s="41">
        <f t="shared" si="3"/>
        <v>1.3672344888801639E-2</v>
      </c>
      <c r="H19" s="41">
        <f t="shared" si="3"/>
        <v>1.3672344888801639E-2</v>
      </c>
      <c r="I19" s="41">
        <f t="shared" si="3"/>
        <v>1.3672344888801639E-2</v>
      </c>
      <c r="J19" s="125">
        <f t="shared" si="3"/>
        <v>1.3672344888801639E-2</v>
      </c>
      <c r="K19" s="41">
        <f t="shared" si="3"/>
        <v>1.3672344888801639E-2</v>
      </c>
      <c r="L19" s="41">
        <f t="shared" si="3"/>
        <v>1.3672344888801639E-2</v>
      </c>
      <c r="M19" s="41">
        <f t="shared" si="3"/>
        <v>1.3672344888801639E-2</v>
      </c>
      <c r="N19" s="41">
        <f t="shared" si="3"/>
        <v>1.3672344888801639E-2</v>
      </c>
    </row>
    <row r="20" spans="2:20" x14ac:dyDescent="0.2">
      <c r="J20" s="124"/>
    </row>
    <row r="21" spans="2:20" ht="12" x14ac:dyDescent="0.25">
      <c r="D21" s="126" t="s">
        <v>117</v>
      </c>
      <c r="E21" s="74">
        <f t="shared" ref="E21:S21" si="4">SUM(E16:E20)</f>
        <v>1.3672344888801639E-2</v>
      </c>
      <c r="F21" s="74">
        <f t="shared" si="4"/>
        <v>1.3672344888801639E-2</v>
      </c>
      <c r="G21" s="74">
        <f t="shared" si="4"/>
        <v>1.3672344888801639E-2</v>
      </c>
      <c r="H21" s="74">
        <f t="shared" si="4"/>
        <v>1.3672344888801639E-2</v>
      </c>
      <c r="I21" s="74">
        <f t="shared" si="4"/>
        <v>1.3672344888801639E-2</v>
      </c>
      <c r="J21" s="127">
        <f t="shared" si="4"/>
        <v>1.3672344888801639E-2</v>
      </c>
      <c r="K21" s="74">
        <f t="shared" si="4"/>
        <v>1.3672344888801639E-2</v>
      </c>
      <c r="L21" s="74">
        <f t="shared" si="4"/>
        <v>1.3672344888801639E-2</v>
      </c>
      <c r="M21" s="74">
        <f t="shared" si="4"/>
        <v>1.3672344888801639E-2</v>
      </c>
      <c r="N21" s="74">
        <f t="shared" si="4"/>
        <v>1.3672344888801639E-2</v>
      </c>
      <c r="O21" s="74">
        <f t="shared" si="4"/>
        <v>0</v>
      </c>
      <c r="P21" s="74">
        <f t="shared" si="4"/>
        <v>0</v>
      </c>
      <c r="Q21" s="74">
        <f t="shared" si="4"/>
        <v>0</v>
      </c>
      <c r="R21" s="74">
        <f t="shared" si="4"/>
        <v>0</v>
      </c>
      <c r="S21" s="74">
        <f t="shared" si="4"/>
        <v>0</v>
      </c>
      <c r="T21" s="74"/>
    </row>
    <row r="22" spans="2:20" x14ac:dyDescent="0.2">
      <c r="D22" s="6"/>
      <c r="J22" s="124"/>
    </row>
    <row r="23" spans="2:20" ht="12" x14ac:dyDescent="0.25">
      <c r="D23" s="126" t="s">
        <v>118</v>
      </c>
      <c r="E23" s="128">
        <f>E21*CPI!$AB$8</f>
        <v>2.5089329183155127E-2</v>
      </c>
      <c r="F23" s="128">
        <f>F21*CPI!$AB$8</f>
        <v>2.5089329183155127E-2</v>
      </c>
      <c r="G23" s="128">
        <f>G21*CPI!$AB$8</f>
        <v>2.5089329183155127E-2</v>
      </c>
      <c r="H23" s="128">
        <f>H21*CPI!$AB$8</f>
        <v>2.5089329183155127E-2</v>
      </c>
      <c r="I23" s="128">
        <f>I21*CPI!$AB$8</f>
        <v>2.5089329183155127E-2</v>
      </c>
      <c r="J23" s="129">
        <f>J21*CPI!$AB$8</f>
        <v>2.5089329183155127E-2</v>
      </c>
      <c r="K23" s="128">
        <f>K21*CPI!$AB$8</f>
        <v>2.5089329183155127E-2</v>
      </c>
      <c r="L23" s="128">
        <f>L21*CPI!$AB$8</f>
        <v>2.5089329183155127E-2</v>
      </c>
      <c r="M23" s="128">
        <f>M21*CPI!$AB$8</f>
        <v>2.5089329183155127E-2</v>
      </c>
      <c r="N23" s="128">
        <f>N21*CPI!$AB$8</f>
        <v>2.5089329183155127E-2</v>
      </c>
      <c r="O23" s="128">
        <f>O21*CPI!$AB$8</f>
        <v>0</v>
      </c>
      <c r="P23" s="128">
        <f>P21*CPI!$AB$8</f>
        <v>0</v>
      </c>
      <c r="Q23" s="128">
        <f>Q21*CPI!$AB$8</f>
        <v>0</v>
      </c>
      <c r="R23" s="128">
        <f>R21*CPI!$AB$8</f>
        <v>0</v>
      </c>
      <c r="S23" s="128">
        <f>S21*CPI!$AB$8</f>
        <v>0</v>
      </c>
      <c r="T23" s="128"/>
    </row>
    <row r="24" spans="2:20" x14ac:dyDescent="0.2">
      <c r="D24" s="6" t="s">
        <v>119</v>
      </c>
      <c r="I24" s="130">
        <f>SUM(E23:I23)</f>
        <v>0.12544664591577565</v>
      </c>
    </row>
    <row r="25" spans="2:20" x14ac:dyDescent="0.2">
      <c r="D25" s="6"/>
      <c r="I25" s="130"/>
    </row>
    <row r="26" spans="2:20" ht="12" x14ac:dyDescent="0.25">
      <c r="E26" s="122" t="s">
        <v>29</v>
      </c>
      <c r="F26" s="122" t="s">
        <v>30</v>
      </c>
      <c r="G26" s="122" t="s">
        <v>31</v>
      </c>
      <c r="H26" s="122" t="s">
        <v>69</v>
      </c>
      <c r="I26" s="122" t="s">
        <v>70</v>
      </c>
      <c r="J26" s="123" t="s">
        <v>102</v>
      </c>
      <c r="K26" s="122" t="s">
        <v>103</v>
      </c>
      <c r="L26" s="122" t="s">
        <v>104</v>
      </c>
      <c r="M26" s="122" t="s">
        <v>105</v>
      </c>
      <c r="N26" s="122" t="s">
        <v>106</v>
      </c>
      <c r="O26" s="122" t="s">
        <v>126</v>
      </c>
      <c r="P26" s="122" t="s">
        <v>127</v>
      </c>
      <c r="Q26" s="122" t="s">
        <v>128</v>
      </c>
      <c r="R26" s="122" t="s">
        <v>129</v>
      </c>
      <c r="S26" s="122" t="s">
        <v>130</v>
      </c>
    </row>
    <row r="27" spans="2:20" x14ac:dyDescent="0.2">
      <c r="C27" t="s">
        <v>141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2:20" x14ac:dyDescent="0.2">
      <c r="C28" t="s">
        <v>142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x14ac:dyDescent="0.2">
      <c r="C29" t="s">
        <v>143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 x14ac:dyDescent="0.2">
      <c r="C30" t="s">
        <v>144</v>
      </c>
      <c r="E30" s="41">
        <f>'RFM Adjustments'!$D14/'RFM Adjustments'!$F14</f>
        <v>0.12393375001473343</v>
      </c>
      <c r="F30" s="41">
        <f>'RFM Adjustments'!$D14/'RFM Adjustments'!$F14</f>
        <v>0.12393375001473343</v>
      </c>
      <c r="G30" s="41">
        <f>'RFM Adjustments'!$D14/'RFM Adjustments'!$F14</f>
        <v>0.12393375001473343</v>
      </c>
      <c r="H30" s="41">
        <f>'RFM Adjustments'!$D14/'RFM Adjustments'!$F14</f>
        <v>0.12393375001473343</v>
      </c>
      <c r="I30" s="41">
        <f>'RFM Adjustments'!$D14/'RFM Adjustments'!$F14</f>
        <v>0.12393375001473343</v>
      </c>
      <c r="J30" s="41">
        <f>'RFM Adjustments'!$D14/'RFM Adjustments'!$F14</f>
        <v>0.12393375001473343</v>
      </c>
      <c r="K30" s="41">
        <f>'RFM Adjustments'!$D14/'RFM Adjustments'!$F14</f>
        <v>0.12393375001473343</v>
      </c>
      <c r="L30" s="41">
        <f>'RFM Adjustments'!$D14/'RFM Adjustments'!$F14</f>
        <v>0.12393375001473343</v>
      </c>
      <c r="M30" s="41">
        <f>'RFM Adjustments'!$D14/'RFM Adjustments'!$F14</f>
        <v>0.12393375001473343</v>
      </c>
      <c r="N30" s="41">
        <f>'RFM Adjustments'!$D14/'RFM Adjustments'!$F14</f>
        <v>0.12393375001473343</v>
      </c>
      <c r="O30" s="41">
        <f>'RFM Adjustments'!$D14/'RFM Adjustments'!$F14</f>
        <v>0.12393375001473343</v>
      </c>
      <c r="P30" s="41">
        <f>'RFM Adjustments'!$D14/'RFM Adjustments'!$F14</f>
        <v>0.12393375001473343</v>
      </c>
      <c r="Q30" s="41">
        <f>'RFM Adjustments'!$D14/'RFM Adjustments'!$F14</f>
        <v>0.12393375001473343</v>
      </c>
      <c r="R30" s="41">
        <f>'RFM Adjustments'!$D14/'RFM Adjustments'!$F14</f>
        <v>0.12393375001473343</v>
      </c>
      <c r="S30" s="41">
        <f>'RFM Adjustments'!$D14/'RFM Adjustments'!$F14</f>
        <v>0.12393375001473343</v>
      </c>
      <c r="T30" s="41"/>
    </row>
    <row r="31" spans="2:20" x14ac:dyDescent="0.2">
      <c r="C31" t="s">
        <v>140</v>
      </c>
      <c r="E31" s="41">
        <f>'RFM Adjustments'!$D15/'RFM Adjustments'!$F15</f>
        <v>2.6864483181675426E-2</v>
      </c>
      <c r="F31" s="41">
        <f>'RFM Adjustments'!$D15/'RFM Adjustments'!$F15</f>
        <v>2.6864483181675426E-2</v>
      </c>
      <c r="G31" s="41">
        <f>'RFM Adjustments'!$D15/'RFM Adjustments'!$F15</f>
        <v>2.6864483181675426E-2</v>
      </c>
      <c r="H31" s="41">
        <f>'RFM Adjustments'!$D15/'RFM Adjustments'!$F15</f>
        <v>2.6864483181675426E-2</v>
      </c>
      <c r="I31" s="41">
        <f>'RFM Adjustments'!$D15/'RFM Adjustments'!$F15</f>
        <v>2.6864483181675426E-2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/>
    </row>
    <row r="32" spans="2:20" ht="12" x14ac:dyDescent="0.2">
      <c r="E32" s="132">
        <f>SUM(E27:E31)</f>
        <v>0.15079823319640887</v>
      </c>
      <c r="F32" s="132">
        <f t="shared" ref="F32:I32" si="5">SUM(F27:F31)</f>
        <v>0.15079823319640887</v>
      </c>
      <c r="G32" s="132">
        <f t="shared" si="5"/>
        <v>0.15079823319640887</v>
      </c>
      <c r="H32" s="132">
        <f t="shared" si="5"/>
        <v>0.15079823319640887</v>
      </c>
      <c r="I32" s="132">
        <f t="shared" si="5"/>
        <v>0.15079823319640887</v>
      </c>
      <c r="J32" s="132">
        <f t="shared" ref="J32" si="6">SUM(J27:J31)</f>
        <v>0.12393375001473343</v>
      </c>
      <c r="K32" s="132">
        <f t="shared" ref="K32" si="7">SUM(K27:K31)</f>
        <v>0.12393375001473343</v>
      </c>
      <c r="L32" s="132">
        <f t="shared" ref="L32" si="8">SUM(L27:L31)</f>
        <v>0.12393375001473343</v>
      </c>
      <c r="M32" s="132">
        <f t="shared" ref="M32" si="9">SUM(M27:M31)</f>
        <v>0.12393375001473343</v>
      </c>
      <c r="N32" s="132">
        <f t="shared" ref="N32" si="10">SUM(N27:N31)</f>
        <v>0.12393375001473343</v>
      </c>
      <c r="O32" s="132">
        <f t="shared" ref="O32" si="11">SUM(O27:O31)</f>
        <v>0.12393375001473343</v>
      </c>
      <c r="P32" s="132">
        <f t="shared" ref="P32" si="12">SUM(P27:P31)</f>
        <v>0.12393375001473343</v>
      </c>
      <c r="Q32" s="132">
        <f t="shared" ref="Q32" si="13">SUM(Q27:Q31)</f>
        <v>0.12393375001473343</v>
      </c>
      <c r="R32" s="132">
        <f t="shared" ref="R32" si="14">SUM(R27:R31)</f>
        <v>0.12393375001473343</v>
      </c>
      <c r="S32" s="132">
        <f t="shared" ref="S32" si="15">SUM(S27:S31)</f>
        <v>0.12393375001473343</v>
      </c>
      <c r="T32" s="41"/>
    </row>
    <row r="34" spans="3:22" ht="12" x14ac:dyDescent="0.2">
      <c r="C34" s="58" t="s">
        <v>145</v>
      </c>
      <c r="E34" s="74">
        <f>E32-SUM(E6:E9)*'Jun-23 Closing RAB'!$O$1</f>
        <v>4.8628915302630735E-2</v>
      </c>
      <c r="F34" s="74">
        <f>F32-SUM(F6:F9)*'Jun-23 Closing RAB'!$O$1</f>
        <v>4.8628915302630735E-2</v>
      </c>
      <c r="G34" s="74">
        <f>G32-SUM(G6:G9)*'Jun-23 Closing RAB'!$O$1</f>
        <v>4.8628915302630735E-2</v>
      </c>
      <c r="H34" s="74">
        <f>H32-SUM(H6:H9)*'Jun-23 Closing RAB'!$O$1</f>
        <v>4.8628915302630735E-2</v>
      </c>
      <c r="I34" s="74">
        <f>I32-SUM(I6:I9)*'Jun-23 Closing RAB'!$O$1</f>
        <v>4.8628915302630735E-2</v>
      </c>
      <c r="J34" s="41">
        <f>J32-SUM(J6:J9)*'Jun-23 Closing RAB'!$O$1</f>
        <v>2.1764432120955302E-2</v>
      </c>
      <c r="K34" s="41">
        <f>K32-SUM(K6:K9)*'Jun-23 Closing RAB'!$O$1</f>
        <v>2.1764432120955302E-2</v>
      </c>
      <c r="L34" s="41">
        <f>L32-SUM(L6:L9)*'Jun-23 Closing RAB'!$O$1</f>
        <v>2.1764432120955302E-2</v>
      </c>
      <c r="M34" s="41">
        <f>M32-SUM(M6:M9)*'Jun-23 Closing RAB'!$O$1</f>
        <v>2.1764432120955302E-2</v>
      </c>
      <c r="N34" s="41">
        <f>N32-SUM(N6:N9)*'Jun-23 Closing RAB'!$O$1</f>
        <v>2.1764432120955302E-2</v>
      </c>
      <c r="O34" s="41">
        <f>O32-SUM(O6:O9)*'Jun-23 Closing RAB'!$O$1</f>
        <v>2.1764432120955302E-2</v>
      </c>
      <c r="P34" s="41">
        <f>P32-SUM(P6:P9)*'Jun-23 Closing RAB'!$O$1</f>
        <v>2.1764432120955302E-2</v>
      </c>
      <c r="Q34" s="41">
        <f>Q32-SUM(Q6:Q9)*'Jun-23 Closing RAB'!$O$1</f>
        <v>2.1764432120955302E-2</v>
      </c>
      <c r="R34" s="41">
        <f>R32-SUM(R6:R9)*'Jun-23 Closing RAB'!$O$1</f>
        <v>2.1764432120955302E-2</v>
      </c>
      <c r="S34" s="41">
        <f>S32-SUM(S6:S9)*'Jun-23 Closing RAB'!$O$1</f>
        <v>2.1764432120955302E-2</v>
      </c>
      <c r="T34" s="41"/>
      <c r="V34" s="41"/>
    </row>
    <row r="35" spans="3:22" ht="12" x14ac:dyDescent="0.2">
      <c r="I35" s="131">
        <f>SUM(E34:I34)</f>
        <v>0.24314457651315369</v>
      </c>
    </row>
    <row r="37" spans="3:22" ht="12" x14ac:dyDescent="0.2">
      <c r="C37" s="58" t="s">
        <v>146</v>
      </c>
    </row>
    <row r="38" spans="3:22" x14ac:dyDescent="0.2">
      <c r="C38" t="s">
        <v>42</v>
      </c>
      <c r="E38" s="41">
        <f>E6*'Jun-23 Closing RAB'!$O$1</f>
        <v>0</v>
      </c>
      <c r="F38" s="41">
        <f>F6*'Jun-23 Closing RAB'!$O$1</f>
        <v>0</v>
      </c>
      <c r="G38" s="41">
        <f>G6*'Jun-23 Closing RAB'!$O$1</f>
        <v>0</v>
      </c>
      <c r="H38" s="41">
        <f>H6*'Jun-23 Closing RAB'!$O$1</f>
        <v>0</v>
      </c>
      <c r="I38" s="41">
        <f>I6*'Jun-23 Closing RAB'!$O$1</f>
        <v>0</v>
      </c>
    </row>
    <row r="39" spans="3:22" x14ac:dyDescent="0.2">
      <c r="C39" t="s">
        <v>43</v>
      </c>
      <c r="E39" s="41">
        <f>E7*'Jun-23 Closing RAB'!$O$1</f>
        <v>0</v>
      </c>
      <c r="F39" s="41">
        <f>F7*'Jun-23 Closing RAB'!$O$1</f>
        <v>0</v>
      </c>
      <c r="G39" s="41">
        <f>G7*'Jun-23 Closing RAB'!$O$1</f>
        <v>0</v>
      </c>
      <c r="H39" s="41">
        <f>H7*'Jun-23 Closing RAB'!$O$1</f>
        <v>0</v>
      </c>
      <c r="I39" s="41">
        <f>I7*'Jun-23 Closing RAB'!$O$1</f>
        <v>0</v>
      </c>
    </row>
    <row r="40" spans="3:22" x14ac:dyDescent="0.2">
      <c r="C40" t="s">
        <v>44</v>
      </c>
      <c r="E40" s="41">
        <f>E8*'Jun-23 Closing RAB'!$O$1</f>
        <v>0</v>
      </c>
      <c r="F40" s="41">
        <f>F8*'Jun-23 Closing RAB'!$O$1</f>
        <v>0</v>
      </c>
      <c r="G40" s="41">
        <f>G8*'Jun-23 Closing RAB'!$O$1</f>
        <v>0</v>
      </c>
      <c r="H40" s="41">
        <f>H8*'Jun-23 Closing RAB'!$O$1</f>
        <v>0</v>
      </c>
      <c r="I40" s="41">
        <f>I8*'Jun-23 Closing RAB'!$O$1</f>
        <v>0</v>
      </c>
    </row>
    <row r="41" spans="3:22" x14ac:dyDescent="0.2">
      <c r="C41" t="s">
        <v>45</v>
      </c>
      <c r="E41" s="41">
        <f>E9*'Jun-23 Closing RAB'!$O$1</f>
        <v>0.10216931789377813</v>
      </c>
      <c r="F41" s="41">
        <f>F9*'Jun-23 Closing RAB'!$O$1</f>
        <v>0.10216931789377813</v>
      </c>
      <c r="G41" s="41">
        <f>G9*'Jun-23 Closing RAB'!$O$1</f>
        <v>0.10216931789377813</v>
      </c>
      <c r="H41" s="41">
        <f>H9*'Jun-23 Closing RAB'!$O$1</f>
        <v>0.10216931789377813</v>
      </c>
      <c r="I41" s="41">
        <f>I9*'Jun-23 Closing RAB'!$O$1</f>
        <v>0.10216931789377813</v>
      </c>
    </row>
    <row r="42" spans="3:22" ht="12" x14ac:dyDescent="0.2">
      <c r="E42" s="133">
        <f>SUM(E38:E41)</f>
        <v>0.10216931789377813</v>
      </c>
      <c r="F42" s="133">
        <f t="shared" ref="F42:I42" si="16">SUM(F38:F41)</f>
        <v>0.10216931789377813</v>
      </c>
      <c r="G42" s="133">
        <f t="shared" si="16"/>
        <v>0.10216931789377813</v>
      </c>
      <c r="H42" s="133">
        <f t="shared" si="16"/>
        <v>0.10216931789377813</v>
      </c>
      <c r="I42" s="133">
        <f t="shared" si="16"/>
        <v>0.10216931789377813</v>
      </c>
    </row>
  </sheetData>
  <phoneticPr fontId="6" type="noConversion"/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14DC-1111-4833-9A97-9AA69341041A}">
  <dimension ref="B1:AD22"/>
  <sheetViews>
    <sheetView zoomScaleNormal="100" workbookViewId="0">
      <pane xSplit="2" topLeftCell="C1" activePane="topRight" state="frozen"/>
      <selection pane="topRight" activeCell="G1" sqref="G1"/>
    </sheetView>
  </sheetViews>
  <sheetFormatPr defaultRowHeight="11.4" x14ac:dyDescent="0.2"/>
  <cols>
    <col min="1" max="1" width="4.75" customWidth="1"/>
    <col min="2" max="2" width="29" customWidth="1"/>
    <col min="3" max="3" width="14.875" customWidth="1"/>
    <col min="4" max="4" width="15" customWidth="1"/>
    <col min="5" max="5" width="2.875" customWidth="1"/>
    <col min="6" max="6" width="16.375" customWidth="1"/>
    <col min="7" max="7" width="13.375" customWidth="1"/>
    <col min="8" max="8" width="3.375" customWidth="1"/>
    <col min="12" max="12" width="13.875" hidden="1" customWidth="1"/>
    <col min="13" max="13" width="0" hidden="1" customWidth="1"/>
    <col min="15" max="17" width="10.875" customWidth="1"/>
    <col min="18" max="18" width="11.625" customWidth="1"/>
    <col min="19" max="19" width="12.375" customWidth="1"/>
    <col min="20" max="20" width="5.875" customWidth="1"/>
    <col min="21" max="21" width="14.25" customWidth="1"/>
    <col min="22" max="22" width="11.625" customWidth="1"/>
    <col min="23" max="23" width="11.25" customWidth="1"/>
    <col min="24" max="24" width="11.375" customWidth="1"/>
    <col min="25" max="25" width="5" customWidth="1"/>
    <col min="26" max="26" width="11.125" customWidth="1"/>
    <col min="27" max="27" width="12.125" customWidth="1"/>
  </cols>
  <sheetData>
    <row r="1" spans="2:30" x14ac:dyDescent="0.2">
      <c r="O1" s="153">
        <f>CPI!AB8</f>
        <v>1.8350421516725044</v>
      </c>
      <c r="P1" t="s">
        <v>131</v>
      </c>
    </row>
    <row r="2" spans="2:30" ht="12" x14ac:dyDescent="0.25">
      <c r="F2" s="191" t="s">
        <v>91</v>
      </c>
      <c r="G2" s="191"/>
      <c r="AD2">
        <v>50</v>
      </c>
    </row>
    <row r="3" spans="2:30" ht="12" x14ac:dyDescent="0.25">
      <c r="B3" s="154" t="s">
        <v>87</v>
      </c>
      <c r="C3" s="191" t="s">
        <v>86</v>
      </c>
      <c r="D3" s="191"/>
      <c r="F3" s="155" t="s">
        <v>92</v>
      </c>
      <c r="G3" s="156">
        <v>60</v>
      </c>
      <c r="H3" s="51" t="s">
        <v>179</v>
      </c>
      <c r="O3" t="s">
        <v>87</v>
      </c>
      <c r="Q3" s="192" t="s">
        <v>133</v>
      </c>
      <c r="R3" s="192"/>
      <c r="S3" s="157" t="s">
        <v>135</v>
      </c>
      <c r="W3" s="192" t="s">
        <v>133</v>
      </c>
      <c r="X3" s="192"/>
      <c r="Z3" s="192" t="s">
        <v>134</v>
      </c>
      <c r="AA3" s="192"/>
      <c r="AD3">
        <v>60</v>
      </c>
    </row>
    <row r="4" spans="2:30" ht="49.2" customHeight="1" x14ac:dyDescent="0.25">
      <c r="B4" s="166" t="s">
        <v>83</v>
      </c>
      <c r="C4" s="167" t="s">
        <v>109</v>
      </c>
      <c r="D4" s="167" t="s">
        <v>85</v>
      </c>
      <c r="E4" s="166"/>
      <c r="F4" s="167" t="s">
        <v>84</v>
      </c>
      <c r="G4" s="167" t="s">
        <v>85</v>
      </c>
      <c r="H4" s="168"/>
      <c r="I4" s="167" t="s">
        <v>89</v>
      </c>
      <c r="J4" s="167" t="s">
        <v>88</v>
      </c>
      <c r="L4" s="79" t="s">
        <v>101</v>
      </c>
      <c r="M4" s="1" t="s">
        <v>36</v>
      </c>
      <c r="O4" s="80" t="s">
        <v>120</v>
      </c>
      <c r="P4" s="80" t="s">
        <v>124</v>
      </c>
      <c r="Q4" s="80" t="s">
        <v>122</v>
      </c>
      <c r="R4" s="80" t="s">
        <v>121</v>
      </c>
      <c r="S4" s="80" t="s">
        <v>121</v>
      </c>
      <c r="U4" s="80" t="s">
        <v>162</v>
      </c>
      <c r="V4" s="80" t="s">
        <v>161</v>
      </c>
      <c r="W4" s="80" t="s">
        <v>125</v>
      </c>
      <c r="X4" s="80" t="s">
        <v>161</v>
      </c>
      <c r="Z4" s="80" t="s">
        <v>125</v>
      </c>
      <c r="AA4" s="80" t="s">
        <v>161</v>
      </c>
    </row>
    <row r="5" spans="2:30" x14ac:dyDescent="0.2">
      <c r="B5" t="s">
        <v>42</v>
      </c>
      <c r="C5" s="165">
        <f>'[1]Total capital base roll forward'!$M322+'[1]Total capital base roll forward'!$M374+'[1]Total capital base roll forward'!$M426</f>
        <v>45.558789567849495</v>
      </c>
      <c r="D5" s="183" t="s">
        <v>175</v>
      </c>
      <c r="F5" s="159">
        <f>TransmissionPipelines!AD10</f>
        <v>45.278473945689605</v>
      </c>
      <c r="G5" s="153">
        <f>TransmissionPipelines!AK54</f>
        <v>23.90670431306226</v>
      </c>
      <c r="I5" s="50">
        <f>F5/C5-1</f>
        <v>-6.1528329619562339E-3</v>
      </c>
      <c r="J5" s="50"/>
      <c r="L5" s="158">
        <f>F5-C5</f>
        <v>-0.2803156221598897</v>
      </c>
      <c r="M5">
        <v>50</v>
      </c>
      <c r="O5" s="159">
        <f>TransmissionPipelines!AJ25*O1</f>
        <v>34.42821390714802</v>
      </c>
      <c r="P5" s="160">
        <f>SUM(TransmissionPipelines!AJ26:AJ51)*O1</f>
        <v>10.85026003854162</v>
      </c>
      <c r="Q5">
        <f>TransmissionPipelines!AK25</f>
        <v>13.5</v>
      </c>
      <c r="R5" s="54">
        <f>U5/P5*W5+V5/P5*X5</f>
        <v>56.927502053012553</v>
      </c>
      <c r="S5" s="161">
        <f>U5/P5*Z5+V5/P5*AA5</f>
        <v>46.927502053012503</v>
      </c>
      <c r="T5" s="41"/>
      <c r="U5" s="159">
        <f>TransmissionPipelines!AJ55*O1</f>
        <v>10.850260038541629</v>
      </c>
      <c r="V5" s="159">
        <v>0</v>
      </c>
      <c r="W5" s="4">
        <f>TransmissionPipelines!AK55</f>
        <v>56.927502053012503</v>
      </c>
      <c r="X5" s="4">
        <v>0</v>
      </c>
      <c r="Z5" s="41">
        <f>TransmissionPipelines!AP55</f>
        <v>46.927502053012461</v>
      </c>
    </row>
    <row r="6" spans="2:30" x14ac:dyDescent="0.2">
      <c r="B6" t="s">
        <v>43</v>
      </c>
      <c r="C6" s="165">
        <f>'[1]Total capital base roll forward'!$M323+'[1]Total capital base roll forward'!$M375+'[1]Total capital base roll forward'!$M427</f>
        <v>840.40316495327716</v>
      </c>
      <c r="D6" s="183" t="s">
        <v>175</v>
      </c>
      <c r="F6" s="159">
        <f>DistributionPipelines!AD11</f>
        <v>834.28691217906646</v>
      </c>
      <c r="G6" s="153">
        <f>DistributionPipelines!AK58</f>
        <v>42.508994297059395</v>
      </c>
      <c r="I6" s="50">
        <f t="shared" ref="I6:I7" si="0">F6/C6-1</f>
        <v>-7.2777602813415276E-3</v>
      </c>
      <c r="J6" s="50"/>
      <c r="L6" s="158">
        <f t="shared" ref="L6:L8" si="1">F6-C6</f>
        <v>-6.1162527742106931</v>
      </c>
      <c r="M6">
        <v>60</v>
      </c>
      <c r="O6" s="159">
        <f>SUM(DistributionPipelines!AJ28:AJ29,DistributionPipelines!AJ99)*O1</f>
        <v>157.26008194490404</v>
      </c>
      <c r="P6" s="160">
        <f>SUM(DistributionPipelines!AJ30:AJ55,DistributionPipelines!AJ127)*O1</f>
        <v>678.26784479642083</v>
      </c>
      <c r="Q6">
        <f>DistributionPipelines!AK28</f>
        <v>13.5</v>
      </c>
      <c r="R6" s="54">
        <f>U6/P6*W6+V6/P6*X6</f>
        <v>49.53980832856643</v>
      </c>
      <c r="S6" s="161">
        <f t="shared" ref="S6:S8" si="2">U6/P6*Z6+V6/P6*AA6</f>
        <v>39.497468660142822</v>
      </c>
      <c r="T6" s="41"/>
      <c r="U6" s="159">
        <f>DistributionPipelines!AJ59*O1</f>
        <v>646.44499774521785</v>
      </c>
      <c r="V6" s="159">
        <f>DistributionPipelines!AJ127*O1</f>
        <v>31.822847051202903</v>
      </c>
      <c r="W6" s="4">
        <f>DistributionPipelines!AK59</f>
        <v>50.014118197661361</v>
      </c>
      <c r="X6" s="110">
        <f>DistributionPipelines!AK127</f>
        <v>39.90474199511555</v>
      </c>
      <c r="Z6" s="41">
        <f>DistributionPipelines!AP59</f>
        <v>40.014118197661354</v>
      </c>
      <c r="AA6" s="110">
        <f>DistributionPipelines!AP127</f>
        <v>29.002320046354519</v>
      </c>
    </row>
    <row r="7" spans="2:30" x14ac:dyDescent="0.2">
      <c r="B7" t="s">
        <v>44</v>
      </c>
      <c r="C7" s="165">
        <f>'[1]Total capital base roll forward'!$M324+'[1]Total capital base roll forward'!$M376+'[1]Total capital base roll forward'!$M428</f>
        <v>760.82228839600043</v>
      </c>
      <c r="D7" s="183" t="s">
        <v>175</v>
      </c>
      <c r="F7" s="159">
        <f>ServicePipes!AD11</f>
        <v>761.54357071868526</v>
      </c>
      <c r="G7" s="153">
        <f>ServicePipes!AK55</f>
        <v>44.411588999622964</v>
      </c>
      <c r="I7" s="50">
        <f t="shared" si="0"/>
        <v>9.4802995875098439E-4</v>
      </c>
      <c r="J7" s="50"/>
      <c r="L7" s="158">
        <f t="shared" si="1"/>
        <v>0.72128232268482861</v>
      </c>
      <c r="O7" s="159">
        <f>ServicePipes!AJ26*O1</f>
        <v>123.80182454802855</v>
      </c>
      <c r="P7" s="160">
        <f>SUM(ServicePipes!AJ27:AJ52,ServicePipes!AJ115)*O1</f>
        <v>637.79669222734208</v>
      </c>
      <c r="Q7">
        <f>ServicePipes!AK26</f>
        <v>13.5</v>
      </c>
      <c r="R7" s="54">
        <f>U7/P7*W7+V7/P7*X7</f>
        <v>50.412027913941309</v>
      </c>
      <c r="S7" s="161">
        <f t="shared" si="2"/>
        <v>40.41202791394133</v>
      </c>
      <c r="T7" s="41"/>
      <c r="U7" s="159">
        <f>ServicePipes!AJ56*O1</f>
        <v>636.1116798223411</v>
      </c>
      <c r="V7" s="159">
        <f>ServicePipes!AJ115*O1</f>
        <v>1.6850124050009789</v>
      </c>
      <c r="W7" s="4">
        <f>ServicePipes!AK56</f>
        <v>50.427688435025416</v>
      </c>
      <c r="X7">
        <f>ServicePipes!AK115</f>
        <v>44.5</v>
      </c>
      <c r="Z7" s="4">
        <f>ServicePipes!AP56</f>
        <v>40.427688435025431</v>
      </c>
      <c r="AA7">
        <f>ServicePipes!AP105</f>
        <v>34.5</v>
      </c>
    </row>
    <row r="8" spans="2:30" x14ac:dyDescent="0.2">
      <c r="B8" t="s">
        <v>45</v>
      </c>
      <c r="C8" s="165">
        <f>'[1]Total capital base roll forward'!$M325+'[1]Total capital base roll forward'!$M377+'[1]Total capital base roll forward'!$M429</f>
        <v>14.96210794364765</v>
      </c>
      <c r="D8" s="183" t="s">
        <v>175</v>
      </c>
      <c r="F8" s="159">
        <f>CathodicProtection!AD11</f>
        <v>15.027672539108076</v>
      </c>
      <c r="G8" s="153">
        <f>CathodicProtection!AK55</f>
        <v>26.294133679078602</v>
      </c>
      <c r="I8" s="50">
        <f t="shared" ref="I8" si="3">F8/C8-1</f>
        <v>4.3820426712175564E-3</v>
      </c>
      <c r="J8" s="50"/>
      <c r="L8" s="158">
        <f t="shared" si="1"/>
        <v>6.5564595460426034E-2</v>
      </c>
      <c r="O8" s="159">
        <f>CathodicProtection!AJ26*O1</f>
        <v>9.8457069291659298</v>
      </c>
      <c r="P8" s="160">
        <f>SUM(CathodicProtection!AJ56,CathodicProtection!AJ115)*O1</f>
        <v>5.1832887672065029</v>
      </c>
      <c r="Q8">
        <f>CathodicProtection!AK26</f>
        <v>13.5</v>
      </c>
      <c r="R8" s="54">
        <f>U8/P8*W8+V8/P8*X8</f>
        <v>50.739236492867363</v>
      </c>
      <c r="S8" s="161">
        <f t="shared" si="2"/>
        <v>40.739236492867335</v>
      </c>
      <c r="T8" s="41"/>
      <c r="U8" s="159">
        <f>CathodicProtection!AJ56*O1</f>
        <v>5.1427119444331346</v>
      </c>
      <c r="V8" s="159">
        <f>CathodicProtection!AJ115*O1</f>
        <v>4.0576822773368403E-2</v>
      </c>
      <c r="W8" s="4">
        <f>CathodicProtection!AK56</f>
        <v>50.788465070347044</v>
      </c>
      <c r="X8">
        <f>CathodicProtection!AK115</f>
        <v>44.5</v>
      </c>
      <c r="Z8" s="4">
        <f>CathodicProtection!AP56</f>
        <v>40.788465070347016</v>
      </c>
      <c r="AA8">
        <f>CathodicProtection!AP105</f>
        <v>34.5</v>
      </c>
    </row>
    <row r="9" spans="2:30" ht="12" x14ac:dyDescent="0.25">
      <c r="B9" s="58" t="s">
        <v>90</v>
      </c>
      <c r="C9" s="162">
        <f>SUM(C5:C8)</f>
        <v>1661.7463508607748</v>
      </c>
      <c r="D9" s="58"/>
      <c r="E9" s="58"/>
      <c r="F9" s="162">
        <f>SUM(F5:F8)</f>
        <v>1656.1366293825495</v>
      </c>
      <c r="L9" s="162">
        <f>SUM(L5:L8)</f>
        <v>-5.6097214782253282</v>
      </c>
      <c r="O9" s="162">
        <f>SUM(O5:O8)</f>
        <v>325.33582732924657</v>
      </c>
      <c r="P9" s="162">
        <f>SUM(P5:P8)</f>
        <v>1332.0980858295109</v>
      </c>
      <c r="R9" s="104">
        <f>SUMPRODUCT($P$5:$P$8,R5:R8)/$P$9</f>
        <v>50.022260900048238</v>
      </c>
      <c r="S9" s="104">
        <f>SUMPRODUCT($P$5:$P$8,S5:S8)/$P$9</f>
        <v>40.000702701026299</v>
      </c>
      <c r="U9" s="162">
        <f>SUM(U5:U8)</f>
        <v>1298.5496495505338</v>
      </c>
      <c r="V9" s="162">
        <f>SUM(V5:V8)</f>
        <v>33.548436278977249</v>
      </c>
    </row>
    <row r="10" spans="2:30" x14ac:dyDescent="0.2">
      <c r="B10" s="163" t="s">
        <v>93</v>
      </c>
      <c r="F10" s="188">
        <f>F9-C9</f>
        <v>-5.6097214782253104</v>
      </c>
      <c r="P10" s="4">
        <f>P9-U9-V9</f>
        <v>-1.7053025658242404E-13</v>
      </c>
    </row>
    <row r="11" spans="2:30" x14ac:dyDescent="0.2">
      <c r="F11" s="164">
        <f>F10/C9</f>
        <v>-3.3757988849017228E-3</v>
      </c>
    </row>
    <row r="13" spans="2:30" x14ac:dyDescent="0.2">
      <c r="B13" t="s">
        <v>42</v>
      </c>
      <c r="F13" s="159">
        <f>F5-C5</f>
        <v>-0.2803156221598897</v>
      </c>
      <c r="O13" t="s">
        <v>132</v>
      </c>
      <c r="P13" s="158">
        <f>F5-O5-P5</f>
        <v>-3.5527136788005009E-14</v>
      </c>
    </row>
    <row r="14" spans="2:30" x14ac:dyDescent="0.2">
      <c r="B14" t="s">
        <v>43</v>
      </c>
      <c r="F14" s="159">
        <f t="shared" ref="F14:F16" si="4">F6-C6</f>
        <v>-6.1162527742106931</v>
      </c>
      <c r="O14" t="s">
        <v>132</v>
      </c>
      <c r="P14" s="158">
        <f>F6-O6-P6</f>
        <v>-1.2410145622584423</v>
      </c>
    </row>
    <row r="15" spans="2:30" x14ac:dyDescent="0.2">
      <c r="B15" t="s">
        <v>44</v>
      </c>
      <c r="D15" s="1"/>
      <c r="F15" s="159">
        <f t="shared" si="4"/>
        <v>0.72128232268482861</v>
      </c>
      <c r="G15" s="1"/>
      <c r="O15" t="s">
        <v>132</v>
      </c>
      <c r="P15" s="158">
        <f>F7-O7-P7</f>
        <v>-5.4946056685366784E-2</v>
      </c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2:30" x14ac:dyDescent="0.2">
      <c r="B16" t="s">
        <v>45</v>
      </c>
      <c r="D16" s="153"/>
      <c r="F16" s="189">
        <f t="shared" si="4"/>
        <v>6.5564595460426034E-2</v>
      </c>
      <c r="J16" s="50"/>
      <c r="O16" t="s">
        <v>132</v>
      </c>
      <c r="P16" s="158">
        <f>F8-O8-P8</f>
        <v>-1.3231572643563894E-3</v>
      </c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4:10" x14ac:dyDescent="0.2">
      <c r="D17" s="153"/>
      <c r="F17" s="158">
        <f>SUM(F13:F16)</f>
        <v>-5.6097214782253282</v>
      </c>
      <c r="J17" s="50"/>
    </row>
    <row r="18" spans="4:10" x14ac:dyDescent="0.2">
      <c r="D18" s="153"/>
      <c r="J18" s="50"/>
    </row>
    <row r="19" spans="4:10" x14ac:dyDescent="0.2">
      <c r="D19" s="153"/>
      <c r="J19" s="50"/>
    </row>
    <row r="20" spans="4:10" x14ac:dyDescent="0.2">
      <c r="D20" s="153"/>
    </row>
    <row r="21" spans="4:10" x14ac:dyDescent="0.2">
      <c r="D21" s="153"/>
    </row>
    <row r="22" spans="4:10" x14ac:dyDescent="0.2">
      <c r="D22" s="153"/>
    </row>
  </sheetData>
  <mergeCells count="5">
    <mergeCell ref="C3:D3"/>
    <mergeCell ref="F2:G2"/>
    <mergeCell ref="Q3:R3"/>
    <mergeCell ref="W3:X3"/>
    <mergeCell ref="Z3:AA3"/>
  </mergeCells>
  <dataValidations count="1">
    <dataValidation type="list" allowBlank="1" showInputMessage="1" showErrorMessage="1" prompt="Choose from list" sqref="G3" xr:uid="{3DBE732A-F2F2-4504-9626-1C91C216366F}">
      <formula1>$AD$2:$AD$3</formula1>
    </dataValidation>
  </dataValidation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1326-63D9-4741-A990-49866F958601}">
  <dimension ref="B2:U36"/>
  <sheetViews>
    <sheetView zoomScaleNormal="100" workbookViewId="0">
      <selection activeCell="D17" sqref="D17"/>
    </sheetView>
  </sheetViews>
  <sheetFormatPr defaultRowHeight="11.4" x14ac:dyDescent="0.2"/>
  <cols>
    <col min="1" max="1" width="6.625" customWidth="1"/>
    <col min="2" max="2" width="39.375" customWidth="1"/>
    <col min="3" max="3" width="10.875" customWidth="1"/>
    <col min="4" max="4" width="7.875" customWidth="1"/>
    <col min="5" max="5" width="8.25" customWidth="1"/>
    <col min="6" max="6" width="9" customWidth="1"/>
    <col min="7" max="9" width="8.25" customWidth="1"/>
    <col min="10" max="10" width="14.875" bestFit="1" customWidth="1"/>
    <col min="11" max="11" width="8.25" customWidth="1"/>
    <col min="12" max="12" width="19.125" bestFit="1" customWidth="1"/>
    <col min="13" max="22" width="8.25" customWidth="1"/>
  </cols>
  <sheetData>
    <row r="2" spans="2:13" ht="12" x14ac:dyDescent="0.2">
      <c r="B2" s="62" t="s">
        <v>54</v>
      </c>
      <c r="C2" s="62" t="s">
        <v>55</v>
      </c>
    </row>
    <row r="5" spans="2:13" ht="12" x14ac:dyDescent="0.25">
      <c r="F5" s="85" t="s">
        <v>96</v>
      </c>
      <c r="G5" s="85">
        <v>2013</v>
      </c>
    </row>
    <row r="6" spans="2:13" ht="12" x14ac:dyDescent="0.25">
      <c r="C6" s="85" t="s">
        <v>56</v>
      </c>
      <c r="D6" s="85" t="s">
        <v>57</v>
      </c>
      <c r="F6" s="85">
        <v>2012</v>
      </c>
      <c r="G6" s="85" t="s">
        <v>97</v>
      </c>
    </row>
    <row r="7" spans="2:13" x14ac:dyDescent="0.2">
      <c r="B7" t="s">
        <v>42</v>
      </c>
      <c r="C7" s="38">
        <f>'[2]SPI depreciation'!$F$19</f>
        <v>54.2</v>
      </c>
      <c r="D7">
        <v>39</v>
      </c>
      <c r="I7" s="57">
        <f>C7/SUMIF($J$7:$J$17,$J7,$C$7:$C$17)</f>
        <v>9.6976203256396498E-2</v>
      </c>
      <c r="J7" t="s">
        <v>170</v>
      </c>
      <c r="L7" s="38"/>
    </row>
    <row r="8" spans="2:13" x14ac:dyDescent="0.2">
      <c r="B8" t="s">
        <v>58</v>
      </c>
      <c r="C8" s="38">
        <f>'[2]SPI depreciation'!$F15</f>
        <v>185.81477014765233</v>
      </c>
      <c r="D8">
        <v>39</v>
      </c>
      <c r="I8" s="57">
        <f t="shared" ref="I8:I17" si="0">C8/SUMIF($J$7:$J$17,$J8,$C$7:$C$17)</f>
        <v>0.33246514608633448</v>
      </c>
      <c r="J8" t="s">
        <v>170</v>
      </c>
      <c r="L8" s="38" t="s">
        <v>43</v>
      </c>
      <c r="M8" s="175">
        <f>SUM(I8:I9)</f>
        <v>0.50134192163177671</v>
      </c>
    </row>
    <row r="9" spans="2:13" x14ac:dyDescent="0.2">
      <c r="B9" t="s">
        <v>59</v>
      </c>
      <c r="C9" s="38">
        <f>'[2]SPI depreciation'!$F16</f>
        <v>94.385229852347663</v>
      </c>
      <c r="D9" s="10">
        <v>27</v>
      </c>
      <c r="E9" s="51" t="s">
        <v>100</v>
      </c>
      <c r="F9">
        <v>39</v>
      </c>
      <c r="G9">
        <v>27</v>
      </c>
      <c r="I9" s="57">
        <f t="shared" si="0"/>
        <v>0.16887677554544223</v>
      </c>
      <c r="J9" t="s">
        <v>170</v>
      </c>
      <c r="L9" s="38" t="s">
        <v>44</v>
      </c>
      <c r="M9" s="175">
        <f>I10</f>
        <v>0.34872070137770622</v>
      </c>
    </row>
    <row r="10" spans="2:13" x14ac:dyDescent="0.2">
      <c r="B10" t="s">
        <v>44</v>
      </c>
      <c r="C10" s="38">
        <f>'[2]SPI depreciation'!$F18</f>
        <v>194.9</v>
      </c>
      <c r="D10">
        <v>39</v>
      </c>
      <c r="I10" s="57">
        <f t="shared" si="0"/>
        <v>0.34872070137770622</v>
      </c>
      <c r="J10" t="s">
        <v>170</v>
      </c>
      <c r="L10" s="38"/>
    </row>
    <row r="11" spans="2:13" x14ac:dyDescent="0.2">
      <c r="B11" t="s">
        <v>45</v>
      </c>
      <c r="C11" s="38">
        <f>'[2]SPI depreciation'!$F$17</f>
        <v>15.5</v>
      </c>
      <c r="D11">
        <v>39</v>
      </c>
      <c r="I11" s="57">
        <f t="shared" si="0"/>
        <v>2.7733047056718554E-2</v>
      </c>
      <c r="J11" t="s">
        <v>170</v>
      </c>
      <c r="L11" s="38"/>
    </row>
    <row r="12" spans="2:13" x14ac:dyDescent="0.2">
      <c r="B12" t="s">
        <v>60</v>
      </c>
      <c r="C12" s="38">
        <f>'[2]SPI depreciation'!$F$22+'[2]SPI depreciation'!$F$24+'[2]SPI depreciation'!$F$23</f>
        <v>14.1</v>
      </c>
      <c r="D12">
        <v>39</v>
      </c>
      <c r="I12" s="57">
        <f t="shared" si="0"/>
        <v>2.5228126677402041E-2</v>
      </c>
      <c r="J12" t="s">
        <v>170</v>
      </c>
      <c r="L12" s="38"/>
    </row>
    <row r="13" spans="2:13" x14ac:dyDescent="0.2">
      <c r="B13" t="s">
        <v>46</v>
      </c>
      <c r="C13" s="38">
        <f>'[2]SPI depreciation'!$F$21+'[2]SPI depreciation'!$F$20</f>
        <v>55.8</v>
      </c>
      <c r="D13">
        <v>17</v>
      </c>
      <c r="I13" s="57">
        <f t="shared" si="0"/>
        <v>1</v>
      </c>
      <c r="J13" t="s">
        <v>46</v>
      </c>
      <c r="L13" s="38"/>
    </row>
    <row r="14" spans="2:13" x14ac:dyDescent="0.2">
      <c r="B14" t="s">
        <v>47</v>
      </c>
      <c r="C14" s="38">
        <f>'[2]SPI depreciation'!$F25</f>
        <v>1.9</v>
      </c>
      <c r="D14">
        <v>5</v>
      </c>
      <c r="I14" s="57">
        <f t="shared" si="0"/>
        <v>0.34545454545454546</v>
      </c>
      <c r="J14" t="s">
        <v>172</v>
      </c>
      <c r="L14" s="38"/>
    </row>
    <row r="15" spans="2:13" x14ac:dyDescent="0.2">
      <c r="B15" t="s">
        <v>61</v>
      </c>
      <c r="C15" s="38">
        <f>'[2]SPI depreciation'!$F26</f>
        <v>11.5</v>
      </c>
      <c r="D15">
        <v>40</v>
      </c>
      <c r="I15" s="57">
        <f t="shared" si="0"/>
        <v>1</v>
      </c>
      <c r="J15" t="s">
        <v>171</v>
      </c>
      <c r="L15" s="38"/>
    </row>
    <row r="16" spans="2:13" x14ac:dyDescent="0.2">
      <c r="B16" t="s">
        <v>48</v>
      </c>
      <c r="C16" s="38">
        <f>'[2]SPI depreciation'!$F27</f>
        <v>0</v>
      </c>
      <c r="I16" s="57">
        <f t="shared" si="0"/>
        <v>0</v>
      </c>
      <c r="J16" t="s">
        <v>172</v>
      </c>
      <c r="L16" s="38"/>
    </row>
    <row r="17" spans="2:12" x14ac:dyDescent="0.2">
      <c r="B17" t="s">
        <v>49</v>
      </c>
      <c r="C17" s="38">
        <f>'[2]SPI depreciation'!$F28</f>
        <v>3.6</v>
      </c>
      <c r="D17">
        <v>5</v>
      </c>
      <c r="I17" s="57">
        <f t="shared" si="0"/>
        <v>0.65454545454545454</v>
      </c>
      <c r="J17" t="s">
        <v>172</v>
      </c>
      <c r="L17" s="38"/>
    </row>
    <row r="18" spans="2:12" ht="13.8" x14ac:dyDescent="0.25">
      <c r="B18" s="86" t="s">
        <v>15</v>
      </c>
      <c r="C18" s="87">
        <f>SUM(C7:C17)</f>
        <v>631.69999999999993</v>
      </c>
      <c r="L18" s="39"/>
    </row>
    <row r="20" spans="2:12" x14ac:dyDescent="0.2">
      <c r="B20" t="s">
        <v>62</v>
      </c>
      <c r="C20" s="40">
        <f>C18-'[2]SPI depreciation'!$F$29</f>
        <v>0</v>
      </c>
    </row>
    <row r="22" spans="2:12" x14ac:dyDescent="0.2">
      <c r="B22" t="s">
        <v>163</v>
      </c>
    </row>
    <row r="34" spans="21:21" x14ac:dyDescent="0.2">
      <c r="U34" s="40"/>
    </row>
    <row r="35" spans="21:21" x14ac:dyDescent="0.2">
      <c r="U35" s="41"/>
    </row>
    <row r="36" spans="21:21" x14ac:dyDescent="0.2">
      <c r="U36" s="41"/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EC67-34D9-4746-B53B-DF02A871BDC9}">
  <sheetPr>
    <pageSetUpPr fitToPage="1"/>
  </sheetPr>
  <dimension ref="A3:AF26"/>
  <sheetViews>
    <sheetView workbookViewId="0">
      <pane xSplit="2" topLeftCell="J1" activePane="topRight" state="frozen"/>
      <selection pane="topRight" activeCell="AB12" sqref="AB12"/>
    </sheetView>
  </sheetViews>
  <sheetFormatPr defaultColWidth="8.875" defaultRowHeight="11.4" x14ac:dyDescent="0.2"/>
  <cols>
    <col min="1" max="1" width="4.625" style="22" customWidth="1"/>
    <col min="2" max="2" width="35.875" style="22" customWidth="1"/>
    <col min="3" max="20" width="7.875" style="22" customWidth="1"/>
    <col min="21" max="22" width="8.375" style="22" customWidth="1"/>
    <col min="23" max="23" width="8.875" style="22" customWidth="1"/>
    <col min="24" max="24" width="9.25" style="22" customWidth="1"/>
    <col min="25" max="25" width="9" style="22" customWidth="1"/>
    <col min="26" max="16384" width="8.875" style="22"/>
  </cols>
  <sheetData>
    <row r="3" spans="1:32" ht="13.8" x14ac:dyDescent="0.25">
      <c r="B3" s="23" t="s">
        <v>39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R3" s="25"/>
    </row>
    <row r="4" spans="1:32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32" ht="12" x14ac:dyDescent="0.25">
      <c r="B5" s="27" t="s">
        <v>40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70"/>
      <c r="Q5" s="28"/>
    </row>
    <row r="6" spans="1:32" ht="12" x14ac:dyDescent="0.25">
      <c r="M6" s="29"/>
      <c r="N6" s="29"/>
      <c r="O6" s="29"/>
      <c r="P6" s="28" t="s">
        <v>63</v>
      </c>
      <c r="Q6" s="29"/>
      <c r="R6" s="29"/>
      <c r="S6" s="29"/>
      <c r="T6" s="29"/>
      <c r="W6" s="28" t="s">
        <v>75</v>
      </c>
    </row>
    <row r="7" spans="1:32" ht="12" x14ac:dyDescent="0.25">
      <c r="B7" s="30" t="s">
        <v>41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29">
        <v>2022</v>
      </c>
      <c r="AB7" s="28" t="s">
        <v>76</v>
      </c>
    </row>
    <row r="9" spans="1:32" ht="13.2" x14ac:dyDescent="0.25">
      <c r="A9" s="31"/>
      <c r="B9" s="22" t="s">
        <v>42</v>
      </c>
      <c r="C9" s="32">
        <v>0</v>
      </c>
      <c r="D9" s="32">
        <v>0</v>
      </c>
      <c r="E9" s="32">
        <v>0</v>
      </c>
      <c r="F9" s="32">
        <v>7.9165845687321101E-2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46.064555214619922</v>
      </c>
      <c r="O9" s="32">
        <v>6.2816047604775651</v>
      </c>
      <c r="P9" s="171">
        <f>('[3]F2. Capex'!C12-'[3]F2. Capex'!C48-'[3]F2. Capex'!C87)/1000</f>
        <v>111.0170434189157</v>
      </c>
      <c r="Q9" s="171">
        <f>('[3]F2. Capex'!D12-'[3]F2. Capex'!D48-'[3]F2. Capex'!D87)/1000</f>
        <v>442.60571926702892</v>
      </c>
      <c r="R9" s="171">
        <f>('[3]F2. Capex'!E12-'[3]F2. Capex'!E48-'[3]F2. Capex'!E87)/1000</f>
        <v>794.23824263762219</v>
      </c>
      <c r="S9" s="171">
        <f>('[3]F2. Capex'!F12-'[3]F2. Capex'!F48-'[3]F2. Capex'!F87)/1000</f>
        <v>413.53835230826957</v>
      </c>
      <c r="T9" s="171">
        <f>('[3]F2. Capex'!G12-'[3]F2. Capex'!G48-'[3]F2. Capex'!G87)/1000</f>
        <v>-118.07736996055255</v>
      </c>
      <c r="U9" s="171">
        <f>('[3]F2. Capex'!H12-'[3]F2. Capex'!H48-'[3]F2. Capex'!H87)/1000</f>
        <v>-0.3215042399649114</v>
      </c>
      <c r="V9" s="45">
        <f>('[1]RFM input'!G61-'[1]RFM input'!G115-'[1]RFM input'!G169)*1000</f>
        <v>-20</v>
      </c>
      <c r="W9" s="45">
        <f>('[1]RFM input'!H61-'[1]RFM input'!H115-'[1]RFM input'!H169)*1000</f>
        <v>0</v>
      </c>
      <c r="X9" s="45">
        <f>('[1]RFM input'!I61-'[1]RFM input'!I115-'[1]RFM input'!I169)*1000</f>
        <v>-4.6432791765737402</v>
      </c>
      <c r="Y9" s="45">
        <f>('[1]RFM input'!J61-'[1]RFM input'!J115-'[1]RFM input'!J169)*1000</f>
        <v>3445.7845165521753</v>
      </c>
      <c r="Z9" s="45">
        <f>('[1]RFM input'!K61-'[1]RFM input'!K115-'[1]RFM input'!K169)*1000</f>
        <v>4354.3664186444366</v>
      </c>
      <c r="AA9" s="45">
        <f>('[1]RFM input'!L61-'[1]RFM input'!L115-'[1]RFM input'!L169)*1000</f>
        <v>682.95442721400059</v>
      </c>
      <c r="AB9" s="45">
        <f>('[1]RFM input'!M61-'[1]RFM input'!M115-'[1]RFM input'!M169)*1000</f>
        <v>268.83729788136168</v>
      </c>
      <c r="AD9" s="172"/>
      <c r="AE9" s="172"/>
      <c r="AF9" s="172"/>
    </row>
    <row r="10" spans="1:32" ht="13.2" x14ac:dyDescent="0.25">
      <c r="A10" s="31"/>
      <c r="B10" s="22" t="s">
        <v>43</v>
      </c>
      <c r="C10" s="32">
        <v>10212.824950085844</v>
      </c>
      <c r="D10" s="32">
        <v>10964.895859659988</v>
      </c>
      <c r="E10" s="32">
        <v>10314.953723037404</v>
      </c>
      <c r="F10" s="32">
        <v>8228.1276616315863</v>
      </c>
      <c r="G10" s="32">
        <v>13009.826552725002</v>
      </c>
      <c r="H10" s="32">
        <v>19942.155132990003</v>
      </c>
      <c r="I10" s="32">
        <v>17066</v>
      </c>
      <c r="J10" s="32">
        <v>15086</v>
      </c>
      <c r="K10" s="32">
        <v>19705.661202632182</v>
      </c>
      <c r="L10" s="32">
        <v>21827.284574042944</v>
      </c>
      <c r="M10" s="32">
        <v>25282.920509829673</v>
      </c>
      <c r="N10" s="32">
        <v>22083.271798995571</v>
      </c>
      <c r="O10" s="32">
        <v>29499.650772606106</v>
      </c>
      <c r="P10" s="171">
        <f>('[3]F2. Capex'!C13-'[3]F2. Capex'!C49-'[3]F2. Capex'!C88)/1000</f>
        <v>36700.140896662801</v>
      </c>
      <c r="Q10" s="171">
        <f>('[3]F2. Capex'!D13-'[3]F2. Capex'!D49-'[3]F2. Capex'!D88)/1000</f>
        <v>36510.103031494138</v>
      </c>
      <c r="R10" s="171">
        <f>('[3]F2. Capex'!E13-'[3]F2. Capex'!E49-'[3]F2. Capex'!E88)/1000</f>
        <v>27360.882708730504</v>
      </c>
      <c r="S10" s="171">
        <f>('[3]F2. Capex'!F13-'[3]F2. Capex'!F49-'[3]F2. Capex'!F88)/1000</f>
        <v>23920.508993137435</v>
      </c>
      <c r="T10" s="171">
        <f>('[3]F2. Capex'!G13-'[3]F2. Capex'!G49-'[3]F2. Capex'!G88)/1000</f>
        <v>31937.042267649842</v>
      </c>
      <c r="U10" s="171">
        <f>('[3]F2. Capex'!H13-'[3]F2. Capex'!H49-'[3]F2. Capex'!H88)/1000</f>
        <v>20979.967199788429</v>
      </c>
      <c r="V10" s="45">
        <f>('[1]RFM input'!G62-'[1]RFM input'!G116-'[1]RFM input'!G170)*1000</f>
        <v>29562.81134700757</v>
      </c>
      <c r="W10" s="45">
        <f>('[1]RFM input'!H62-'[1]RFM input'!H116-'[1]RFM input'!H170)*1000</f>
        <v>43790.940305639684</v>
      </c>
      <c r="X10" s="45">
        <f>('[1]RFM input'!I62-'[1]RFM input'!I116-'[1]RFM input'!I170)*1000</f>
        <v>38560.740154274012</v>
      </c>
      <c r="Y10" s="45">
        <f>('[1]RFM input'!J62-'[1]RFM input'!J116-'[1]RFM input'!J170)*1000</f>
        <v>33735.341362725398</v>
      </c>
      <c r="Z10" s="45">
        <f>('[1]RFM input'!K62-'[1]RFM input'!K116-'[1]RFM input'!K170)*1000</f>
        <v>31872.074072354651</v>
      </c>
      <c r="AA10" s="45">
        <f>('[1]RFM input'!L62-'[1]RFM input'!L116-'[1]RFM input'!L170)*1000</f>
        <v>23003.625255136387</v>
      </c>
      <c r="AB10" s="45">
        <f>('[1]RFM input'!M62-'[1]RFM input'!M116-'[1]RFM input'!M170)*1000</f>
        <v>17782.177693014703</v>
      </c>
      <c r="AD10" s="172"/>
      <c r="AE10" s="172"/>
      <c r="AF10" s="172"/>
    </row>
    <row r="11" spans="1:32" ht="13.2" x14ac:dyDescent="0.25">
      <c r="A11" s="31"/>
      <c r="B11" s="22" t="s">
        <v>44</v>
      </c>
      <c r="C11" s="32">
        <v>12939.461128242883</v>
      </c>
      <c r="D11" s="32">
        <v>13495.881879983433</v>
      </c>
      <c r="E11" s="32">
        <v>12695.916023768325</v>
      </c>
      <c r="F11" s="32">
        <v>10127.395684927886</v>
      </c>
      <c r="G11" s="32">
        <v>10628.099932925001</v>
      </c>
      <c r="H11" s="32">
        <v>15091.264721365</v>
      </c>
      <c r="I11" s="32">
        <v>15941</v>
      </c>
      <c r="J11" s="32">
        <v>15616</v>
      </c>
      <c r="K11" s="32">
        <v>15513.00902465035</v>
      </c>
      <c r="L11" s="32">
        <v>12758.83482469817</v>
      </c>
      <c r="M11" s="32">
        <v>23720.362600711876</v>
      </c>
      <c r="N11" s="32">
        <v>25461.135373489058</v>
      </c>
      <c r="O11" s="32">
        <v>21049.137530648099</v>
      </c>
      <c r="P11" s="171">
        <f>('[3]F2. Capex'!C14-'[3]F2. Capex'!C50-'[3]F2. Capex'!C89)/1000</f>
        <v>21949.035241705093</v>
      </c>
      <c r="Q11" s="171">
        <f>('[3]F2. Capex'!D14-'[3]F2. Capex'!D50-'[3]F2. Capex'!D89)/1000</f>
        <v>25573.662647501696</v>
      </c>
      <c r="R11" s="171">
        <f>('[3]F2. Capex'!E14-'[3]F2. Capex'!E50-'[3]F2. Capex'!E89)/1000</f>
        <v>23036.480011921984</v>
      </c>
      <c r="S11" s="171">
        <f>('[3]F2. Capex'!F14-'[3]F2. Capex'!F50-'[3]F2. Capex'!F89)/1000</f>
        <v>36462.928763941643</v>
      </c>
      <c r="T11" s="171">
        <f>('[3]F2. Capex'!G14-'[3]F2. Capex'!G50-'[3]F2. Capex'!G89)/1000</f>
        <v>35272.774947691621</v>
      </c>
      <c r="U11" s="171">
        <f>('[3]F2. Capex'!H14-'[3]F2. Capex'!H50-'[3]F2. Capex'!H89)/1000</f>
        <v>40078.781623863651</v>
      </c>
      <c r="V11" s="45">
        <f>('[1]RFM input'!G63-'[1]RFM input'!G117-'[1]RFM input'!G171)*1000</f>
        <v>34338.976831670479</v>
      </c>
      <c r="W11" s="45">
        <f>('[1]RFM input'!H63-'[1]RFM input'!H117-'[1]RFM input'!H171)*1000</f>
        <v>24889.706027100328</v>
      </c>
      <c r="X11" s="45">
        <f>('[1]RFM input'!I63-'[1]RFM input'!I117-'[1]RFM input'!I171)*1000</f>
        <v>32723.353578744893</v>
      </c>
      <c r="Y11" s="45">
        <f>('[1]RFM input'!J63-'[1]RFM input'!J117-'[1]RFM input'!J171)*1000</f>
        <v>34647.442106428338</v>
      </c>
      <c r="Z11" s="45">
        <f>('[1]RFM input'!K63-'[1]RFM input'!K117-'[1]RFM input'!K171)*1000</f>
        <v>34230.183671694213</v>
      </c>
      <c r="AA11" s="45">
        <f>('[1]RFM input'!L63-'[1]RFM input'!L117-'[1]RFM input'!L171)*1000</f>
        <v>38102.886366681327</v>
      </c>
      <c r="AB11" s="45">
        <f>('[1]RFM input'!M63-'[1]RFM input'!M117-'[1]RFM input'!M171)*1000</f>
        <v>22016.858747784408</v>
      </c>
      <c r="AD11" s="172"/>
      <c r="AE11" s="172"/>
      <c r="AF11" s="172"/>
    </row>
    <row r="12" spans="1:32" ht="13.2" x14ac:dyDescent="0.25">
      <c r="A12" s="31"/>
      <c r="B12" s="22" t="s">
        <v>45</v>
      </c>
      <c r="C12" s="32">
        <v>0</v>
      </c>
      <c r="D12" s="32">
        <v>0</v>
      </c>
      <c r="E12" s="32">
        <v>0</v>
      </c>
      <c r="F12" s="32">
        <v>0</v>
      </c>
      <c r="G12" s="32">
        <v>17.917318895000001</v>
      </c>
      <c r="H12" s="32">
        <v>67.076325999999995</v>
      </c>
      <c r="I12" s="32">
        <v>74</v>
      </c>
      <c r="J12" s="32">
        <v>85</v>
      </c>
      <c r="K12" s="32">
        <v>87.797406378590679</v>
      </c>
      <c r="L12" s="32">
        <v>70.14872709846594</v>
      </c>
      <c r="M12" s="32">
        <v>208.65613397283525</v>
      </c>
      <c r="N12" s="32">
        <v>559.19722358331614</v>
      </c>
      <c r="O12" s="32">
        <v>0</v>
      </c>
      <c r="P12" s="171">
        <f>('[3]F2. Capex'!C15-'[3]F2. Capex'!C51-'[3]F2. Capex'!C90)/1000</f>
        <v>756.48678921727833</v>
      </c>
      <c r="Q12" s="171">
        <f>('[3]F2. Capex'!D15-'[3]F2. Capex'!D51-'[3]F2. Capex'!D90)/1000</f>
        <v>381.04538449673527</v>
      </c>
      <c r="R12" s="171">
        <f>('[3]F2. Capex'!E15-'[3]F2. Capex'!E51-'[3]F2. Capex'!E90)/1000</f>
        <v>611.29197817657769</v>
      </c>
      <c r="S12" s="171">
        <f>('[3]F2. Capex'!F15-'[3]F2. Capex'!F51-'[3]F2. Capex'!F90)/1000</f>
        <v>355.20924622089723</v>
      </c>
      <c r="T12" s="171">
        <f>('[3]F2. Capex'!G15-'[3]F2. Capex'!G51-'[3]F2. Capex'!G90)/1000</f>
        <v>210.21860438989205</v>
      </c>
      <c r="U12" s="171">
        <f>('[3]F2. Capex'!H15-'[3]F2. Capex'!H51-'[3]F2. Capex'!H90)/1000</f>
        <v>365.14656931761112</v>
      </c>
      <c r="V12" s="45">
        <f>('[1]RFM input'!G64-'[1]RFM input'!G118-'[1]RFM input'!G172)*1000</f>
        <v>148.45688738312154</v>
      </c>
      <c r="W12" s="45">
        <f>('[1]RFM input'!H64-'[1]RFM input'!H118-'[1]RFM input'!H172)*1000</f>
        <v>102.44763672906355</v>
      </c>
      <c r="X12" s="45">
        <f>('[1]RFM input'!I64-'[1]RFM input'!I118-'[1]RFM input'!I172)*1000</f>
        <v>188.90408530122227</v>
      </c>
      <c r="Y12" s="45">
        <f>('[1]RFM input'!J64-'[1]RFM input'!J118-'[1]RFM input'!J172)*1000</f>
        <v>145.11753230519636</v>
      </c>
      <c r="Z12" s="45">
        <f>('[1]RFM input'!K64-'[1]RFM input'!K118-'[1]RFM input'!K172)*1000</f>
        <v>116.03833434533891</v>
      </c>
      <c r="AA12" s="45">
        <f>('[1]RFM input'!L64-'[1]RFM input'!L118-'[1]RFM input'!L172)*1000</f>
        <v>210.13982375815405</v>
      </c>
      <c r="AB12" s="45">
        <f>('[1]RFM input'!M64-'[1]RFM input'!M118-'[1]RFM input'!M172)*1000</f>
        <v>206.46704477288583</v>
      </c>
      <c r="AD12" s="172"/>
      <c r="AE12" s="172"/>
      <c r="AF12" s="172"/>
    </row>
    <row r="13" spans="1:32" ht="13.2" x14ac:dyDescent="0.25">
      <c r="A13" s="31"/>
      <c r="B13" s="22" t="s">
        <v>60</v>
      </c>
      <c r="C13" s="32">
        <v>1285.130785547806</v>
      </c>
      <c r="D13" s="32">
        <v>675.63046678128865</v>
      </c>
      <c r="E13" s="32">
        <v>195.89426475555993</v>
      </c>
      <c r="F13" s="32">
        <v>6408.1699099751104</v>
      </c>
      <c r="G13" s="32">
        <v>531.2589257950001</v>
      </c>
      <c r="H13" s="32">
        <v>1313.963665</v>
      </c>
      <c r="I13" s="32">
        <v>1423</v>
      </c>
      <c r="J13" s="32">
        <v>690</v>
      </c>
      <c r="K13" s="32">
        <v>1191.2440390002689</v>
      </c>
      <c r="L13" s="32">
        <v>1834.9185659305656</v>
      </c>
      <c r="M13" s="32">
        <v>1737.7630348552966</v>
      </c>
      <c r="N13" s="32">
        <v>1263.0849723944907</v>
      </c>
      <c r="O13" s="32">
        <v>363.51420187330285</v>
      </c>
      <c r="P13" s="171">
        <f>('[3]F2. Capex'!C16-'[3]F2. Capex'!C52-'[3]F2. Capex'!C91)/1000</f>
        <v>1182.5071544429682</v>
      </c>
      <c r="Q13" s="171">
        <f>('[3]F2. Capex'!D16-'[3]F2. Capex'!D52-'[3]F2. Capex'!D91)/1000</f>
        <v>2545.2633568582301</v>
      </c>
      <c r="R13" s="171">
        <f>('[3]F2. Capex'!E16-'[3]F2. Capex'!E52-'[3]F2. Capex'!E91)/1000</f>
        <v>3241.5484458077262</v>
      </c>
      <c r="S13" s="171">
        <f>('[3]F2. Capex'!F16-'[3]F2. Capex'!F52-'[3]F2. Capex'!F91)/1000</f>
        <v>5540.44858630407</v>
      </c>
      <c r="T13" s="171">
        <f>('[3]F2. Capex'!G16-'[3]F2. Capex'!G52-'[3]F2. Capex'!G91)/1000</f>
        <v>4065.6209413068905</v>
      </c>
      <c r="U13" s="171">
        <f>('[3]F2. Capex'!H16-'[3]F2. Capex'!H52-'[3]F2. Capex'!H91)/1000</f>
        <v>2198.553406939463</v>
      </c>
      <c r="V13" s="45">
        <f>('[1]RFM input'!G65-'[1]RFM input'!G119-'[1]RFM input'!G173)*1000</f>
        <v>1128.7765197652302</v>
      </c>
      <c r="W13" s="45">
        <f>('[1]RFM input'!H65-'[1]RFM input'!H119-'[1]RFM input'!H173)*1000</f>
        <v>1313.3928678757302</v>
      </c>
      <c r="X13" s="45">
        <f>('[1]RFM input'!I65-'[1]RFM input'!I119-'[1]RFM input'!I173)*1000</f>
        <v>609.58632759955219</v>
      </c>
      <c r="Y13" s="45">
        <f>('[1]RFM input'!J65-'[1]RFM input'!J119-'[1]RFM input'!J173)*1000</f>
        <v>1464.1746942289321</v>
      </c>
      <c r="Z13" s="45">
        <f>('[1]RFM input'!K65-'[1]RFM input'!K119-'[1]RFM input'!K173)*1000</f>
        <v>1009.2898920473017</v>
      </c>
      <c r="AA13" s="45">
        <f>('[1]RFM input'!L65-'[1]RFM input'!L119-'[1]RFM input'!L173)*1000</f>
        <v>-1146.0151489391812</v>
      </c>
      <c r="AB13" s="45">
        <f>('[1]RFM input'!M65-'[1]RFM input'!M119-'[1]RFM input'!M173)*1000</f>
        <v>1742.0701012163531</v>
      </c>
      <c r="AD13" s="172"/>
      <c r="AE13" s="172"/>
      <c r="AF13" s="172"/>
    </row>
    <row r="14" spans="1:32" ht="13.2" x14ac:dyDescent="0.25">
      <c r="A14" s="31"/>
      <c r="B14" s="22" t="s">
        <v>46</v>
      </c>
      <c r="C14" s="32">
        <v>2592.4832733881058</v>
      </c>
      <c r="D14" s="32">
        <v>2353.2064854926293</v>
      </c>
      <c r="E14" s="32">
        <v>5418.1458392687173</v>
      </c>
      <c r="F14" s="32">
        <v>3783.7641738681009</v>
      </c>
      <c r="G14" s="32">
        <v>4158.4214891600004</v>
      </c>
      <c r="H14" s="32">
        <v>6158.8375241449994</v>
      </c>
      <c r="I14" s="32">
        <v>6916</v>
      </c>
      <c r="J14" s="32">
        <v>5970</v>
      </c>
      <c r="K14" s="32">
        <v>4194.2070395037281</v>
      </c>
      <c r="L14" s="32">
        <v>8036.4923623095401</v>
      </c>
      <c r="M14" s="32">
        <v>9985.7706318213259</v>
      </c>
      <c r="N14" s="32">
        <v>5771.7448914397119</v>
      </c>
      <c r="O14" s="32">
        <v>7018.2733941214074</v>
      </c>
      <c r="P14" s="171">
        <f>('[3]F2. Capex'!C17-'[3]F2. Capex'!C53-'[3]F2. Capex'!C92)/1000</f>
        <v>7290.183028497805</v>
      </c>
      <c r="Q14" s="171">
        <f>('[3]F2. Capex'!D17-'[3]F2. Capex'!D53-'[3]F2. Capex'!D92)/1000</f>
        <v>8557.3260088193583</v>
      </c>
      <c r="R14" s="171">
        <f>('[3]F2. Capex'!E17-'[3]F2. Capex'!E53-'[3]F2. Capex'!E92)/1000</f>
        <v>11309.265198724899</v>
      </c>
      <c r="S14" s="171">
        <f>('[3]F2. Capex'!F17-'[3]F2. Capex'!F53-'[3]F2. Capex'!F92)/1000</f>
        <v>10111.128271834988</v>
      </c>
      <c r="T14" s="171">
        <f>('[3]F2. Capex'!G17-'[3]F2. Capex'!G53-'[3]F2. Capex'!G92)/1000</f>
        <v>8235.4038366289042</v>
      </c>
      <c r="U14" s="171">
        <f>('[3]F2. Capex'!H17-'[3]F2. Capex'!H53-'[3]F2. Capex'!H92)/1000</f>
        <v>13224.488245829543</v>
      </c>
      <c r="V14" s="45">
        <f>('[1]RFM input'!G66-'[1]RFM input'!G120-'[1]RFM input'!G174)*1000</f>
        <v>10520.102941602147</v>
      </c>
      <c r="W14" s="45">
        <f>('[1]RFM input'!H66-'[1]RFM input'!H120-'[1]RFM input'!H174)*1000</f>
        <v>15683.372335975997</v>
      </c>
      <c r="X14" s="45">
        <f>('[1]RFM input'!I66-'[1]RFM input'!I120-'[1]RFM input'!I174)*1000</f>
        <v>13983.141940711501</v>
      </c>
      <c r="Y14" s="45">
        <f>('[1]RFM input'!J66-'[1]RFM input'!J120-'[1]RFM input'!J174)*1000</f>
        <v>11383.989578792545</v>
      </c>
      <c r="Z14" s="45">
        <f>('[1]RFM input'!K66-'[1]RFM input'!K120-'[1]RFM input'!K174)*1000</f>
        <v>16711.155946118575</v>
      </c>
      <c r="AA14" s="45">
        <f>('[1]RFM input'!L66-'[1]RFM input'!L120-'[1]RFM input'!L174)*1000</f>
        <v>14836.586602412641</v>
      </c>
      <c r="AB14" s="45">
        <f>('[1]RFM input'!M66-'[1]RFM input'!M120-'[1]RFM input'!M174)*1000</f>
        <v>7438.72495476935</v>
      </c>
      <c r="AD14" s="172"/>
      <c r="AE14" s="172"/>
      <c r="AF14" s="172"/>
    </row>
    <row r="15" spans="1:32" ht="13.2" x14ac:dyDescent="0.25">
      <c r="A15" s="31"/>
      <c r="B15" s="22" t="s">
        <v>47</v>
      </c>
      <c r="C15" s="32">
        <v>784.48694297901204</v>
      </c>
      <c r="D15" s="32">
        <v>6.6843925757442843E-2</v>
      </c>
      <c r="E15" s="32">
        <v>1334.1710473523194</v>
      </c>
      <c r="F15" s="32">
        <v>329.411574645766</v>
      </c>
      <c r="G15" s="32">
        <v>155.26921649999997</v>
      </c>
      <c r="H15" s="32">
        <v>308.77335549999998</v>
      </c>
      <c r="I15" s="32">
        <v>375</v>
      </c>
      <c r="J15" s="32">
        <v>193</v>
      </c>
      <c r="K15" s="32">
        <v>283.3142939754191</v>
      </c>
      <c r="L15" s="32">
        <v>468.63479070170359</v>
      </c>
      <c r="M15" s="32">
        <v>13.981008808991698</v>
      </c>
      <c r="N15" s="32">
        <v>1472.624094883229</v>
      </c>
      <c r="O15" s="32">
        <v>772.31336184213717</v>
      </c>
      <c r="P15" s="171">
        <f>('[3]F2. Capex'!C18-'[3]F2. Capex'!C54-'[3]F2. Capex'!C93)/1000</f>
        <v>727.8377346293795</v>
      </c>
      <c r="Q15" s="171">
        <f>('[3]F2. Capex'!D18-'[3]F2. Capex'!D54-'[3]F2. Capex'!D93)/1000</f>
        <v>324.44928971388714</v>
      </c>
      <c r="R15" s="171">
        <f>('[3]F2. Capex'!E18-'[3]F2. Capex'!E54-'[3]F2. Capex'!E93)/1000</f>
        <v>671.63286547170094</v>
      </c>
      <c r="S15" s="171">
        <f>('[3]F2. Capex'!F18-'[3]F2. Capex'!F54-'[3]F2. Capex'!F93)/1000</f>
        <v>291.72502349236106</v>
      </c>
      <c r="T15" s="171">
        <f>('[3]F2. Capex'!G18-'[3]F2. Capex'!G54-'[3]F2. Capex'!G93)/1000</f>
        <v>483.57204865984511</v>
      </c>
      <c r="U15" s="171">
        <f>('[3]F2. Capex'!H18-'[3]F2. Capex'!H54-'[3]F2. Capex'!H93)/1000</f>
        <v>442.46071975215983</v>
      </c>
      <c r="V15" s="45">
        <f>('[1]RFM input'!G67-'[1]RFM input'!G121-'[1]RFM input'!G175)*1000</f>
        <v>294.09459843009279</v>
      </c>
      <c r="W15" s="45">
        <f>('[1]RFM input'!H67-'[1]RFM input'!H121-'[1]RFM input'!H175)*1000</f>
        <v>340.24794223153498</v>
      </c>
      <c r="X15" s="45">
        <f>('[1]RFM input'!I67-'[1]RFM input'!I121-'[1]RFM input'!I175)*1000</f>
        <v>399.9741243703649</v>
      </c>
      <c r="Y15" s="45">
        <f>('[1]RFM input'!J67-'[1]RFM input'!J121-'[1]RFM input'!J175)*1000</f>
        <v>375.38957929350181</v>
      </c>
      <c r="Z15" s="45">
        <f>('[1]RFM input'!K67-'[1]RFM input'!K121-'[1]RFM input'!K175)*1000</f>
        <v>528.5235980743638</v>
      </c>
      <c r="AA15" s="45">
        <f>('[1]RFM input'!L67-'[1]RFM input'!L121-'[1]RFM input'!L175)*1000</f>
        <v>1309.3172477967648</v>
      </c>
      <c r="AB15" s="45">
        <f>('[1]RFM input'!M67-'[1]RFM input'!M121-'[1]RFM input'!M175)*1000</f>
        <v>150.54106603391196</v>
      </c>
      <c r="AD15" s="172"/>
      <c r="AE15" s="172"/>
      <c r="AF15" s="172"/>
    </row>
    <row r="16" spans="1:32" ht="13.2" x14ac:dyDescent="0.25">
      <c r="A16" s="31"/>
      <c r="B16" s="22" t="s">
        <v>48</v>
      </c>
      <c r="C16" s="32">
        <v>1162.6129197563255</v>
      </c>
      <c r="D16" s="32">
        <v>0</v>
      </c>
      <c r="E16" s="32">
        <v>0</v>
      </c>
      <c r="F16" s="32">
        <v>0</v>
      </c>
      <c r="G16" s="32">
        <v>750.54349200000001</v>
      </c>
      <c r="H16" s="32">
        <v>1251.2855549999999</v>
      </c>
      <c r="I16" s="32">
        <v>2932</v>
      </c>
      <c r="J16" s="32">
        <v>12414</v>
      </c>
      <c r="K16" s="32">
        <v>5124.7952519999999</v>
      </c>
      <c r="L16" s="32">
        <v>2067.210217566173</v>
      </c>
      <c r="M16" s="32">
        <v>1824.3935490000001</v>
      </c>
      <c r="N16" s="32">
        <v>10020.140897699794</v>
      </c>
      <c r="O16" s="32">
        <v>9599.0766619563528</v>
      </c>
      <c r="P16" s="171">
        <f>('[3]F2. Capex'!C19-'[3]F2. Capex'!C55-'[3]F2. Capex'!C94)/1000</f>
        <v>10111.936523202485</v>
      </c>
      <c r="Q16" s="171">
        <f>('[3]F2. Capex'!D19-'[3]F2. Capex'!D55-'[3]F2. Capex'!D94)/1000</f>
        <v>14499.027959886476</v>
      </c>
      <c r="R16" s="171">
        <f>('[3]F2. Capex'!E19-'[3]F2. Capex'!E55-'[3]F2. Capex'!E94)/1000</f>
        <v>16015.041792832433</v>
      </c>
      <c r="S16" s="171">
        <f>('[3]F2. Capex'!F19-'[3]F2. Capex'!F55-'[3]F2. Capex'!F94)/1000</f>
        <v>13232.767260184723</v>
      </c>
      <c r="T16" s="171">
        <f>('[3]F2. Capex'!G19-'[3]F2. Capex'!G55-'[3]F2. Capex'!G94)/1000</f>
        <v>8779.3798359739158</v>
      </c>
      <c r="U16" s="171">
        <f>('[3]F2. Capex'!H19-'[3]F2. Capex'!H55-'[3]F2. Capex'!H94)/1000</f>
        <v>3420.3503418793007</v>
      </c>
      <c r="V16" s="45">
        <f>('[1]RFM input'!G68-'[1]RFM input'!G122-'[1]RFM input'!G176)*1000</f>
        <v>5558.8412853264326</v>
      </c>
      <c r="W16" s="45">
        <f>('[1]RFM input'!H68-'[1]RFM input'!H122-'[1]RFM input'!H176)*1000</f>
        <v>9012.2348301669226</v>
      </c>
      <c r="X16" s="45">
        <f>('[1]RFM input'!I68-'[1]RFM input'!I122-'[1]RFM input'!I176)*1000</f>
        <v>7659.6412061820774</v>
      </c>
      <c r="Y16" s="45">
        <f>('[1]RFM input'!J68-'[1]RFM input'!J122-'[1]RFM input'!J176)*1000</f>
        <v>6107.6115002115603</v>
      </c>
      <c r="Z16" s="45">
        <f>('[1]RFM input'!K68-'[1]RFM input'!K122-'[1]RFM input'!K176)*1000</f>
        <v>10338.067523830265</v>
      </c>
      <c r="AA16" s="45">
        <f>('[1]RFM input'!L68-'[1]RFM input'!L122-'[1]RFM input'!L176)*1000</f>
        <v>9508.2792324051752</v>
      </c>
      <c r="AB16" s="45">
        <f>('[1]RFM input'!M68-'[1]RFM input'!M122-'[1]RFM input'!M176)*1000</f>
        <v>4069.4326090664299</v>
      </c>
      <c r="AD16" s="172"/>
      <c r="AE16" s="172"/>
      <c r="AF16" s="172"/>
    </row>
    <row r="17" spans="1:32" ht="13.2" x14ac:dyDescent="0.25">
      <c r="A17" s="31"/>
      <c r="B17" s="22" t="s">
        <v>49</v>
      </c>
      <c r="C17" s="32">
        <v>0</v>
      </c>
      <c r="D17" s="32">
        <v>716.31846415689745</v>
      </c>
      <c r="E17" s="32">
        <v>1492.9191018176678</v>
      </c>
      <c r="F17" s="32">
        <v>834.0518291058645</v>
      </c>
      <c r="G17" s="32">
        <v>356.55402600000002</v>
      </c>
      <c r="H17" s="32">
        <v>333.449094</v>
      </c>
      <c r="I17" s="32">
        <v>158</v>
      </c>
      <c r="J17" s="32">
        <v>3671</v>
      </c>
      <c r="K17" s="32">
        <v>1962.1114589999997</v>
      </c>
      <c r="L17" s="32">
        <v>1164.8515605066405</v>
      </c>
      <c r="M17" s="32">
        <v>261.03704352506048</v>
      </c>
      <c r="N17" s="32">
        <v>309.65293045029159</v>
      </c>
      <c r="O17" s="32">
        <v>351.94806169740605</v>
      </c>
      <c r="P17" s="171">
        <f>('[3]F2. Capex'!C20-'[3]F2. Capex'!C56-'[3]F2. Capex'!C95)/1000</f>
        <v>419.43591188216612</v>
      </c>
      <c r="Q17" s="171">
        <f>('[3]F2. Capex'!D20-'[3]F2. Capex'!D56-'[3]F2. Capex'!D95)/1000</f>
        <v>247.3787272792876</v>
      </c>
      <c r="R17" s="171">
        <f>('[3]F2. Capex'!E20-'[3]F2. Capex'!E56-'[3]F2. Capex'!E95)/1000</f>
        <v>461.52045723533706</v>
      </c>
      <c r="S17" s="171">
        <f>('[3]F2. Capex'!F20-'[3]F2. Capex'!F56-'[3]F2. Capex'!F95)/1000</f>
        <v>52.345703100205398</v>
      </c>
      <c r="T17" s="171">
        <f>('[3]F2. Capex'!G20-'[3]F2. Capex'!G56-'[3]F2. Capex'!G95)/1000</f>
        <v>383.31137560494113</v>
      </c>
      <c r="U17" s="171">
        <f>('[3]F2. Capex'!H20-'[3]F2. Capex'!H56-'[3]F2. Capex'!H95)/1000</f>
        <v>574.38221862826094</v>
      </c>
      <c r="V17" s="45">
        <f>('[1]RFM input'!G69-'[1]RFM input'!G123-'[1]RFM input'!G177)*1000</f>
        <v>1269.2481373724866</v>
      </c>
      <c r="W17" s="45">
        <f>('[1]RFM input'!H69-'[1]RFM input'!H123-'[1]RFM input'!H177)*1000</f>
        <v>169.74438967872251</v>
      </c>
      <c r="X17" s="45">
        <f>('[1]RFM input'!I69-'[1]RFM input'!I123-'[1]RFM input'!I177)*1000</f>
        <v>262.86604114336563</v>
      </c>
      <c r="Y17" s="45">
        <f>('[1]RFM input'!J69-'[1]RFM input'!J123-'[1]RFM input'!J177)*1000</f>
        <v>-285.78236999999979</v>
      </c>
      <c r="Z17" s="45">
        <f>('[1]RFM input'!K69-'[1]RFM input'!K123-'[1]RFM input'!K177)*1000</f>
        <v>448.17446000000001</v>
      </c>
      <c r="AA17" s="45">
        <f>('[1]RFM input'!L69-'[1]RFM input'!L123-'[1]RFM input'!L177)*1000</f>
        <v>361.09250495998089</v>
      </c>
      <c r="AB17" s="45">
        <f>('[1]RFM input'!M69-'[1]RFM input'!M123-'[1]RFM input'!M177)*1000</f>
        <v>262.50062668881651</v>
      </c>
      <c r="AD17" s="172"/>
      <c r="AE17" s="172"/>
      <c r="AF17" s="172"/>
    </row>
    <row r="18" spans="1:32" ht="13.2" x14ac:dyDescent="0.25">
      <c r="A18" s="31"/>
      <c r="B18" s="33" t="s">
        <v>50</v>
      </c>
      <c r="C18" s="34">
        <f t="shared" ref="C18:D18" si="0">SUM(C9:C17)</f>
        <v>28976.999999999971</v>
      </c>
      <c r="D18" s="34">
        <f t="shared" si="0"/>
        <v>28205.999999999993</v>
      </c>
      <c r="E18" s="34">
        <f t="shared" ref="E18:J18" si="1">SUM(E9:E17)</f>
        <v>31451.999999999993</v>
      </c>
      <c r="F18" s="34">
        <f t="shared" si="1"/>
        <v>29711</v>
      </c>
      <c r="G18" s="34">
        <f t="shared" si="1"/>
        <v>29607.890954000006</v>
      </c>
      <c r="H18" s="34">
        <f t="shared" si="1"/>
        <v>44466.80537400001</v>
      </c>
      <c r="I18" s="34">
        <f t="shared" si="1"/>
        <v>44885</v>
      </c>
      <c r="J18" s="34">
        <f t="shared" si="1"/>
        <v>53725</v>
      </c>
      <c r="K18" s="34">
        <f>SUM(K9:K17)</f>
        <v>48062.139717140533</v>
      </c>
      <c r="L18" s="34">
        <f t="shared" ref="L18:AB18" si="2">SUM(L9:L17)</f>
        <v>48228.375622854197</v>
      </c>
      <c r="M18" s="34">
        <f t="shared" si="2"/>
        <v>63034.884512525066</v>
      </c>
      <c r="N18" s="34">
        <f t="shared" si="2"/>
        <v>66986.916738150074</v>
      </c>
      <c r="O18" s="34">
        <f t="shared" si="2"/>
        <v>68660.195589505296</v>
      </c>
      <c r="P18" s="34">
        <f t="shared" si="2"/>
        <v>79248.580323658884</v>
      </c>
      <c r="Q18" s="34">
        <f t="shared" si="2"/>
        <v>89080.862125316824</v>
      </c>
      <c r="R18" s="34">
        <f t="shared" si="2"/>
        <v>83501.901701538794</v>
      </c>
      <c r="S18" s="34">
        <f t="shared" si="2"/>
        <v>90380.600200524583</v>
      </c>
      <c r="T18" s="34">
        <f t="shared" si="2"/>
        <v>89249.246487945304</v>
      </c>
      <c r="U18" s="34">
        <f t="shared" si="2"/>
        <v>81283.808821758459</v>
      </c>
      <c r="V18" s="34">
        <f t="shared" si="2"/>
        <v>82801.308548557558</v>
      </c>
      <c r="W18" s="34">
        <f t="shared" si="2"/>
        <v>95302.086335397995</v>
      </c>
      <c r="X18" s="34">
        <f t="shared" si="2"/>
        <v>94383.564179150402</v>
      </c>
      <c r="Y18" s="34">
        <f t="shared" si="2"/>
        <v>91019.068500537658</v>
      </c>
      <c r="Z18" s="34">
        <f t="shared" si="2"/>
        <v>99607.873917109158</v>
      </c>
      <c r="AA18" s="34">
        <f t="shared" si="2"/>
        <v>86868.866311425241</v>
      </c>
      <c r="AB18" s="34">
        <f t="shared" si="2"/>
        <v>53937.610141228222</v>
      </c>
    </row>
    <row r="19" spans="1:32" x14ac:dyDescent="0.2">
      <c r="B19" s="22" t="s">
        <v>51</v>
      </c>
      <c r="C19" s="32">
        <v>1123</v>
      </c>
      <c r="D19" s="32">
        <v>1194</v>
      </c>
      <c r="E19" s="32">
        <v>848.00000000000011</v>
      </c>
      <c r="F19" s="32">
        <v>2189</v>
      </c>
      <c r="G19" s="32">
        <v>3915.16626</v>
      </c>
      <c r="H19" s="32">
        <v>3979.5413600000006</v>
      </c>
      <c r="I19" s="32">
        <v>3180.6985600000003</v>
      </c>
      <c r="J19" s="32">
        <v>3309.1412199999995</v>
      </c>
      <c r="K19" s="32">
        <v>2204.6495200000008</v>
      </c>
      <c r="L19" s="32">
        <v>3247.41</v>
      </c>
      <c r="M19" s="32">
        <v>3610.8000700000002</v>
      </c>
      <c r="N19" s="32">
        <v>3119.1467499999999</v>
      </c>
      <c r="O19" s="32">
        <v>3403.0685899999999</v>
      </c>
      <c r="P19" s="32">
        <f>'[3]F2. Capex'!C117/1000-P20</f>
        <v>2385.6200052602817</v>
      </c>
      <c r="Q19" s="32">
        <f>'[3]F2. Capex'!D117/1000-Q20</f>
        <v>3091.3100397061444</v>
      </c>
      <c r="R19" s="32">
        <f>'[3]F2. Capex'!E117/1000-R20</f>
        <v>7604.7761000000019</v>
      </c>
      <c r="S19" s="32">
        <f>'[3]F2. Capex'!F117/1000-S20</f>
        <v>26924.634040000004</v>
      </c>
      <c r="T19" s="32">
        <f>'[3]F2. Capex'!G117/1000-T20</f>
        <v>5653.88724</v>
      </c>
      <c r="U19" s="32">
        <f>'[3]F2. Capex'!H117/1000-U20</f>
        <v>3106.6843200000003</v>
      </c>
      <c r="V19" s="45">
        <f>'[1]RFM input'!G$219*1000</f>
        <v>13418.881729999999</v>
      </c>
      <c r="W19" s="45">
        <f>'[1]RFM input'!H$219*1000</f>
        <v>5887.2984500000011</v>
      </c>
      <c r="X19" s="45">
        <f>'[1]RFM input'!I$219*1000</f>
        <v>8143.3516699999991</v>
      </c>
      <c r="Y19" s="45">
        <f>'[1]RFM input'!J$219*1000</f>
        <v>7721.5936200000006</v>
      </c>
      <c r="Z19" s="45">
        <f>'[1]RFM input'!K$219*1000</f>
        <v>13652.760090000002</v>
      </c>
      <c r="AA19" s="45">
        <f>'[1]RFM input'!L$219*1000</f>
        <v>18030.583559752617</v>
      </c>
      <c r="AB19" s="45">
        <f>'[1]RFM input'!M$219*1000</f>
        <v>7191.3613373810986</v>
      </c>
      <c r="AD19" s="172"/>
      <c r="AE19" s="172"/>
      <c r="AF19" s="172"/>
    </row>
    <row r="20" spans="1:32" x14ac:dyDescent="0.2">
      <c r="B20" s="22" t="s">
        <v>52</v>
      </c>
      <c r="C20" s="32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1303.8</v>
      </c>
      <c r="S20" s="32">
        <v>378.2</v>
      </c>
      <c r="T20" s="32">
        <v>0</v>
      </c>
    </row>
    <row r="21" spans="1:32" ht="12.6" thickBot="1" x14ac:dyDescent="0.3">
      <c r="B21" s="35" t="s">
        <v>53</v>
      </c>
      <c r="C21" s="36">
        <f t="shared" ref="C21:AB21" si="3">SUM(C18:C20)</f>
        <v>30099.999999999971</v>
      </c>
      <c r="D21" s="36">
        <f t="shared" si="3"/>
        <v>29399.999999999993</v>
      </c>
      <c r="E21" s="36">
        <f t="shared" si="3"/>
        <v>32299.999999999993</v>
      </c>
      <c r="F21" s="36">
        <f t="shared" si="3"/>
        <v>31900</v>
      </c>
      <c r="G21" s="36">
        <f t="shared" si="3"/>
        <v>33523.057214000008</v>
      </c>
      <c r="H21" s="36">
        <f t="shared" si="3"/>
        <v>48446.346734000013</v>
      </c>
      <c r="I21" s="36">
        <f t="shared" si="3"/>
        <v>48065.698559999997</v>
      </c>
      <c r="J21" s="36">
        <f t="shared" si="3"/>
        <v>57034.141219999998</v>
      </c>
      <c r="K21" s="36">
        <f t="shared" si="3"/>
        <v>50266.789237140532</v>
      </c>
      <c r="L21" s="36">
        <f t="shared" si="3"/>
        <v>51475.785622854193</v>
      </c>
      <c r="M21" s="36">
        <f t="shared" si="3"/>
        <v>66645.684582525064</v>
      </c>
      <c r="N21" s="36">
        <f t="shared" si="3"/>
        <v>70106.063488150074</v>
      </c>
      <c r="O21" s="36">
        <f t="shared" si="3"/>
        <v>72063.264179505291</v>
      </c>
      <c r="P21" s="36">
        <f t="shared" si="3"/>
        <v>81634.200328919163</v>
      </c>
      <c r="Q21" s="36">
        <f t="shared" si="3"/>
        <v>92172.172165022974</v>
      </c>
      <c r="R21" s="36">
        <f t="shared" si="3"/>
        <v>92410.4778015388</v>
      </c>
      <c r="S21" s="36">
        <f t="shared" si="3"/>
        <v>117683.43424052458</v>
      </c>
      <c r="T21" s="36">
        <f t="shared" si="3"/>
        <v>94903.1337279453</v>
      </c>
      <c r="U21" s="36">
        <f t="shared" si="3"/>
        <v>84390.493141758459</v>
      </c>
      <c r="V21" s="36">
        <f t="shared" si="3"/>
        <v>96220.190278557551</v>
      </c>
      <c r="W21" s="36">
        <f t="shared" si="3"/>
        <v>101189.384785398</v>
      </c>
      <c r="X21" s="36">
        <f t="shared" si="3"/>
        <v>102526.91584915041</v>
      </c>
      <c r="Y21" s="36">
        <f t="shared" si="3"/>
        <v>98740.662120537658</v>
      </c>
      <c r="Z21" s="36">
        <f t="shared" si="3"/>
        <v>113260.63400710915</v>
      </c>
      <c r="AA21" s="36">
        <f t="shared" si="3"/>
        <v>104899.44987117786</v>
      </c>
      <c r="AB21" s="36">
        <f t="shared" si="3"/>
        <v>61128.971478609325</v>
      </c>
    </row>
    <row r="23" spans="1:32" x14ac:dyDescent="0.2">
      <c r="D23" s="37"/>
      <c r="E23" s="37"/>
      <c r="F23" s="37"/>
      <c r="G23" s="37"/>
      <c r="H23" s="37"/>
      <c r="I23" s="37"/>
      <c r="J23" s="37"/>
      <c r="K23" s="37"/>
    </row>
    <row r="24" spans="1:32" ht="12" x14ac:dyDescent="0.25">
      <c r="B24" s="28"/>
      <c r="C24" s="28"/>
      <c r="D24" s="37"/>
      <c r="E24" s="37"/>
      <c r="F24" s="37"/>
      <c r="G24" s="37"/>
      <c r="H24" s="37"/>
      <c r="I24" s="37"/>
      <c r="J24" s="37"/>
      <c r="K24" s="37"/>
      <c r="U24" s="29"/>
      <c r="V24" s="29"/>
    </row>
    <row r="25" spans="1:32" x14ac:dyDescent="0.2">
      <c r="D25" s="37"/>
      <c r="E25" s="37"/>
      <c r="F25" s="37"/>
      <c r="G25" s="37"/>
      <c r="H25" s="37"/>
      <c r="I25" s="37"/>
      <c r="J25" s="37"/>
      <c r="K25" s="37"/>
      <c r="U25" s="32"/>
      <c r="V25" s="32"/>
    </row>
    <row r="26" spans="1:32" x14ac:dyDescent="0.2">
      <c r="D26" s="37"/>
      <c r="E26" s="37"/>
      <c r="F26" s="37"/>
      <c r="G26" s="37"/>
      <c r="H26" s="37"/>
      <c r="I26" s="37"/>
      <c r="J26" s="37"/>
      <c r="K26" s="37"/>
      <c r="U26" s="32"/>
      <c r="V26" s="32"/>
    </row>
  </sheetData>
  <pageMargins left="0.7" right="0.7" top="0.75" bottom="0.75" header="0.3" footer="0.3"/>
  <pageSetup paperSize="9" scale="52" orientation="landscape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148"/>
  <sheetViews>
    <sheetView zoomScaleNormal="100" workbookViewId="0">
      <pane xSplit="2" topLeftCell="D1" activePane="topRight" state="frozen"/>
      <selection pane="topRight" activeCell="S18" sqref="S18"/>
    </sheetView>
  </sheetViews>
  <sheetFormatPr defaultRowHeight="11.4" outlineLevelRow="2" outlineLevelCol="1" x14ac:dyDescent="0.2"/>
  <cols>
    <col min="1" max="1" width="4.375" customWidth="1"/>
    <col min="2" max="2" width="37" customWidth="1"/>
    <col min="3" max="3" width="9" hidden="1" customWidth="1" outlineLevel="1"/>
    <col min="4" max="4" width="9.25" customWidth="1" collapsed="1"/>
    <col min="28" max="30" width="9.625" customWidth="1"/>
    <col min="31" max="33" width="9.25" hidden="1" customWidth="1" outlineLevel="1"/>
    <col min="34" max="34" width="9.25" customWidth="1" collapsed="1"/>
    <col min="38" max="38" width="12" customWidth="1"/>
  </cols>
  <sheetData>
    <row r="1" spans="2:43" ht="13.8" x14ac:dyDescent="0.25">
      <c r="B1" s="7" t="s">
        <v>42</v>
      </c>
      <c r="L1" s="193"/>
      <c r="M1" s="193"/>
      <c r="R1" s="88" t="s">
        <v>80</v>
      </c>
    </row>
    <row r="2" spans="2:43" ht="13.8" x14ac:dyDescent="0.2">
      <c r="B2" s="7" t="s">
        <v>5</v>
      </c>
      <c r="C2" s="58"/>
      <c r="Q2" s="6" t="s">
        <v>7</v>
      </c>
      <c r="R2" s="15"/>
      <c r="S2" s="49">
        <f>'[4]RFM input'!G$189</f>
        <v>0</v>
      </c>
      <c r="T2" s="49">
        <f>'[4]RFM input'!H$189</f>
        <v>6.5567703211300676E-2</v>
      </c>
      <c r="U2" s="49">
        <f>'[4]RFM input'!I$189</f>
        <v>6.7208740236714748E-2</v>
      </c>
      <c r="V2" s="49">
        <f>'[4]RFM input'!J$189</f>
        <v>6.8740090056285341E-2</v>
      </c>
      <c r="W2" s="49">
        <f>'[4]RFM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ht="12" x14ac:dyDescent="0.25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E16</f>
        <v>54.2</v>
      </c>
      <c r="F5" s="20">
        <f t="shared" ref="F5:AB5" si="0">E10</f>
        <v>52.810256410256414</v>
      </c>
      <c r="G5" s="20">
        <f t="shared" si="0"/>
        <v>52.107837970995874</v>
      </c>
      <c r="H5" s="20">
        <f t="shared" si="0"/>
        <v>51.577250819356088</v>
      </c>
      <c r="I5" s="20">
        <f t="shared" si="0"/>
        <v>53.192311884394194</v>
      </c>
      <c r="J5" s="20">
        <f t="shared" si="0"/>
        <v>52.975201373524833</v>
      </c>
      <c r="K5" s="20">
        <f t="shared" si="0"/>
        <v>53.064601245155892</v>
      </c>
      <c r="L5" s="20">
        <f t="shared" si="0"/>
        <v>52.794083741689541</v>
      </c>
      <c r="M5" s="20">
        <f t="shared" si="0"/>
        <v>52.331997331057877</v>
      </c>
      <c r="N5" s="20">
        <f t="shared" si="0"/>
        <v>52.176421328125834</v>
      </c>
      <c r="O5" s="20">
        <f t="shared" si="0"/>
        <v>52.423720761084908</v>
      </c>
      <c r="P5" s="20">
        <f t="shared" si="0"/>
        <v>51.558759191753467</v>
      </c>
      <c r="Q5" s="20">
        <f t="shared" si="0"/>
        <v>52.23990543993326</v>
      </c>
      <c r="R5" s="20">
        <f t="shared" si="0"/>
        <v>50.946806157445195</v>
      </c>
      <c r="S5" s="20">
        <f t="shared" si="0"/>
        <v>50.465088567969453</v>
      </c>
      <c r="T5" s="20">
        <f t="shared" si="0"/>
        <v>50.598289115674234</v>
      </c>
      <c r="U5" s="20">
        <f t="shared" si="0"/>
        <v>50.297093464891972</v>
      </c>
      <c r="V5" s="20">
        <f t="shared" si="0"/>
        <v>49.616120346541408</v>
      </c>
      <c r="W5" s="20">
        <f t="shared" si="0"/>
        <v>48.385944864680312</v>
      </c>
      <c r="X5" s="20">
        <f t="shared" si="0"/>
        <v>46.828311314499572</v>
      </c>
      <c r="Y5" s="20">
        <f t="shared" si="0"/>
        <v>45.100247151128656</v>
      </c>
      <c r="Z5" s="20">
        <f t="shared" si="0"/>
        <v>43.613420600858703</v>
      </c>
      <c r="AA5" s="20">
        <f t="shared" si="0"/>
        <v>42.106859271751155</v>
      </c>
      <c r="AB5" s="20">
        <f t="shared" si="0"/>
        <v>43.86116172167673</v>
      </c>
      <c r="AC5" s="20">
        <f>AB10</f>
        <v>45.626854798577867</v>
      </c>
      <c r="AD5" s="20">
        <f t="shared" ref="AD5" si="1">AC10</f>
        <v>45.419310920490396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0.70590150590150591</v>
      </c>
      <c r="G6" s="20">
        <f>G5*CPI!E4</f>
        <v>0.90211426000899497</v>
      </c>
      <c r="H6" s="20">
        <f>H5*CPI!F4</f>
        <v>3.1347599768652357</v>
      </c>
      <c r="I6" s="20">
        <f>I5*CPI!G4</f>
        <v>1.340982652547748</v>
      </c>
      <c r="J6" s="20">
        <f>J5*CPI!H4</f>
        <v>1.6974170335779251</v>
      </c>
      <c r="K6" s="20">
        <f>K5*CPI!I4</f>
        <v>1.3792964944589217</v>
      </c>
      <c r="L6" s="20">
        <f>L5*CPI!J4</f>
        <v>1.2260413536071455</v>
      </c>
      <c r="M6" s="20">
        <f>M5*CPI!K4</f>
        <v>1.5836367830581477</v>
      </c>
      <c r="N6" s="20">
        <f>N5*CPI!L4</f>
        <v>2.0550125890249729</v>
      </c>
      <c r="O6" s="20">
        <f>O5*CPI!M4</f>
        <v>0.97642126016150943</v>
      </c>
      <c r="P6" s="20">
        <f>P5*CPI!N4</f>
        <v>2.5681853569662803</v>
      </c>
      <c r="Q6" s="20">
        <f>Q5*CPI!O4</f>
        <v>0.65888169023338572</v>
      </c>
      <c r="R6" s="20">
        <f>R5*CPI!P4</f>
        <v>1.4202253199287902</v>
      </c>
      <c r="S6" s="20">
        <f>S5*CPI!Q4</f>
        <v>1.77632452547382</v>
      </c>
      <c r="T6" s="20">
        <f>T5*CPI!R4</f>
        <v>1.013993769853192</v>
      </c>
      <c r="U6" s="20">
        <f>U5*CPI!S4</f>
        <v>1.086970585685286</v>
      </c>
      <c r="V6" s="20">
        <f>V5*CPI!T4</f>
        <v>1.1449873926125009</v>
      </c>
      <c r="W6" s="20">
        <f>W5*CPI!U4</f>
        <v>0.72760819345383387</v>
      </c>
      <c r="X6" s="20">
        <f>X5*CPI!V4</f>
        <v>0.6070336651879622</v>
      </c>
      <c r="Y6" s="20">
        <f>Y5*CPI!W4</f>
        <v>0.87210422667928367</v>
      </c>
      <c r="Z6" s="20">
        <f>Z5*CPI!X4</f>
        <v>0.90615056352281287</v>
      </c>
      <c r="AA6" s="20">
        <f>AA5*CPI!Y4</f>
        <v>0.67072873176241066</v>
      </c>
      <c r="AB6" s="20">
        <f>AB5*CPI!Z4</f>
        <v>-0.15282634746228702</v>
      </c>
      <c r="AC6" s="20">
        <f>AC5*CPI!AA4</f>
        <v>1.754879030714527</v>
      </c>
      <c r="AD6" s="20">
        <f>AD5*CPI!AB4</f>
        <v>0.95579357997664671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-SUM(E56,E116)*CPI!C$8</f>
        <v>-1.3897435897435899</v>
      </c>
      <c r="F7" s="20">
        <f>-SUM(F56,F116)*CPI!D$8</f>
        <v>-1.4083199451620505</v>
      </c>
      <c r="G7" s="20">
        <f>-SUM(G56,G116)*CPI!E$8</f>
        <v>-1.4327014116487804</v>
      </c>
      <c r="H7" s="20">
        <f>-SUM(H56,H116)*CPI!F$8</f>
        <v>-1.5197780776728147</v>
      </c>
      <c r="I7" s="20">
        <f>-SUM(I56,I116)*CPI!G$8</f>
        <v>-1.5580918107233896</v>
      </c>
      <c r="J7" s="20">
        <f>-SUM(J56,J116)*CPI!H$8</f>
        <v>-1.608015765910503</v>
      </c>
      <c r="K7" s="20">
        <f>-SUM(K56,K116)*CPI!I$8</f>
        <v>-1.6498125656020395</v>
      </c>
      <c r="L7" s="20">
        <f>-SUM(L56,L116)*CPI!J$8</f>
        <v>-1.6881262986526147</v>
      </c>
      <c r="M7" s="20">
        <f>-SUM(M56,M116)*CPI!K$8</f>
        <v>-1.7392112760533815</v>
      </c>
      <c r="N7" s="20">
        <f>-SUM(N56,N116)*CPI!L$8</f>
        <v>-1.807711586658955</v>
      </c>
      <c r="O7" s="20">
        <f>-SUM(O56,O116)*CPI!M$8</f>
        <v>-1.8413812308549151</v>
      </c>
      <c r="P7" s="20">
        <f>-SUM(P56,P116)*CPI!N$8</f>
        <v>-1.9331019857335645</v>
      </c>
      <c r="Q7" s="20">
        <f>-SUM(Q56,Q116)*CPI!O$8</f>
        <v>-1.957483452220294</v>
      </c>
      <c r="R7" s="20">
        <f>-SUM(R56,R116)*CPI!P$8</f>
        <v>-2.0120514962620226</v>
      </c>
      <c r="S7" s="20">
        <f>-SUM(S56,S116)*CPI!Q$8</f>
        <v>-2.0828738512949037</v>
      </c>
      <c r="T7" s="20">
        <f>-SUM(T56,T116)*CPI!R$8</f>
        <v>-2.1246148102386893</v>
      </c>
      <c r="U7" s="20">
        <f>-SUM(U56,U116)*CPI!S$8</f>
        <v>-2.1705298650768534</v>
      </c>
      <c r="V7" s="20">
        <f>-SUM(V56,V116)*CPI!T$8</f>
        <v>-2.2206190158093966</v>
      </c>
      <c r="W7" s="20">
        <f>-SUM(W56,W116)*CPI!U$8</f>
        <v>-2.2540117829644251</v>
      </c>
      <c r="X7" s="20">
        <f>-SUM(X56,X116)*CPI!V$8</f>
        <v>-2.2832304542250754</v>
      </c>
      <c r="Y7" s="20">
        <f>-SUM(Y56,Y116)*CPI!W$8</f>
        <v>-2.3273813193620243</v>
      </c>
      <c r="Z7" s="20">
        <f>-SUM(Z56,Z116)*CPI!X$8</f>
        <v>-2.3757370287977304</v>
      </c>
      <c r="AA7" s="20">
        <f>-SUM(AA56,AA116)*CPI!Y$8</f>
        <v>-2.4135806274865441</v>
      </c>
      <c r="AB7" s="20">
        <f>-SUM(AB56,AB116)*CPI!Z$8</f>
        <v>-2.4051709388890301</v>
      </c>
      <c r="AC7" s="20">
        <f>-SUM(AC56,AC116)*CPI!AA$8</f>
        <v>-2.4976775134616847</v>
      </c>
      <c r="AD7" s="20">
        <f>-SUM(AD56,AD116)*CPI!AB$8</f>
        <v>-1.2751190335980738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-SUM(E57,E117)*CPI!C$8</f>
        <v>0</v>
      </c>
      <c r="F8" s="20">
        <f>-SUM(F57,F117)*CPI!D$8</f>
        <v>0</v>
      </c>
      <c r="G8" s="20">
        <f>-SUM(G57,G117)*CPI!E$8</f>
        <v>0</v>
      </c>
      <c r="H8" s="20">
        <f>-SUM(H57,H117)*CPI!F$8</f>
        <v>0</v>
      </c>
      <c r="I8" s="20">
        <f>-SUM(I57,I117)*CPI!G$8</f>
        <v>-1.3526937218281756E-6</v>
      </c>
      <c r="J8" s="20">
        <f>-SUM(J57,J117)*CPI!H$8</f>
        <v>-1.3960363671624617E-6</v>
      </c>
      <c r="K8" s="20">
        <f>-SUM(K57,K117)*CPI!I$8</f>
        <v>-1.4323232330237243E-6</v>
      </c>
      <c r="L8" s="20">
        <f>-SUM(L57,L117)*CPI!J$8</f>
        <v>-1.4655861933965482E-6</v>
      </c>
      <c r="M8" s="20">
        <f>-SUM(M57,M117)*CPI!K$8</f>
        <v>-1.5099368072269802E-6</v>
      </c>
      <c r="N8" s="20">
        <f>-SUM(N57,N117)*CPI!L$8</f>
        <v>-1.5694069484996048E-6</v>
      </c>
      <c r="O8" s="20">
        <f>-SUM(O57,O117)*CPI!M$8</f>
        <v>-1.598638034887844E-6</v>
      </c>
      <c r="P8" s="20">
        <f>-SUM(P57,P117)*CPI!N$8</f>
        <v>-1.6782675460833924E-6</v>
      </c>
      <c r="Q8" s="20">
        <f>-SUM(Q57,Q117)*CPI!O$8</f>
        <v>-7.7912526162973944E-4</v>
      </c>
      <c r="R8" s="20">
        <f>-SUM(R57,R117)*CPI!P$8</f>
        <v>-9.0845656142910186E-4</v>
      </c>
      <c r="S8" s="20">
        <f>-SUM(S57,S117)*CPI!Q$8</f>
        <v>-2.855845741159485E-3</v>
      </c>
      <c r="T8" s="20">
        <f>-SUM(T57,T117)*CPI!R$8</f>
        <v>-1.043767000808044E-2</v>
      </c>
      <c r="U8" s="20">
        <f>-SUM(U57,U117)*CPI!S$8</f>
        <v>-2.46229238785198E-2</v>
      </c>
      <c r="V8" s="20">
        <f>-SUM(V57,V117)*CPI!T$8</f>
        <v>-3.2475607800626159E-2</v>
      </c>
      <c r="W8" s="20">
        <f>-SUM(W57,W117)*CPI!U$8</f>
        <v>-3.0898898410838305E-2</v>
      </c>
      <c r="X8" s="20">
        <f>-SUM(X57,X117)*CPI!V$8</f>
        <v>-3.1293850456415827E-2</v>
      </c>
      <c r="Y8" s="20">
        <f>-SUM(Y57,Y117)*CPI!W$8</f>
        <v>-3.1549457587214072E-2</v>
      </c>
      <c r="Z8" s="20">
        <f>-SUM(Z57,Z117)*CPI!X$8</f>
        <v>-3.2204956706008953E-2</v>
      </c>
      <c r="AA8" s="20">
        <f>-SUM(AA57,AA117)*CPI!Y$8</f>
        <v>-3.2637191217235011E-2</v>
      </c>
      <c r="AB8" s="20">
        <f>-SUM(AB57,AB117)*CPI!Z$8</f>
        <v>-9.1148349641794357E-2</v>
      </c>
      <c r="AC8" s="20">
        <f>-SUM(AC57,AC117)*CPI!AA$8</f>
        <v>-0.17106472542810988</v>
      </c>
      <c r="AD8" s="20">
        <f>-SUM(AD57,AD117)*CPI!AB$8</f>
        <v>-9.3342144108125219E-2</v>
      </c>
      <c r="AE8" s="43"/>
      <c r="AF8" s="43"/>
      <c r="AG8" s="43"/>
    </row>
    <row r="9" spans="2:43" x14ac:dyDescent="0.2">
      <c r="B9" s="16" t="s">
        <v>34</v>
      </c>
      <c r="C9" s="16"/>
      <c r="D9" s="43">
        <f>D20*CPI!B8</f>
        <v>0</v>
      </c>
      <c r="E9" s="43">
        <f>E20*CPI!C8</f>
        <v>0</v>
      </c>
      <c r="F9" s="43">
        <f>F20*CPI!D8</f>
        <v>0</v>
      </c>
      <c r="G9" s="43">
        <f>G20*CPI!E8</f>
        <v>0</v>
      </c>
      <c r="H9" s="43">
        <f>H20*CPI!F8</f>
        <v>7.9165845687321107E-5</v>
      </c>
      <c r="I9" s="43">
        <f>I20*CPI!G8</f>
        <v>0</v>
      </c>
      <c r="J9" s="43">
        <f>J20*CPI!H8</f>
        <v>0</v>
      </c>
      <c r="K9" s="43">
        <f>K20*CPI!I8</f>
        <v>0</v>
      </c>
      <c r="L9" s="43">
        <f>L20*CPI!J8</f>
        <v>0</v>
      </c>
      <c r="M9" s="43">
        <f>M20*CPI!K8</f>
        <v>0</v>
      </c>
      <c r="N9" s="43">
        <f>N20*CPI!L8</f>
        <v>0</v>
      </c>
      <c r="O9" s="43">
        <f>O20*CPI!M8</f>
        <v>0</v>
      </c>
      <c r="P9" s="43">
        <f>P20*CPI!N8</f>
        <v>4.6064555214619919E-2</v>
      </c>
      <c r="Q9" s="43">
        <f>Q20*CPI!O8</f>
        <v>6.2816047604775643E-3</v>
      </c>
      <c r="R9" s="43">
        <f>R20*CPI!P8</f>
        <v>0.1110170434189157</v>
      </c>
      <c r="S9" s="43">
        <f>S20*CPI!Q8</f>
        <v>0.44260571926702891</v>
      </c>
      <c r="T9" s="43">
        <f>T20*CPI!R8</f>
        <v>0.81986305961131734</v>
      </c>
      <c r="U9" s="43">
        <f>U20*CPI!S8</f>
        <v>0.42720908491951892</v>
      </c>
      <c r="V9" s="43">
        <f>V20*CPI!T8</f>
        <v>-0.12206825086357195</v>
      </c>
      <c r="W9" s="43">
        <f>W20*CPI!U8</f>
        <v>-3.3106225930587313E-4</v>
      </c>
      <c r="X9" s="43">
        <f>X20*CPI!V8</f>
        <v>-2.0573523877389456E-2</v>
      </c>
      <c r="Y9" s="43">
        <f>Y20*CPI!W8</f>
        <v>0</v>
      </c>
      <c r="Z9" s="43">
        <f>Z20*CPI!X8</f>
        <v>-4.7699071266226198E-3</v>
      </c>
      <c r="AA9" s="43">
        <f>AA20*CPI!Y8</f>
        <v>3.5297915368669446</v>
      </c>
      <c r="AB9" s="43">
        <f>AB20*CPI!Z8</f>
        <v>4.4148387128942446</v>
      </c>
      <c r="AC9" s="43">
        <f>AC20*CPI!AA8</f>
        <v>0.70631933008779435</v>
      </c>
      <c r="AD9" s="43">
        <f>AD20*CPI!AB8</f>
        <v>0.27183062292876375</v>
      </c>
      <c r="AE9" s="92"/>
      <c r="AF9" s="92"/>
      <c r="AG9" s="92"/>
    </row>
    <row r="10" spans="2:43" ht="12" x14ac:dyDescent="0.25">
      <c r="B10" s="90" t="s">
        <v>4</v>
      </c>
      <c r="C10" s="16"/>
      <c r="D10" s="93">
        <f t="shared" ref="D10:AG10" si="2">SUM(D5:D9)</f>
        <v>0</v>
      </c>
      <c r="E10" s="93">
        <f t="shared" si="2"/>
        <v>52.810256410256414</v>
      </c>
      <c r="F10" s="93">
        <f t="shared" si="2"/>
        <v>52.107837970995874</v>
      </c>
      <c r="G10" s="93">
        <f t="shared" si="2"/>
        <v>51.577250819356088</v>
      </c>
      <c r="H10" s="93">
        <f t="shared" si="2"/>
        <v>53.192311884394194</v>
      </c>
      <c r="I10" s="93">
        <f t="shared" si="2"/>
        <v>52.975201373524833</v>
      </c>
      <c r="J10" s="93">
        <f t="shared" si="2"/>
        <v>53.064601245155892</v>
      </c>
      <c r="K10" s="93">
        <f t="shared" si="2"/>
        <v>52.794083741689541</v>
      </c>
      <c r="L10" s="93">
        <f t="shared" si="2"/>
        <v>52.331997331057877</v>
      </c>
      <c r="M10" s="93">
        <f t="shared" si="2"/>
        <v>52.176421328125834</v>
      </c>
      <c r="N10" s="93">
        <f t="shared" si="2"/>
        <v>52.423720761084908</v>
      </c>
      <c r="O10" s="93">
        <f t="shared" si="2"/>
        <v>51.558759191753467</v>
      </c>
      <c r="P10" s="93">
        <f t="shared" si="2"/>
        <v>52.23990543993326</v>
      </c>
      <c r="Q10" s="93">
        <f t="shared" si="2"/>
        <v>50.946806157445195</v>
      </c>
      <c r="R10" s="93">
        <f t="shared" si="2"/>
        <v>50.465088567969453</v>
      </c>
      <c r="S10" s="93">
        <f t="shared" si="2"/>
        <v>50.598289115674234</v>
      </c>
      <c r="T10" s="93">
        <f t="shared" si="2"/>
        <v>50.297093464891972</v>
      </c>
      <c r="U10" s="93">
        <f t="shared" si="2"/>
        <v>49.616120346541408</v>
      </c>
      <c r="V10" s="93">
        <f t="shared" si="2"/>
        <v>48.385944864680312</v>
      </c>
      <c r="W10" s="93">
        <f t="shared" si="2"/>
        <v>46.828311314499572</v>
      </c>
      <c r="X10" s="93">
        <f t="shared" si="2"/>
        <v>45.100247151128656</v>
      </c>
      <c r="Y10" s="93">
        <f t="shared" si="2"/>
        <v>43.613420600858703</v>
      </c>
      <c r="Z10" s="93">
        <f t="shared" si="2"/>
        <v>42.106859271751155</v>
      </c>
      <c r="AA10" s="93">
        <f t="shared" si="2"/>
        <v>43.86116172167673</v>
      </c>
      <c r="AB10" s="93">
        <f t="shared" si="2"/>
        <v>45.626854798577867</v>
      </c>
      <c r="AC10" s="93">
        <f t="shared" si="2"/>
        <v>45.419310920490396</v>
      </c>
      <c r="AD10" s="93">
        <f t="shared" si="2"/>
        <v>45.278473945689605</v>
      </c>
      <c r="AE10" s="93">
        <f t="shared" si="2"/>
        <v>0</v>
      </c>
      <c r="AF10" s="93">
        <f t="shared" si="2"/>
        <v>0</v>
      </c>
      <c r="AG10" s="93">
        <f t="shared" si="2"/>
        <v>0</v>
      </c>
      <c r="AH10" s="5"/>
      <c r="AI10" s="5"/>
      <c r="AJ10" s="5"/>
      <c r="AK10" s="5"/>
      <c r="AL10" s="5"/>
    </row>
    <row r="11" spans="2:43" x14ac:dyDescent="0.2"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"/>
      <c r="AN11" s="5"/>
      <c r="AO11" s="5"/>
      <c r="AP11" s="5"/>
      <c r="AQ11" s="5"/>
    </row>
    <row r="12" spans="2:43" s="62" customFormat="1" ht="12" x14ac:dyDescent="0.25">
      <c r="B12" s="144" t="s">
        <v>21</v>
      </c>
      <c r="C12" s="144"/>
      <c r="D12" s="145">
        <v>1997</v>
      </c>
      <c r="E12" s="145">
        <v>1998</v>
      </c>
      <c r="F12" s="145">
        <v>1999</v>
      </c>
      <c r="G12" s="145">
        <v>2000</v>
      </c>
      <c r="H12" s="145">
        <v>2001</v>
      </c>
      <c r="I12" s="145">
        <v>2002</v>
      </c>
      <c r="J12" s="145">
        <v>2003</v>
      </c>
      <c r="K12" s="145">
        <v>2004</v>
      </c>
      <c r="L12" s="145">
        <v>2005</v>
      </c>
      <c r="M12" s="145">
        <v>2006</v>
      </c>
      <c r="N12" s="145">
        <v>2007</v>
      </c>
      <c r="O12" s="145">
        <v>2008</v>
      </c>
      <c r="P12" s="145">
        <v>2009</v>
      </c>
      <c r="Q12" s="145">
        <v>2010</v>
      </c>
      <c r="R12" s="145">
        <v>2011</v>
      </c>
      <c r="S12" s="145">
        <v>2012</v>
      </c>
      <c r="T12" s="145">
        <v>2013</v>
      </c>
      <c r="U12" s="145">
        <v>2014</v>
      </c>
      <c r="V12" s="145">
        <v>2015</v>
      </c>
      <c r="W12" s="145">
        <v>2016</v>
      </c>
      <c r="X12" s="145">
        <v>2017</v>
      </c>
      <c r="Y12" s="145">
        <v>2018</v>
      </c>
      <c r="Z12" s="145">
        <v>2019</v>
      </c>
      <c r="AA12" s="145">
        <v>2020</v>
      </c>
      <c r="AB12" s="145">
        <v>2021</v>
      </c>
      <c r="AC12" s="145">
        <v>2022</v>
      </c>
      <c r="AD12" s="146" t="s">
        <v>28</v>
      </c>
      <c r="AE12" s="146" t="s">
        <v>29</v>
      </c>
      <c r="AF12" s="146" t="s">
        <v>30</v>
      </c>
      <c r="AG12" s="146" t="s">
        <v>31</v>
      </c>
      <c r="AH12" s="150"/>
      <c r="AI12" s="152" t="s">
        <v>36</v>
      </c>
      <c r="AJ12" s="150"/>
      <c r="AK12" s="150"/>
      <c r="AL12" s="150"/>
    </row>
    <row r="13" spans="2:43" x14ac:dyDescent="0.2">
      <c r="B13" s="16" t="s">
        <v>42</v>
      </c>
      <c r="C13" s="16"/>
      <c r="D13" s="94"/>
      <c r="E13" s="17">
        <f t="shared" ref="E13:AC13" si="3">$AI$13</f>
        <v>60</v>
      </c>
      <c r="F13" s="17">
        <f t="shared" si="3"/>
        <v>60</v>
      </c>
      <c r="G13" s="17">
        <f t="shared" si="3"/>
        <v>60</v>
      </c>
      <c r="H13" s="17">
        <f t="shared" si="3"/>
        <v>60</v>
      </c>
      <c r="I13" s="17">
        <f t="shared" si="3"/>
        <v>60</v>
      </c>
      <c r="J13" s="17">
        <f t="shared" si="3"/>
        <v>60</v>
      </c>
      <c r="K13" s="17">
        <f t="shared" si="3"/>
        <v>60</v>
      </c>
      <c r="L13" s="17">
        <f t="shared" si="3"/>
        <v>60</v>
      </c>
      <c r="M13" s="17">
        <f t="shared" si="3"/>
        <v>60</v>
      </c>
      <c r="N13" s="17">
        <f t="shared" si="3"/>
        <v>60</v>
      </c>
      <c r="O13" s="17">
        <f t="shared" si="3"/>
        <v>60</v>
      </c>
      <c r="P13" s="17">
        <f t="shared" si="3"/>
        <v>60</v>
      </c>
      <c r="Q13" s="17">
        <f t="shared" si="3"/>
        <v>60</v>
      </c>
      <c r="R13" s="17">
        <f t="shared" si="3"/>
        <v>60</v>
      </c>
      <c r="S13" s="17">
        <f t="shared" si="3"/>
        <v>60</v>
      </c>
      <c r="T13" s="17">
        <f t="shared" si="3"/>
        <v>60</v>
      </c>
      <c r="U13" s="17">
        <f t="shared" si="3"/>
        <v>60</v>
      </c>
      <c r="V13" s="17">
        <f t="shared" si="3"/>
        <v>60</v>
      </c>
      <c r="W13" s="17">
        <f t="shared" si="3"/>
        <v>60</v>
      </c>
      <c r="X13" s="17">
        <f t="shared" si="3"/>
        <v>60</v>
      </c>
      <c r="Y13" s="17">
        <f t="shared" si="3"/>
        <v>60</v>
      </c>
      <c r="Z13" s="17">
        <f t="shared" si="3"/>
        <v>60</v>
      </c>
      <c r="AA13" s="17">
        <f t="shared" si="3"/>
        <v>60</v>
      </c>
      <c r="AB13" s="17">
        <f t="shared" si="3"/>
        <v>60</v>
      </c>
      <c r="AC13" s="17">
        <f t="shared" si="3"/>
        <v>60</v>
      </c>
      <c r="AD13" s="17">
        <f>$AI$13</f>
        <v>60</v>
      </c>
      <c r="AE13" s="95">
        <v>50</v>
      </c>
      <c r="AF13" s="95">
        <v>50</v>
      </c>
      <c r="AG13" s="95">
        <v>50</v>
      </c>
      <c r="AH13" s="10"/>
      <c r="AI13" s="96">
        <f>'Jun-23 Closing RAB'!$G$3</f>
        <v>60</v>
      </c>
      <c r="AJ13" s="10"/>
      <c r="AK13" s="10"/>
      <c r="AL13" s="10"/>
    </row>
    <row r="14" spans="2:43" x14ac:dyDescent="0.2">
      <c r="B14" s="16" t="s">
        <v>82</v>
      </c>
      <c r="C14" s="16"/>
      <c r="D14" s="9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95"/>
      <c r="AF14" s="95"/>
      <c r="AG14" s="95"/>
      <c r="AI14" s="16"/>
    </row>
    <row r="16" spans="2:43" x14ac:dyDescent="0.2">
      <c r="B16" t="s">
        <v>79</v>
      </c>
      <c r="E16" s="97">
        <f>'1998 Op RAB'!C7</f>
        <v>54.2</v>
      </c>
      <c r="AH16" s="11"/>
      <c r="AI16" s="10"/>
    </row>
    <row r="17" spans="2:42" s="62" customFormat="1" ht="12" x14ac:dyDescent="0.25">
      <c r="B17" s="90" t="s">
        <v>78</v>
      </c>
      <c r="C17" s="144"/>
      <c r="D17" s="145">
        <f t="shared" ref="D17:AG17" si="4">D4</f>
        <v>1997</v>
      </c>
      <c r="E17" s="145">
        <f t="shared" si="4"/>
        <v>1998</v>
      </c>
      <c r="F17" s="145">
        <f t="shared" si="4"/>
        <v>1999</v>
      </c>
      <c r="G17" s="145">
        <f t="shared" si="4"/>
        <v>2000</v>
      </c>
      <c r="H17" s="145">
        <f t="shared" si="4"/>
        <v>2001</v>
      </c>
      <c r="I17" s="145">
        <f t="shared" si="4"/>
        <v>2002</v>
      </c>
      <c r="J17" s="145">
        <f t="shared" si="4"/>
        <v>2003</v>
      </c>
      <c r="K17" s="145">
        <f t="shared" si="4"/>
        <v>2004</v>
      </c>
      <c r="L17" s="145">
        <f t="shared" si="4"/>
        <v>2005</v>
      </c>
      <c r="M17" s="145">
        <f t="shared" si="4"/>
        <v>2006</v>
      </c>
      <c r="N17" s="145">
        <f t="shared" si="4"/>
        <v>2007</v>
      </c>
      <c r="O17" s="145">
        <f t="shared" si="4"/>
        <v>2008</v>
      </c>
      <c r="P17" s="145">
        <f t="shared" si="4"/>
        <v>2009</v>
      </c>
      <c r="Q17" s="145">
        <f t="shared" si="4"/>
        <v>2010</v>
      </c>
      <c r="R17" s="145">
        <f t="shared" si="4"/>
        <v>2011</v>
      </c>
      <c r="S17" s="145">
        <f t="shared" si="4"/>
        <v>2012</v>
      </c>
      <c r="T17" s="145">
        <f t="shared" si="4"/>
        <v>2013</v>
      </c>
      <c r="U17" s="145">
        <f t="shared" si="4"/>
        <v>2014</v>
      </c>
      <c r="V17" s="145">
        <f t="shared" si="4"/>
        <v>2015</v>
      </c>
      <c r="W17" s="145">
        <f t="shared" si="4"/>
        <v>2016</v>
      </c>
      <c r="X17" s="145">
        <f t="shared" si="4"/>
        <v>2017</v>
      </c>
      <c r="Y17" s="145">
        <f t="shared" si="4"/>
        <v>2018</v>
      </c>
      <c r="Z17" s="145">
        <f t="shared" si="4"/>
        <v>2019</v>
      </c>
      <c r="AA17" s="145">
        <f t="shared" si="4"/>
        <v>2020</v>
      </c>
      <c r="AB17" s="145">
        <f t="shared" si="4"/>
        <v>2021</v>
      </c>
      <c r="AC17" s="145">
        <f t="shared" si="4"/>
        <v>2022</v>
      </c>
      <c r="AD17" s="145" t="str">
        <f t="shared" si="4"/>
        <v>Stub</v>
      </c>
      <c r="AE17" s="145" t="str">
        <f t="shared" si="4"/>
        <v>FY24</v>
      </c>
      <c r="AF17" s="145" t="str">
        <f t="shared" si="4"/>
        <v>FY25</v>
      </c>
      <c r="AG17" s="145" t="str">
        <f t="shared" si="4"/>
        <v>FY26</v>
      </c>
    </row>
    <row r="18" spans="2:42" x14ac:dyDescent="0.2">
      <c r="B18" s="16" t="s">
        <v>42</v>
      </c>
      <c r="C18" s="16"/>
      <c r="D18" s="42"/>
      <c r="E18" s="43">
        <f>'Historical capex'!C9/1000/CPI!C$8</f>
        <v>0</v>
      </c>
      <c r="F18" s="43">
        <f>'Historical capex'!D9/1000/CPI!D$8</f>
        <v>0</v>
      </c>
      <c r="G18" s="43">
        <f>'Historical capex'!E9/1000/CPI!E$8</f>
        <v>0</v>
      </c>
      <c r="H18" s="43">
        <f>'Historical capex'!F9/1000/CPI!F$8</f>
        <v>7.2392297393218769E-5</v>
      </c>
      <c r="I18" s="43">
        <f>'Historical capex'!G9/1000/CPI!G$8</f>
        <v>0</v>
      </c>
      <c r="J18" s="43">
        <f>'Historical capex'!H9/1000/CPI!H$8</f>
        <v>0</v>
      </c>
      <c r="K18" s="43">
        <f>'Historical capex'!I9/1000/CPI!I$8</f>
        <v>0</v>
      </c>
      <c r="L18" s="43">
        <f>'Historical capex'!J9/1000/CPI!J$8</f>
        <v>0</v>
      </c>
      <c r="M18" s="43">
        <f>'Historical capex'!K9/1000/CPI!K$8</f>
        <v>0</v>
      </c>
      <c r="N18" s="43">
        <f>'Historical capex'!L9/1000/CPI!L$8</f>
        <v>0</v>
      </c>
      <c r="O18" s="43">
        <f>'Historical capex'!M9/1000/CPI!M$8</f>
        <v>0</v>
      </c>
      <c r="P18" s="43">
        <f>'Historical capex'!N9/1000/CPI!N$8</f>
        <v>3.3116680235375409E-2</v>
      </c>
      <c r="Q18" s="43">
        <f>'Historical capex'!O9/1000/CPI!O$8</f>
        <v>4.4597158352856743E-3</v>
      </c>
      <c r="R18" s="43">
        <f>'Historical capex'!P9/1000/CPI!P$8</f>
        <v>7.6680554513815419E-2</v>
      </c>
      <c r="S18" s="98">
        <f>'Historical capex'!Q9/1000/CPI!Q$8*(1+S$2)^0.5</f>
        <v>0.29531719395910466</v>
      </c>
      <c r="T18" s="98">
        <f>'Historical capex'!R9/1000/CPI!R$8*(1+T$2)^0.5</f>
        <v>0.53628517793980235</v>
      </c>
      <c r="U18" s="98">
        <f>'Historical capex'!S9/1000/CPI!S$8*(1+U$2)^0.5</f>
        <v>0.27353278883638138</v>
      </c>
      <c r="V18" s="98">
        <f>'Historical capex'!T9/1000/CPI!T$8*(1+V$2)^0.5</f>
        <v>-7.6394720544635128E-2</v>
      </c>
      <c r="W18" s="98">
        <f>'Historical capex'!U9/1000/CPI!U$8*(1+W$2)^0.5</f>
        <v>-2.0412122782750727E-4</v>
      </c>
      <c r="X18" s="98">
        <f>'Historical capex'!V9/1000/CPI!V$8*(1+X$2)^0.5</f>
        <v>-1.252257426495423E-2</v>
      </c>
      <c r="Y18" s="98">
        <f>'Historical capex'!W9/1000/CPI!W$8*(1+Y$2)^0.5</f>
        <v>0</v>
      </c>
      <c r="Z18" s="98">
        <f>'Historical capex'!X9/1000/CPI!X$8*(1+Z$2)^0.5</f>
        <v>-2.7902700393783518E-3</v>
      </c>
      <c r="AA18" s="98">
        <f>'Historical capex'!Y9/1000/CPI!Y$8*(1+AA$2)^0.5</f>
        <v>2.032459618554574</v>
      </c>
      <c r="AB18" s="98">
        <f>'Historical capex'!Z9/1000/CPI!Z$8*(1+AB$2)^0.5</f>
        <v>2.5509595604172137</v>
      </c>
      <c r="AC18" s="98">
        <f>'Historical capex'!AA9/1000/CPI!AA$8*(1+AC$2)^0.5</f>
        <v>0.39300620516899132</v>
      </c>
      <c r="AD18" s="98">
        <f>'Historical capex'!AB9/1000/CPI!AB$8*(1+AD$2)^0.5</f>
        <v>0.14813317649461641</v>
      </c>
      <c r="AE18" s="16"/>
      <c r="AF18" s="16"/>
      <c r="AG18" s="16"/>
    </row>
    <row r="19" spans="2:42" x14ac:dyDescent="0.2">
      <c r="B19" s="16" t="s">
        <v>82</v>
      </c>
      <c r="C19" s="1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16"/>
      <c r="AF19" s="16"/>
      <c r="AG19" s="16"/>
    </row>
    <row r="20" spans="2:42" x14ac:dyDescent="0.2">
      <c r="B20" s="16" t="s">
        <v>35</v>
      </c>
      <c r="C20" s="16"/>
      <c r="D20" s="20">
        <f>SUM(D18:D19)</f>
        <v>0</v>
      </c>
      <c r="E20" s="20">
        <f t="shared" ref="E20:V20" si="5">SUM(E18:E19)</f>
        <v>0</v>
      </c>
      <c r="F20" s="20">
        <f t="shared" si="5"/>
        <v>0</v>
      </c>
      <c r="G20" s="20">
        <f t="shared" si="5"/>
        <v>0</v>
      </c>
      <c r="H20" s="20">
        <f t="shared" si="5"/>
        <v>7.2392297393218769E-5</v>
      </c>
      <c r="I20" s="20">
        <f t="shared" si="5"/>
        <v>0</v>
      </c>
      <c r="J20" s="20">
        <f t="shared" si="5"/>
        <v>0</v>
      </c>
      <c r="K20" s="20">
        <f t="shared" si="5"/>
        <v>0</v>
      </c>
      <c r="L20" s="20">
        <f t="shared" si="5"/>
        <v>0</v>
      </c>
      <c r="M20" s="20">
        <f t="shared" si="5"/>
        <v>0</v>
      </c>
      <c r="N20" s="20">
        <f t="shared" si="5"/>
        <v>0</v>
      </c>
      <c r="O20" s="20">
        <f t="shared" si="5"/>
        <v>0</v>
      </c>
      <c r="P20" s="20">
        <f t="shared" si="5"/>
        <v>3.3116680235375409E-2</v>
      </c>
      <c r="Q20" s="20">
        <f t="shared" si="5"/>
        <v>4.4597158352856743E-3</v>
      </c>
      <c r="R20" s="20">
        <f t="shared" si="5"/>
        <v>7.6680554513815419E-2</v>
      </c>
      <c r="S20" s="20">
        <f t="shared" si="5"/>
        <v>0.29531719395910466</v>
      </c>
      <c r="T20" s="20">
        <f t="shared" si="5"/>
        <v>0.53628517793980235</v>
      </c>
      <c r="U20" s="20">
        <f t="shared" si="5"/>
        <v>0.27353278883638138</v>
      </c>
      <c r="V20" s="20">
        <f t="shared" si="5"/>
        <v>-7.6394720544635128E-2</v>
      </c>
      <c r="W20" s="20">
        <f t="shared" ref="W20" si="6">SUM(W18:W19)</f>
        <v>-2.0412122782750727E-4</v>
      </c>
      <c r="X20" s="20">
        <f t="shared" ref="X20" si="7">SUM(X18:X19)</f>
        <v>-1.252257426495423E-2</v>
      </c>
      <c r="Y20" s="20">
        <f t="shared" ref="Y20" si="8">SUM(Y18:Y19)</f>
        <v>0</v>
      </c>
      <c r="Z20" s="20">
        <f t="shared" ref="Z20" si="9">SUM(Z18:Z19)</f>
        <v>-2.7902700393783518E-3</v>
      </c>
      <c r="AA20" s="20">
        <f t="shared" ref="AA20:AG20" si="10">SUM(AA18:AA19)</f>
        <v>2.032459618554574</v>
      </c>
      <c r="AB20" s="20">
        <f t="shared" si="10"/>
        <v>2.5509595604172137</v>
      </c>
      <c r="AC20" s="20">
        <f t="shared" si="10"/>
        <v>0.39300620516899132</v>
      </c>
      <c r="AD20" s="20">
        <f t="shared" si="10"/>
        <v>0.14813317649461641</v>
      </c>
      <c r="AE20" s="20">
        <f t="shared" si="10"/>
        <v>0</v>
      </c>
      <c r="AF20" s="20">
        <f t="shared" si="10"/>
        <v>0</v>
      </c>
      <c r="AG20" s="20">
        <f t="shared" si="10"/>
        <v>0</v>
      </c>
      <c r="AJ20" s="5"/>
    </row>
    <row r="22" spans="2:42" s="62" customFormat="1" ht="12" x14ac:dyDescent="0.25">
      <c r="B22" s="62" t="s">
        <v>14</v>
      </c>
      <c r="D22" s="142">
        <v>1</v>
      </c>
      <c r="E22" s="142">
        <v>2</v>
      </c>
      <c r="F22" s="142">
        <v>3</v>
      </c>
      <c r="G22" s="142">
        <v>4</v>
      </c>
      <c r="H22" s="142">
        <v>5</v>
      </c>
      <c r="I22" s="142">
        <v>6</v>
      </c>
      <c r="J22" s="142">
        <v>7</v>
      </c>
      <c r="K22" s="142">
        <v>8</v>
      </c>
      <c r="L22" s="142">
        <v>9</v>
      </c>
      <c r="M22" s="142">
        <v>10</v>
      </c>
      <c r="N22" s="142">
        <v>11</v>
      </c>
      <c r="O22" s="142">
        <v>12</v>
      </c>
      <c r="P22" s="142">
        <v>13</v>
      </c>
      <c r="Q22" s="142">
        <v>14</v>
      </c>
      <c r="R22" s="142">
        <v>15</v>
      </c>
      <c r="S22" s="142">
        <v>16</v>
      </c>
      <c r="T22" s="142">
        <v>17</v>
      </c>
      <c r="U22" s="142">
        <v>18</v>
      </c>
      <c r="V22" s="142">
        <v>19</v>
      </c>
      <c r="W22" s="142">
        <v>20</v>
      </c>
      <c r="X22" s="142">
        <v>21</v>
      </c>
      <c r="Y22" s="142">
        <v>22</v>
      </c>
      <c r="Z22" s="142">
        <v>23</v>
      </c>
      <c r="AA22" s="142">
        <v>24</v>
      </c>
      <c r="AB22" s="142">
        <v>25</v>
      </c>
      <c r="AC22" s="142">
        <v>26</v>
      </c>
      <c r="AD22" s="142">
        <v>27</v>
      </c>
      <c r="AE22" s="142">
        <v>28</v>
      </c>
      <c r="AF22" s="142">
        <v>29</v>
      </c>
      <c r="AG22" s="142">
        <v>30</v>
      </c>
      <c r="AH22" s="85" t="s">
        <v>15</v>
      </c>
      <c r="AJ22" s="143">
        <v>45078</v>
      </c>
      <c r="AO22" s="85" t="s">
        <v>32</v>
      </c>
    </row>
    <row r="23" spans="2:42" s="62" customFormat="1" ht="12" x14ac:dyDescent="0.25">
      <c r="D23" s="142">
        <f>D17</f>
        <v>1997</v>
      </c>
      <c r="E23" s="142">
        <f t="shared" ref="E23:AG23" si="11">E17</f>
        <v>1998</v>
      </c>
      <c r="F23" s="142">
        <f t="shared" si="11"/>
        <v>1999</v>
      </c>
      <c r="G23" s="142">
        <f t="shared" si="11"/>
        <v>2000</v>
      </c>
      <c r="H23" s="142">
        <f t="shared" si="11"/>
        <v>2001</v>
      </c>
      <c r="I23" s="142">
        <f t="shared" si="11"/>
        <v>2002</v>
      </c>
      <c r="J23" s="142">
        <f t="shared" si="11"/>
        <v>2003</v>
      </c>
      <c r="K23" s="142">
        <f t="shared" si="11"/>
        <v>2004</v>
      </c>
      <c r="L23" s="142">
        <f t="shared" si="11"/>
        <v>2005</v>
      </c>
      <c r="M23" s="142">
        <f t="shared" si="11"/>
        <v>2006</v>
      </c>
      <c r="N23" s="142">
        <f t="shared" si="11"/>
        <v>2007</v>
      </c>
      <c r="O23" s="142">
        <f t="shared" si="11"/>
        <v>2008</v>
      </c>
      <c r="P23" s="142">
        <f t="shared" si="11"/>
        <v>2009</v>
      </c>
      <c r="Q23" s="142">
        <f t="shared" si="11"/>
        <v>2010</v>
      </c>
      <c r="R23" s="142">
        <f t="shared" si="11"/>
        <v>2011</v>
      </c>
      <c r="S23" s="142">
        <f t="shared" si="11"/>
        <v>2012</v>
      </c>
      <c r="T23" s="142">
        <f t="shared" si="11"/>
        <v>2013</v>
      </c>
      <c r="U23" s="142">
        <f t="shared" si="11"/>
        <v>2014</v>
      </c>
      <c r="V23" s="142">
        <f t="shared" si="11"/>
        <v>2015</v>
      </c>
      <c r="W23" s="142">
        <f t="shared" si="11"/>
        <v>2016</v>
      </c>
      <c r="X23" s="142">
        <f t="shared" si="11"/>
        <v>2017</v>
      </c>
      <c r="Y23" s="142">
        <f t="shared" si="11"/>
        <v>2018</v>
      </c>
      <c r="Z23" s="142">
        <f t="shared" si="11"/>
        <v>2019</v>
      </c>
      <c r="AA23" s="142">
        <f t="shared" si="11"/>
        <v>2020</v>
      </c>
      <c r="AB23" s="142">
        <f t="shared" si="11"/>
        <v>2021</v>
      </c>
      <c r="AC23" s="142">
        <f t="shared" si="11"/>
        <v>2022</v>
      </c>
      <c r="AD23" s="142" t="str">
        <f t="shared" si="11"/>
        <v>Stub</v>
      </c>
      <c r="AE23" s="142" t="str">
        <f t="shared" si="11"/>
        <v>FY24</v>
      </c>
      <c r="AF23" s="142" t="str">
        <f t="shared" si="11"/>
        <v>FY25</v>
      </c>
      <c r="AG23" s="142" t="str">
        <f t="shared" si="11"/>
        <v>FY26</v>
      </c>
      <c r="AH23" s="142" t="s">
        <v>19</v>
      </c>
      <c r="AI23" s="142" t="s">
        <v>16</v>
      </c>
      <c r="AJ23" s="85" t="s">
        <v>17</v>
      </c>
      <c r="AK23" s="85" t="s">
        <v>18</v>
      </c>
      <c r="AL23" s="85"/>
      <c r="AM23" s="85" t="s">
        <v>36</v>
      </c>
      <c r="AN23" s="85" t="s">
        <v>38</v>
      </c>
      <c r="AO23" s="85" t="s">
        <v>36</v>
      </c>
      <c r="AP23" s="85" t="s">
        <v>37</v>
      </c>
    </row>
    <row r="24" spans="2:42" ht="12" x14ac:dyDescent="0.2">
      <c r="B24" s="99" t="s">
        <v>42</v>
      </c>
      <c r="C24" t="s">
        <v>72</v>
      </c>
    </row>
    <row r="25" spans="2:42" x14ac:dyDescent="0.2">
      <c r="B25" s="6" t="s">
        <v>79</v>
      </c>
      <c r="C25" s="10">
        <v>1</v>
      </c>
      <c r="E25" s="48">
        <f>$E$16/'1998 Op RAB'!$D$7</f>
        <v>1.3897435897435899</v>
      </c>
      <c r="F25" s="48">
        <f>$E$16/'1998 Op RAB'!$D$7</f>
        <v>1.3897435897435899</v>
      </c>
      <c r="G25" s="48">
        <f>$E$16/'1998 Op RAB'!$D$7</f>
        <v>1.3897435897435899</v>
      </c>
      <c r="H25" s="48">
        <f>$E$16/'1998 Op RAB'!$D$7</f>
        <v>1.3897435897435899</v>
      </c>
      <c r="I25" s="48">
        <f>$E$16/'1998 Op RAB'!$D$7</f>
        <v>1.3897435897435899</v>
      </c>
      <c r="J25" s="48">
        <f>$E$16/'1998 Op RAB'!$D$7</f>
        <v>1.3897435897435899</v>
      </c>
      <c r="K25" s="48">
        <f>$E$16/'1998 Op RAB'!$D$7</f>
        <v>1.3897435897435899</v>
      </c>
      <c r="L25" s="48">
        <f>$E$16/'1998 Op RAB'!$D$7</f>
        <v>1.3897435897435899</v>
      </c>
      <c r="M25" s="48">
        <f>$E$16/'1998 Op RAB'!$D$7</f>
        <v>1.3897435897435899</v>
      </c>
      <c r="N25" s="48">
        <f>$E$16/'1998 Op RAB'!$D$7</f>
        <v>1.3897435897435899</v>
      </c>
      <c r="O25" s="48">
        <f>$E$16/'1998 Op RAB'!$D$7</f>
        <v>1.3897435897435899</v>
      </c>
      <c r="P25" s="48">
        <f>$E$16/'1998 Op RAB'!$D$7</f>
        <v>1.3897435897435899</v>
      </c>
      <c r="Q25" s="48">
        <f>$E$16/'1998 Op RAB'!$D$7</f>
        <v>1.3897435897435899</v>
      </c>
      <c r="R25" s="48">
        <f>$E$16/'1998 Op RAB'!$D$7</f>
        <v>1.3897435897435899</v>
      </c>
      <c r="S25" s="48">
        <f>$E$16/'1998 Op RAB'!$D$7</f>
        <v>1.3897435897435899</v>
      </c>
      <c r="T25" s="48">
        <f>$E$16/'1998 Op RAB'!$D$7</f>
        <v>1.3897435897435899</v>
      </c>
      <c r="U25" s="48">
        <f>$E$16/'1998 Op RAB'!$D$7</f>
        <v>1.3897435897435899</v>
      </c>
      <c r="V25" s="48">
        <f>$E$16/'1998 Op RAB'!$D$7</f>
        <v>1.3897435897435899</v>
      </c>
      <c r="W25" s="48">
        <f>$E$16/'1998 Op RAB'!$D$7</f>
        <v>1.3897435897435899</v>
      </c>
      <c r="X25" s="48">
        <f>$E$16/'1998 Op RAB'!$D$7</f>
        <v>1.3897435897435899</v>
      </c>
      <c r="Y25" s="48">
        <f>$E$16/'1998 Op RAB'!$D$7</f>
        <v>1.3897435897435899</v>
      </c>
      <c r="Z25" s="48">
        <f>$E$16/'1998 Op RAB'!$D$7</f>
        <v>1.3897435897435899</v>
      </c>
      <c r="AA25" s="48">
        <f>$E$16/'1998 Op RAB'!$D$7</f>
        <v>1.3897435897435899</v>
      </c>
      <c r="AB25" s="48">
        <f>$E$16/'1998 Op RAB'!$D$7</f>
        <v>1.3897435897435899</v>
      </c>
      <c r="AC25" s="48">
        <f>$E$16/'1998 Op RAB'!$D$7</f>
        <v>1.3897435897435899</v>
      </c>
      <c r="AD25" s="48">
        <f>$E$16/'1998 Op RAB'!$D$7*0.5</f>
        <v>0.69487179487179496</v>
      </c>
      <c r="AE25" s="8"/>
      <c r="AF25" s="8"/>
      <c r="AG25" s="8"/>
      <c r="AH25" s="11">
        <f>SUM(E25:AD25)</f>
        <v>35.438461538461524</v>
      </c>
      <c r="AI25" s="11"/>
      <c r="AJ25" s="11">
        <f>E16+AI25-AH25</f>
        <v>18.761538461538478</v>
      </c>
      <c r="AK25" s="10">
        <f t="shared" ref="AK25:AK51" si="12">AD63</f>
        <v>13.5</v>
      </c>
      <c r="AM25" s="100">
        <v>60</v>
      </c>
      <c r="AN25" s="101">
        <f>AM25-AK25</f>
        <v>46.5</v>
      </c>
      <c r="AO25" s="21">
        <v>60</v>
      </c>
      <c r="AP25" s="102">
        <f t="shared" ref="AP25:AP26" si="13">AO25-AN25</f>
        <v>13.5</v>
      </c>
    </row>
    <row r="26" spans="2:42" x14ac:dyDescent="0.2">
      <c r="B26">
        <v>1998</v>
      </c>
      <c r="C26" s="10">
        <v>2</v>
      </c>
      <c r="E26" s="8">
        <f>IF(E$22&lt;=$C26,0,IF(E$22&gt;(INDEX($D$13:$AA$13,1,$C26)+$C26),INDEX($D$18:$AA$18,,$C26)-SUM($D26:D26),INDEX($D$18:$AA$18,,$C26)/INDEX($D$13:$AA$13,1,$C26)))</f>
        <v>0</v>
      </c>
      <c r="F26" s="8">
        <f>IF(F$22&lt;=$C26,0,IF(F$22&gt;(INDEX($D$13:$AA$13,1,$C26)+$C26),INDEX($D$18:$AA$18,,$C26)-SUM($D26:E26),INDEX($D$18:$AA$18,,$C26)/INDEX($D$13:$AA$13,1,$C26)))</f>
        <v>0</v>
      </c>
      <c r="G26" s="8">
        <f>IF(G$22&lt;=$C26,0,IF(G$22&gt;(INDEX($D$13:$AA$13,1,$C26)+$C26),INDEX($D$18:$AA$18,,$C26)-SUM($D26:F26),INDEX($D$18:$AA$18,,$C26)/INDEX($D$13:$AA$13,1,$C26)))</f>
        <v>0</v>
      </c>
      <c r="H26" s="8">
        <f>IF(H$22&lt;=$C26,0,IF(H$22&gt;(INDEX($D$13:$AA$13,1,$C26)+$C26),INDEX($D$18:$AA$18,,$C26)-SUM($D26:G26),INDEX($D$18:$AA$18,,$C26)/INDEX($D$13:$AA$13,1,$C26)))</f>
        <v>0</v>
      </c>
      <c r="I26" s="8">
        <f>IF(I$22&lt;=$C26,0,IF(I$22&gt;(INDEX($D$13:$AA$13,1,$C26)+$C26),INDEX($D$18:$AA$18,,$C26)-SUM($D26:H26),INDEX($D$18:$AA$18,,$C26)/INDEX($D$13:$AA$13,1,$C26)))</f>
        <v>0</v>
      </c>
      <c r="J26" s="8">
        <f>IF(J$22&lt;=$C26,0,IF(J$22&gt;(INDEX($D$13:$AA$13,1,$C26)+$C26),INDEX($D$18:$AA$18,,$C26)-SUM($D26:I26),INDEX($D$18:$AA$18,,$C26)/INDEX($D$13:$AA$13,1,$C26)))</f>
        <v>0</v>
      </c>
      <c r="K26" s="8">
        <f>IF(K$22&lt;=$C26,0,IF(K$22&gt;(INDEX($D$13:$AA$13,1,$C26)+$C26),INDEX($D$18:$AA$18,,$C26)-SUM($D26:J26),INDEX($D$18:$AA$18,,$C26)/INDEX($D$13:$AA$13,1,$C26)))</f>
        <v>0</v>
      </c>
      <c r="L26" s="8">
        <f>IF(L$22&lt;=$C26,0,IF(L$22&gt;(INDEX($D$13:$AA$13,1,$C26)+$C26),INDEX($D$18:$AA$18,,$C26)-SUM($D26:K26),INDEX($D$18:$AA$18,,$C26)/INDEX($D$13:$AA$13,1,$C26)))</f>
        <v>0</v>
      </c>
      <c r="M26" s="8">
        <f>IF(M$22&lt;=$C26,0,IF(M$22&gt;(INDEX($D$13:$AA$13,1,$C26)+$C26),INDEX($D$18:$AA$18,,$C26)-SUM($D26:L26),INDEX($D$18:$AA$18,,$C26)/INDEX($D$13:$AA$13,1,$C26)))</f>
        <v>0</v>
      </c>
      <c r="N26" s="8">
        <f>IF(N$22&lt;=$C26,0,IF(N$22&gt;(INDEX($D$13:$AA$13,1,$C26)+$C26),INDEX($D$18:$AA$18,,$C26)-SUM($D26:M26),INDEX($D$18:$AA$18,,$C26)/INDEX($D$13:$AA$13,1,$C26)))</f>
        <v>0</v>
      </c>
      <c r="O26" s="8">
        <f>IF(O$22&lt;=$C26,0,IF(O$22&gt;(INDEX($D$13:$AA$13,1,$C26)+$C26),INDEX($D$18:$AA$18,,$C26)-SUM($D26:N26),INDEX($D$18:$AA$18,,$C26)/INDEX($D$13:$AA$13,1,$C26)))</f>
        <v>0</v>
      </c>
      <c r="P26" s="8">
        <f>IF(P$22&lt;=$C26,0,IF(P$22&gt;(INDEX($D$13:$AA$13,1,$C26)+$C26),INDEX($D$18:$AA$18,,$C26)-SUM($D26:O26),INDEX($D$18:$AA$18,,$C26)/INDEX($D$13:$AA$13,1,$C26)))</f>
        <v>0</v>
      </c>
      <c r="Q26" s="8">
        <f>IF(Q$22&lt;=$C26,0,IF(Q$22&gt;(INDEX($D$13:$AA$13,1,$C26)+$C26),INDEX($D$18:$AA$18,,$C26)-SUM($D26:P26),INDEX($D$18:$AA$18,,$C26)/INDEX($D$13:$AA$13,1,$C26)))</f>
        <v>0</v>
      </c>
      <c r="R26" s="8">
        <f>IF(R$22&lt;=$C26,0,IF(R$22&gt;(INDEX($D$13:$AA$13,1,$C26)+$C26),INDEX($D$18:$AA$18,,$C26)-SUM($D26:Q26),INDEX($D$18:$AA$18,,$C26)/INDEX($D$13:$AA$13,1,$C26)))</f>
        <v>0</v>
      </c>
      <c r="S26" s="8">
        <f>IF(S$22&lt;=$C26,0,IF(S$22&gt;(INDEX($D$13:$AA$13,1,$C26)+$C26),INDEX($D$18:$AA$18,,$C26)-SUM($D26:R26),INDEX($D$18:$AA$18,,$C26)/INDEX($D$13:$AA$13,1,$C26)))</f>
        <v>0</v>
      </c>
      <c r="T26" s="8">
        <f>IF(T$22&lt;=$C26,0,IF(T$22&gt;(INDEX($D$13:$AA$13,1,$C26)+$C26),INDEX($D$18:$AA$18,,$C26)-SUM($D26:S26),INDEX($D$18:$AA$18,,$C26)/INDEX($D$13:$AA$13,1,$C26)))</f>
        <v>0</v>
      </c>
      <c r="U26" s="8">
        <f>IF(U$22&lt;=$C26,0,IF(U$22&gt;(INDEX($D$13:$AA$13,1,$C26)+$C26),INDEX($D$18:$AA$18,,$C26)-SUM($D26:T26),INDEX($D$18:$AA$18,,$C26)/INDEX($D$13:$AA$13,1,$C26)))</f>
        <v>0</v>
      </c>
      <c r="V26" s="8">
        <f>IF(V$22&lt;=$C26,0,IF(V$22&gt;(INDEX($D$13:$AA$13,1,$C26)+$C26),INDEX($D$18:$AA$18,,$C26)-SUM($D26:U26),INDEX($D$18:$AA$18,,$C26)/INDEX($D$13:$AA$13,1,$C26)))</f>
        <v>0</v>
      </c>
      <c r="W26" s="8">
        <f>IF(W$22&lt;=$C26,0,IF(W$22&gt;(INDEX($D$13:$AA$13,1,$C26)+$C26),INDEX($D$18:$AA$18,,$C26)-SUM($D26:V26),INDEX($D$18:$AA$18,,$C26)/INDEX($D$13:$AA$13,1,$C26)))</f>
        <v>0</v>
      </c>
      <c r="X26" s="8">
        <f>IF(X$22&lt;=$C26,0,IF(X$22&gt;(INDEX($D$13:$AA$13,1,$C26)+$C26),INDEX($D$18:$AA$18,,$C26)-SUM($D26:W26),INDEX($D$18:$AA$18,,$C26)/INDEX($D$13:$AA$13,1,$C26)))</f>
        <v>0</v>
      </c>
      <c r="Y26" s="8">
        <f>IF(Y$22&lt;=$C26,0,IF(Y$22&gt;(INDEX($D$13:$AA$13,1,$C26)+$C26),INDEX($D$18:$AA$18,,$C26)-SUM($D26:X26),INDEX($D$18:$AA$18,,$C26)/INDEX($D$13:$AA$13,1,$C26)))</f>
        <v>0</v>
      </c>
      <c r="Z26" s="8">
        <f>IF(Z$22&lt;=$C26,0,IF(Z$22&gt;(INDEX($D$13:$AA$13,1,$C26)+$C26),INDEX($D$18:$AA$18,,$C26)-SUM($D26:Y26),INDEX($D$18:$AA$18,,$C26)/INDEX($D$13:$AA$13,1,$C26)))</f>
        <v>0</v>
      </c>
      <c r="AA26" s="8">
        <f>IF(AA$22&lt;=$C26,0,IF(AA$22&gt;(INDEX($D$13:$AA$13,1,$C26)+$C26),INDEX($D$18:$AA$18,,$C26)-SUM($D26:Z26),INDEX($D$18:$AA$18,,$C26)/INDEX($D$13:$AA$13,1,$C26)))</f>
        <v>0</v>
      </c>
      <c r="AB26" s="8">
        <f>IF(AB$22&lt;=$C26,0,IF(AB$22&gt;(INDEX($D$13:$AA$13,1,$C26)+$C26),INDEX($D$18:$AA$18,,$C26)-SUM($D26:AA26),INDEX($D$18:$AA$18,,$C26)/INDEX($D$13:$AA$13,1,$C26)))</f>
        <v>0</v>
      </c>
      <c r="AC26" s="8">
        <f>IF(AC$22&lt;=$C26,0,IF(AC$22&gt;(INDEX($D$13:$AG$13,1,$C26)+$C26),INDEX($D$18:$AG$18,,$C26)-SUM($D26:AB26),INDEX($D$18:$AG$18,,$C26)/INDEX($D$13:$AG$13,1,$C26)))</f>
        <v>0</v>
      </c>
      <c r="AD26" s="8">
        <f>IF(AD$22&lt;=$C26,0,IF(AD$22&gt;(INDEX($D$13:$AG$13,1,$C26)+$C26),INDEX($D$18:$AG$18,,$C26)-SUM($D26:AC26),INDEX($D$18:$AG$18,,$C26)/INDEX($D$13:$AG$13,1,$C26)))*0.5</f>
        <v>0</v>
      </c>
      <c r="AE26" s="8"/>
      <c r="AF26" s="8"/>
      <c r="AG26" s="8"/>
      <c r="AH26" s="11">
        <f t="shared" ref="AH26:AH51" si="14">SUM(E26:AD26)</f>
        <v>0</v>
      </c>
      <c r="AI26" s="11" cm="1">
        <f t="array" ref="AI26:AI51">TRANSPOSE(E18:AD18)</f>
        <v>0</v>
      </c>
      <c r="AJ26" s="11">
        <f t="shared" ref="AJ26:AJ51" si="15">AI26-AH26</f>
        <v>0</v>
      </c>
      <c r="AK26" s="10">
        <f t="shared" si="12"/>
        <v>35.5</v>
      </c>
      <c r="AM26" s="100">
        <v>60</v>
      </c>
      <c r="AN26" s="101">
        <f t="shared" ref="AN26" si="16">AM26-AK26</f>
        <v>24.5</v>
      </c>
      <c r="AO26">
        <v>50</v>
      </c>
      <c r="AP26" s="101">
        <f t="shared" si="13"/>
        <v>25.5</v>
      </c>
    </row>
    <row r="27" spans="2:42" x14ac:dyDescent="0.2">
      <c r="B27">
        <v>1999</v>
      </c>
      <c r="C27" s="10">
        <v>3</v>
      </c>
      <c r="E27" s="8">
        <f>IF(E$22&lt;=$C27,0,IF(E$22&gt;(INDEX($D$13:$AA$13,1,$C27)+$C27),INDEX($D$18:$AA$18,,$C27)-SUM($D27:D27),INDEX($D$18:$AA$18,,$C27)/INDEX($D$13:$AA$13,1,$C27)))</f>
        <v>0</v>
      </c>
      <c r="F27" s="8">
        <f>IF(F$22&lt;=$C27,0,IF(F$22&gt;(INDEX($D$13:$AA$13,1,$C27)+$C27),INDEX($D$18:$AA$18,,$C27)-SUM($D27:E27),INDEX($D$18:$AA$18,,$C27)/INDEX($D$13:$AA$13,1,$C27)))</f>
        <v>0</v>
      </c>
      <c r="G27" s="8">
        <f>IF(G$22&lt;=$C27,0,IF(G$22&gt;(INDEX($D$13:$AA$13,1,$C27)+$C27),INDEX($D$18:$AA$18,,$C27)-SUM($D27:F27),INDEX($D$18:$AA$18,,$C27)/INDEX($D$13:$AA$13,1,$C27)))</f>
        <v>0</v>
      </c>
      <c r="H27" s="8">
        <f>IF(H$22&lt;=$C27,0,IF(H$22&gt;(INDEX($D$13:$AA$13,1,$C27)+$C27),INDEX($D$18:$AA$18,,$C27)-SUM($D27:G27),INDEX($D$18:$AA$18,,$C27)/INDEX($D$13:$AA$13,1,$C27)))</f>
        <v>0</v>
      </c>
      <c r="I27" s="8">
        <f>IF(I$22&lt;=$C27,0,IF(I$22&gt;(INDEX($D$13:$AA$13,1,$C27)+$C27),INDEX($D$18:$AA$18,,$C27)-SUM($D27:H27),INDEX($D$18:$AA$18,,$C27)/INDEX($D$13:$AA$13,1,$C27)))</f>
        <v>0</v>
      </c>
      <c r="J27" s="8">
        <f>IF(J$22&lt;=$C27,0,IF(J$22&gt;(INDEX($D$13:$AA$13,1,$C27)+$C27),INDEX($D$18:$AA$18,,$C27)-SUM($D27:I27),INDEX($D$18:$AA$18,,$C27)/INDEX($D$13:$AA$13,1,$C27)))</f>
        <v>0</v>
      </c>
      <c r="K27" s="8">
        <f>IF(K$22&lt;=$C27,0,IF(K$22&gt;(INDEX($D$13:$AA$13,1,$C27)+$C27),INDEX($D$18:$AA$18,,$C27)-SUM($D27:J27),INDEX($D$18:$AA$18,,$C27)/INDEX($D$13:$AA$13,1,$C27)))</f>
        <v>0</v>
      </c>
      <c r="L27" s="8">
        <f>IF(L$22&lt;=$C27,0,IF(L$22&gt;(INDEX($D$13:$AA$13,1,$C27)+$C27),INDEX($D$18:$AA$18,,$C27)-SUM($D27:K27),INDEX($D$18:$AA$18,,$C27)/INDEX($D$13:$AA$13,1,$C27)))</f>
        <v>0</v>
      </c>
      <c r="M27" s="8">
        <f>IF(M$22&lt;=$C27,0,IF(M$22&gt;(INDEX($D$13:$AA$13,1,$C27)+$C27),INDEX($D$18:$AA$18,,$C27)-SUM($D27:L27),INDEX($D$18:$AA$18,,$C27)/INDEX($D$13:$AA$13,1,$C27)))</f>
        <v>0</v>
      </c>
      <c r="N27" s="8">
        <f>IF(N$22&lt;=$C27,0,IF(N$22&gt;(INDEX($D$13:$AA$13,1,$C27)+$C27),INDEX($D$18:$AA$18,,$C27)-SUM($D27:M27),INDEX($D$18:$AA$18,,$C27)/INDEX($D$13:$AA$13,1,$C27)))</f>
        <v>0</v>
      </c>
      <c r="O27" s="8">
        <f>IF(O$22&lt;=$C27,0,IF(O$22&gt;(INDEX($D$13:$AA$13,1,$C27)+$C27),INDEX($D$18:$AA$18,,$C27)-SUM($D27:N27),INDEX($D$18:$AA$18,,$C27)/INDEX($D$13:$AA$13,1,$C27)))</f>
        <v>0</v>
      </c>
      <c r="P27" s="8">
        <f>IF(P$22&lt;=$C27,0,IF(P$22&gt;(INDEX($D$13:$AA$13,1,$C27)+$C27),INDEX($D$18:$AA$18,,$C27)-SUM($D27:O27),INDEX($D$18:$AA$18,,$C27)/INDEX($D$13:$AA$13,1,$C27)))</f>
        <v>0</v>
      </c>
      <c r="Q27" s="8">
        <f>IF(Q$22&lt;=$C27,0,IF(Q$22&gt;(INDEX($D$13:$AA$13,1,$C27)+$C27),INDEX($D$18:$AA$18,,$C27)-SUM($D27:P27),INDEX($D$18:$AA$18,,$C27)/INDEX($D$13:$AA$13,1,$C27)))</f>
        <v>0</v>
      </c>
      <c r="R27" s="8">
        <f>IF(R$22&lt;=$C27,0,IF(R$22&gt;(INDEX($D$13:$AA$13,1,$C27)+$C27),INDEX($D$18:$AA$18,,$C27)-SUM($D27:Q27),INDEX($D$18:$AA$18,,$C27)/INDEX($D$13:$AA$13,1,$C27)))</f>
        <v>0</v>
      </c>
      <c r="S27" s="8">
        <f>IF(S$22&lt;=$C27,0,IF(S$22&gt;(INDEX($D$13:$AA$13,1,$C27)+$C27),INDEX($D$18:$AA$18,,$C27)-SUM($D27:R27),INDEX($D$18:$AA$18,,$C27)/INDEX($D$13:$AA$13,1,$C27)))</f>
        <v>0</v>
      </c>
      <c r="T27" s="8">
        <f>IF(T$22&lt;=$C27,0,IF(T$22&gt;(INDEX($D$13:$AA$13,1,$C27)+$C27),INDEX($D$18:$AA$18,,$C27)-SUM($D27:S27),INDEX($D$18:$AA$18,,$C27)/INDEX($D$13:$AA$13,1,$C27)))</f>
        <v>0</v>
      </c>
      <c r="U27" s="8">
        <f>IF(U$22&lt;=$C27,0,IF(U$22&gt;(INDEX($D$13:$AA$13,1,$C27)+$C27),INDEX($D$18:$AA$18,,$C27)-SUM($D27:T27),INDEX($D$18:$AA$18,,$C27)/INDEX($D$13:$AA$13,1,$C27)))</f>
        <v>0</v>
      </c>
      <c r="V27" s="8">
        <f>IF(V$22&lt;=$C27,0,IF(V$22&gt;(INDEX($D$13:$AA$13,1,$C27)+$C27),INDEX($D$18:$AA$18,,$C27)-SUM($D27:U27),INDEX($D$18:$AA$18,,$C27)/INDEX($D$13:$AA$13,1,$C27)))</f>
        <v>0</v>
      </c>
      <c r="W27" s="8">
        <f>IF(W$22&lt;=$C27,0,IF(W$22&gt;(INDEX($D$13:$AA$13,1,$C27)+$C27),INDEX($D$18:$AA$18,,$C27)-SUM($D27:V27),INDEX($D$18:$AA$18,,$C27)/INDEX($D$13:$AA$13,1,$C27)))</f>
        <v>0</v>
      </c>
      <c r="X27" s="8">
        <f>IF(X$22&lt;=$C27,0,IF(X$22&gt;(INDEX($D$13:$AA$13,1,$C27)+$C27),INDEX($D$18:$AA$18,,$C27)-SUM($D27:W27),INDEX($D$18:$AA$18,,$C27)/INDEX($D$13:$AA$13,1,$C27)))</f>
        <v>0</v>
      </c>
      <c r="Y27" s="8">
        <f>IF(Y$22&lt;=$C27,0,IF(Y$22&gt;(INDEX($D$13:$AA$13,1,$C27)+$C27),INDEX($D$18:$AA$18,,$C27)-SUM($D27:X27),INDEX($D$18:$AA$18,,$C27)/INDEX($D$13:$AA$13,1,$C27)))</f>
        <v>0</v>
      </c>
      <c r="Z27" s="8">
        <f>IF(Z$22&lt;=$C27,0,IF(Z$22&gt;(INDEX($D$13:$AA$13,1,$C27)+$C27),INDEX($D$18:$AA$18,,$C27)-SUM($D27:Y27),INDEX($D$18:$AA$18,,$C27)/INDEX($D$13:$AA$13,1,$C27)))</f>
        <v>0</v>
      </c>
      <c r="AA27" s="8">
        <f>IF(AA$22&lt;=$C27,0,IF(AA$22&gt;(INDEX($D$13:$AA$13,1,$C27)+$C27),INDEX($D$18:$AA$18,,$C27)-SUM($D27:Z27),INDEX($D$18:$AA$18,,$C27)/INDEX($D$13:$AA$13,1,$C27)))</f>
        <v>0</v>
      </c>
      <c r="AB27" s="8">
        <f>IF(AB$22&lt;=$C27,0,IF(AB$22&gt;(INDEX($D$13:$AA$13,1,$C27)+$C27),INDEX($D$18:$AA$18,,$C27)-SUM($D27:AA27),INDEX($D$18:$AA$18,,$C27)/INDEX($D$13:$AA$13,1,$C27)))</f>
        <v>0</v>
      </c>
      <c r="AC27" s="8">
        <f>IF(AC$22&lt;=$C27,0,IF(AC$22&gt;(INDEX($D$13:$AG$13,1,$C27)+$C27),INDEX($D$18:$AG$18,,$C27)-SUM($D27:AB27),INDEX($D$18:$AG$18,,$C27)/INDEX($D$13:$AG$13,1,$C27)))</f>
        <v>0</v>
      </c>
      <c r="AD27" s="8">
        <f>IF(AD$22&lt;=$C27,0,IF(AD$22&gt;(INDEX($D$13:$AG$13,1,$C27)+$C27),INDEX($D$18:$AG$18,,$C27)-SUM($D27:AC27),INDEX($D$18:$AG$18,,$C27)/INDEX($D$13:$AG$13,1,$C27)))*0.5</f>
        <v>0</v>
      </c>
      <c r="AE27" s="8"/>
      <c r="AF27" s="8"/>
      <c r="AG27" s="8"/>
      <c r="AH27" s="11">
        <f t="shared" si="14"/>
        <v>0</v>
      </c>
      <c r="AI27" s="11">
        <v>0</v>
      </c>
      <c r="AJ27" s="11">
        <f t="shared" si="15"/>
        <v>0</v>
      </c>
      <c r="AK27" s="10">
        <f t="shared" si="12"/>
        <v>36.5</v>
      </c>
      <c r="AM27" s="100">
        <v>60</v>
      </c>
      <c r="AN27" s="101">
        <f t="shared" ref="AN27:AN51" si="17">AM27-AK27</f>
        <v>23.5</v>
      </c>
      <c r="AO27">
        <v>50</v>
      </c>
      <c r="AP27" s="101">
        <f t="shared" ref="AP27:AP51" si="18">AO27-AN27</f>
        <v>26.5</v>
      </c>
    </row>
    <row r="28" spans="2:42" x14ac:dyDescent="0.2">
      <c r="B28">
        <v>2000</v>
      </c>
      <c r="C28" s="10">
        <v>4</v>
      </c>
      <c r="E28" s="8">
        <f>IF(E$22&lt;=$C28,0,IF(E$22&gt;(INDEX($D$13:$AA$13,1,$C28)+$C28),INDEX($D$18:$AA$18,,$C28)-SUM($D28:D28),INDEX($D$18:$AA$18,,$C28)/INDEX($D$13:$AA$13,1,$C28)))</f>
        <v>0</v>
      </c>
      <c r="F28" s="8">
        <f>IF(F$22&lt;=$C28,0,IF(F$22&gt;(INDEX($D$13:$AA$13,1,$C28)+$C28),INDEX($D$18:$AA$18,,$C28)-SUM($D28:E28),INDEX($D$18:$AA$18,,$C28)/INDEX($D$13:$AA$13,1,$C28)))</f>
        <v>0</v>
      </c>
      <c r="G28" s="8">
        <f>IF(G$22&lt;=$C28,0,IF(G$22&gt;(INDEX($D$13:$AA$13,1,$C28)+$C28),INDEX($D$18:$AA$18,,$C28)-SUM($D28:F28),INDEX($D$18:$AA$18,,$C28)/INDEX($D$13:$AA$13,1,$C28)))</f>
        <v>0</v>
      </c>
      <c r="H28" s="8">
        <f>IF(H$22&lt;=$C28,0,IF(H$22&gt;(INDEX($D$13:$AA$13,1,$C28)+$C28),INDEX($D$18:$AA$18,,$C28)-SUM($D28:G28),INDEX($D$18:$AA$18,,$C28)/INDEX($D$13:$AA$13,1,$C28)))</f>
        <v>0</v>
      </c>
      <c r="I28" s="8">
        <f>IF(I$22&lt;=$C28,0,IF(I$22&gt;(INDEX($D$13:$AA$13,1,$C28)+$C28),INDEX($D$18:$AA$18,,$C28)-SUM($D28:H28),INDEX($D$18:$AA$18,,$C28)/INDEX($D$13:$AA$13,1,$C28)))</f>
        <v>0</v>
      </c>
      <c r="J28" s="8">
        <f>IF(J$22&lt;=$C28,0,IF(J$22&gt;(INDEX($D$13:$AA$13,1,$C28)+$C28),INDEX($D$18:$AA$18,,$C28)-SUM($D28:I28),INDEX($D$18:$AA$18,,$C28)/INDEX($D$13:$AA$13,1,$C28)))</f>
        <v>0</v>
      </c>
      <c r="K28" s="8">
        <f>IF(K$22&lt;=$C28,0,IF(K$22&gt;(INDEX($D$13:$AA$13,1,$C28)+$C28),INDEX($D$18:$AA$18,,$C28)-SUM($D28:J28),INDEX($D$18:$AA$18,,$C28)/INDEX($D$13:$AA$13,1,$C28)))</f>
        <v>0</v>
      </c>
      <c r="L28" s="8">
        <f>IF(L$22&lt;=$C28,0,IF(L$22&gt;(INDEX($D$13:$AA$13,1,$C28)+$C28),INDEX($D$18:$AA$18,,$C28)-SUM($D28:K28),INDEX($D$18:$AA$18,,$C28)/INDEX($D$13:$AA$13,1,$C28)))</f>
        <v>0</v>
      </c>
      <c r="M28" s="8">
        <f>IF(M$22&lt;=$C28,0,IF(M$22&gt;(INDEX($D$13:$AA$13,1,$C28)+$C28),INDEX($D$18:$AA$18,,$C28)-SUM($D28:L28),INDEX($D$18:$AA$18,,$C28)/INDEX($D$13:$AA$13,1,$C28)))</f>
        <v>0</v>
      </c>
      <c r="N28" s="8">
        <f>IF(N$22&lt;=$C28,0,IF(N$22&gt;(INDEX($D$13:$AA$13,1,$C28)+$C28),INDEX($D$18:$AA$18,,$C28)-SUM($D28:M28),INDEX($D$18:$AA$18,,$C28)/INDEX($D$13:$AA$13,1,$C28)))</f>
        <v>0</v>
      </c>
      <c r="O28" s="8">
        <f>IF(O$22&lt;=$C28,0,IF(O$22&gt;(INDEX($D$13:$AA$13,1,$C28)+$C28),INDEX($D$18:$AA$18,,$C28)-SUM($D28:N28),INDEX($D$18:$AA$18,,$C28)/INDEX($D$13:$AA$13,1,$C28)))</f>
        <v>0</v>
      </c>
      <c r="P28" s="8">
        <f>IF(P$22&lt;=$C28,0,IF(P$22&gt;(INDEX($D$13:$AA$13,1,$C28)+$C28),INDEX($D$18:$AA$18,,$C28)-SUM($D28:O28),INDEX($D$18:$AA$18,,$C28)/INDEX($D$13:$AA$13,1,$C28)))</f>
        <v>0</v>
      </c>
      <c r="Q28" s="8">
        <f>IF(Q$22&lt;=$C28,0,IF(Q$22&gt;(INDEX($D$13:$AA$13,1,$C28)+$C28),INDEX($D$18:$AA$18,,$C28)-SUM($D28:P28),INDEX($D$18:$AA$18,,$C28)/INDEX($D$13:$AA$13,1,$C28)))</f>
        <v>0</v>
      </c>
      <c r="R28" s="8">
        <f>IF(R$22&lt;=$C28,0,IF(R$22&gt;(INDEX($D$13:$AA$13,1,$C28)+$C28),INDEX($D$18:$AA$18,,$C28)-SUM($D28:Q28),INDEX($D$18:$AA$18,,$C28)/INDEX($D$13:$AA$13,1,$C28)))</f>
        <v>0</v>
      </c>
      <c r="S28" s="8">
        <f>IF(S$22&lt;=$C28,0,IF(S$22&gt;(INDEX($D$13:$AA$13,1,$C28)+$C28),INDEX($D$18:$AA$18,,$C28)-SUM($D28:R28),INDEX($D$18:$AA$18,,$C28)/INDEX($D$13:$AA$13,1,$C28)))</f>
        <v>0</v>
      </c>
      <c r="T28" s="8">
        <f>IF(T$22&lt;=$C28,0,IF(T$22&gt;(INDEX($D$13:$AA$13,1,$C28)+$C28),INDEX($D$18:$AA$18,,$C28)-SUM($D28:S28),INDEX($D$18:$AA$18,,$C28)/INDEX($D$13:$AA$13,1,$C28)))</f>
        <v>0</v>
      </c>
      <c r="U28" s="8">
        <f>IF(U$22&lt;=$C28,0,IF(U$22&gt;(INDEX($D$13:$AA$13,1,$C28)+$C28),INDEX($D$18:$AA$18,,$C28)-SUM($D28:T28),INDEX($D$18:$AA$18,,$C28)/INDEX($D$13:$AA$13,1,$C28)))</f>
        <v>0</v>
      </c>
      <c r="V28" s="8">
        <f>IF(V$22&lt;=$C28,0,IF(V$22&gt;(INDEX($D$13:$AA$13,1,$C28)+$C28),INDEX($D$18:$AA$18,,$C28)-SUM($D28:U28),INDEX($D$18:$AA$18,,$C28)/INDEX($D$13:$AA$13,1,$C28)))</f>
        <v>0</v>
      </c>
      <c r="W28" s="8">
        <f>IF(W$22&lt;=$C28,0,IF(W$22&gt;(INDEX($D$13:$AA$13,1,$C28)+$C28),INDEX($D$18:$AA$18,,$C28)-SUM($D28:V28),INDEX($D$18:$AA$18,,$C28)/INDEX($D$13:$AA$13,1,$C28)))</f>
        <v>0</v>
      </c>
      <c r="X28" s="8">
        <f>IF(X$22&lt;=$C28,0,IF(X$22&gt;(INDEX($D$13:$AA$13,1,$C28)+$C28),INDEX($D$18:$AA$18,,$C28)-SUM($D28:W28),INDEX($D$18:$AA$18,,$C28)/INDEX($D$13:$AA$13,1,$C28)))</f>
        <v>0</v>
      </c>
      <c r="Y28" s="8">
        <f>IF(Y$22&lt;=$C28,0,IF(Y$22&gt;(INDEX($D$13:$AA$13,1,$C28)+$C28),INDEX($D$18:$AA$18,,$C28)-SUM($D28:X28),INDEX($D$18:$AA$18,,$C28)/INDEX($D$13:$AA$13,1,$C28)))</f>
        <v>0</v>
      </c>
      <c r="Z28" s="8">
        <f>IF(Z$22&lt;=$C28,0,IF(Z$22&gt;(INDEX($D$13:$AA$13,1,$C28)+$C28),INDEX($D$18:$AA$18,,$C28)-SUM($D28:Y28),INDEX($D$18:$AA$18,,$C28)/INDEX($D$13:$AA$13,1,$C28)))</f>
        <v>0</v>
      </c>
      <c r="AA28" s="8">
        <f>IF(AA$22&lt;=$C28,0,IF(AA$22&gt;(INDEX($D$13:$AA$13,1,$C28)+$C28),INDEX($D$18:$AA$18,,$C28)-SUM($D28:Z28),INDEX($D$18:$AA$18,,$C28)/INDEX($D$13:$AA$13,1,$C28)))</f>
        <v>0</v>
      </c>
      <c r="AB28" s="8">
        <f>IF(AB$22&lt;=$C28,0,IF(AB$22&gt;(INDEX($D$13:$AA$13,1,$C28)+$C28),INDEX($D$18:$AA$18,,$C28)-SUM($D28:AA28),INDEX($D$18:$AA$18,,$C28)/INDEX($D$13:$AA$13,1,$C28)))</f>
        <v>0</v>
      </c>
      <c r="AC28" s="8">
        <f>IF(AC$22&lt;=$C28,0,IF(AC$22&gt;(INDEX($D$13:$AG$13,1,$C28)+$C28),INDEX($D$18:$AG$18,,$C28)-SUM($D28:AB28),INDEX($D$18:$AG$18,,$C28)/INDEX($D$13:$AG$13,1,$C28)))</f>
        <v>0</v>
      </c>
      <c r="AD28" s="8">
        <f>IF(AD$22&lt;=$C28,0,IF(AD$22&gt;(INDEX($D$13:$AG$13,1,$C28)+$C28),INDEX($D$18:$AG$18,,$C28)-SUM($D28:AC28),INDEX($D$18:$AG$18,,$C28)/INDEX($D$13:$AG$13,1,$C28)))*0.5</f>
        <v>0</v>
      </c>
      <c r="AE28" s="8"/>
      <c r="AF28" s="8"/>
      <c r="AG28" s="8"/>
      <c r="AH28" s="11">
        <f t="shared" si="14"/>
        <v>0</v>
      </c>
      <c r="AI28" s="11">
        <v>0</v>
      </c>
      <c r="AJ28" s="11">
        <f t="shared" si="15"/>
        <v>0</v>
      </c>
      <c r="AK28" s="10">
        <f t="shared" si="12"/>
        <v>37.5</v>
      </c>
      <c r="AM28" s="100">
        <v>60</v>
      </c>
      <c r="AN28" s="101">
        <f t="shared" si="17"/>
        <v>22.5</v>
      </c>
      <c r="AO28">
        <v>50</v>
      </c>
      <c r="AP28" s="101">
        <f t="shared" si="18"/>
        <v>27.5</v>
      </c>
    </row>
    <row r="29" spans="2:42" x14ac:dyDescent="0.2">
      <c r="B29">
        <v>2001</v>
      </c>
      <c r="C29" s="10">
        <v>5</v>
      </c>
      <c r="E29" s="8">
        <f>IF(E$22&lt;=$C29,0,IF(E$22&gt;(INDEX($D$13:$AA$13,1,$C29)+$C29),INDEX($D$18:$AA$18,,$C29)-SUM($D29:D29),INDEX($D$18:$AA$18,,$C29)/INDEX($D$13:$AA$13,1,$C29)))</f>
        <v>0</v>
      </c>
      <c r="F29" s="8">
        <f>IF(F$22&lt;=$C29,0,IF(F$22&gt;(INDEX($D$13:$AA$13,1,$C29)+$C29),INDEX($D$18:$AA$18,,$C29)-SUM($D29:E29),INDEX($D$18:$AA$18,,$C29)/INDEX($D$13:$AA$13,1,$C29)))</f>
        <v>0</v>
      </c>
      <c r="G29" s="8">
        <f>IF(G$22&lt;=$C29,0,IF(G$22&gt;(INDEX($D$13:$AA$13,1,$C29)+$C29),INDEX($D$18:$AA$18,,$C29)-SUM($D29:F29),INDEX($D$18:$AA$18,,$C29)/INDEX($D$13:$AA$13,1,$C29)))</f>
        <v>0</v>
      </c>
      <c r="H29" s="8">
        <f>IF(H$22&lt;=$C29,0,IF(H$22&gt;(INDEX($D$13:$AA$13,1,$C29)+$C29),INDEX($D$18:$AA$18,,$C29)-SUM($D29:G29),INDEX($D$18:$AA$18,,$C29)/INDEX($D$13:$AA$13,1,$C29)))</f>
        <v>0</v>
      </c>
      <c r="I29" s="8">
        <f>IF(I$22&lt;=$C29,0,IF(I$22&gt;(INDEX($D$13:$AA$13,1,$C29)+$C29),INDEX($D$18:$AA$18,,$C29)-SUM($D29:H29),INDEX($D$18:$AA$18,,$C29)/INDEX($D$13:$AA$13,1,$C29)))</f>
        <v>1.2065382898869795E-6</v>
      </c>
      <c r="J29" s="8">
        <f>IF(J$22&lt;=$C29,0,IF(J$22&gt;(INDEX($D$13:$AA$13,1,$C29)+$C29),INDEX($D$18:$AA$18,,$C29)-SUM($D29:I29),INDEX($D$18:$AA$18,,$C29)/INDEX($D$13:$AA$13,1,$C29)))</f>
        <v>1.2065382898869795E-6</v>
      </c>
      <c r="K29" s="8">
        <f>IF(K$22&lt;=$C29,0,IF(K$22&gt;(INDEX($D$13:$AA$13,1,$C29)+$C29),INDEX($D$18:$AA$18,,$C29)-SUM($D29:J29),INDEX($D$18:$AA$18,,$C29)/INDEX($D$13:$AA$13,1,$C29)))</f>
        <v>1.2065382898869795E-6</v>
      </c>
      <c r="L29" s="8">
        <f>IF(L$22&lt;=$C29,0,IF(L$22&gt;(INDEX($D$13:$AA$13,1,$C29)+$C29),INDEX($D$18:$AA$18,,$C29)-SUM($D29:K29),INDEX($D$18:$AA$18,,$C29)/INDEX($D$13:$AA$13,1,$C29)))</f>
        <v>1.2065382898869795E-6</v>
      </c>
      <c r="M29" s="8">
        <f>IF(M$22&lt;=$C29,0,IF(M$22&gt;(INDEX($D$13:$AA$13,1,$C29)+$C29),INDEX($D$18:$AA$18,,$C29)-SUM($D29:L29),INDEX($D$18:$AA$18,,$C29)/INDEX($D$13:$AA$13,1,$C29)))</f>
        <v>1.2065382898869795E-6</v>
      </c>
      <c r="N29" s="8">
        <f>IF(N$22&lt;=$C29,0,IF(N$22&gt;(INDEX($D$13:$AA$13,1,$C29)+$C29),INDEX($D$18:$AA$18,,$C29)-SUM($D29:M29),INDEX($D$18:$AA$18,,$C29)/INDEX($D$13:$AA$13,1,$C29)))</f>
        <v>1.2065382898869795E-6</v>
      </c>
      <c r="O29" s="8">
        <f>IF(O$22&lt;=$C29,0,IF(O$22&gt;(INDEX($D$13:$AA$13,1,$C29)+$C29),INDEX($D$18:$AA$18,,$C29)-SUM($D29:N29),INDEX($D$18:$AA$18,,$C29)/INDEX($D$13:$AA$13,1,$C29)))</f>
        <v>1.2065382898869795E-6</v>
      </c>
      <c r="P29" s="8">
        <f>IF(P$22&lt;=$C29,0,IF(P$22&gt;(INDEX($D$13:$AA$13,1,$C29)+$C29),INDEX($D$18:$AA$18,,$C29)-SUM($D29:O29),INDEX($D$18:$AA$18,,$C29)/INDEX($D$13:$AA$13,1,$C29)))</f>
        <v>1.2065382898869795E-6</v>
      </c>
      <c r="Q29" s="8">
        <f>IF(Q$22&lt;=$C29,0,IF(Q$22&gt;(INDEX($D$13:$AA$13,1,$C29)+$C29),INDEX($D$18:$AA$18,,$C29)-SUM($D29:P29),INDEX($D$18:$AA$18,,$C29)/INDEX($D$13:$AA$13,1,$C29)))</f>
        <v>1.2065382898869795E-6</v>
      </c>
      <c r="R29" s="8">
        <f>IF(R$22&lt;=$C29,0,IF(R$22&gt;(INDEX($D$13:$AA$13,1,$C29)+$C29),INDEX($D$18:$AA$18,,$C29)-SUM($D29:Q29),INDEX($D$18:$AA$18,,$C29)/INDEX($D$13:$AA$13,1,$C29)))</f>
        <v>1.2065382898869795E-6</v>
      </c>
      <c r="S29" s="8">
        <f>IF(S$22&lt;=$C29,0,IF(S$22&gt;(INDEX($D$13:$AA$13,1,$C29)+$C29),INDEX($D$18:$AA$18,,$C29)-SUM($D29:R29),INDEX($D$18:$AA$18,,$C29)/INDEX($D$13:$AA$13,1,$C29)))</f>
        <v>1.2065382898869795E-6</v>
      </c>
      <c r="T29" s="8">
        <f>IF(T$22&lt;=$C29,0,IF(T$22&gt;(INDEX($D$13:$AA$13,1,$C29)+$C29),INDEX($D$18:$AA$18,,$C29)-SUM($D29:S29),INDEX($D$18:$AA$18,,$C29)/INDEX($D$13:$AA$13,1,$C29)))</f>
        <v>1.2065382898869795E-6</v>
      </c>
      <c r="U29" s="8">
        <f>IF(U$22&lt;=$C29,0,IF(U$22&gt;(INDEX($D$13:$AA$13,1,$C29)+$C29),INDEX($D$18:$AA$18,,$C29)-SUM($D29:T29),INDEX($D$18:$AA$18,,$C29)/INDEX($D$13:$AA$13,1,$C29)))</f>
        <v>1.2065382898869795E-6</v>
      </c>
      <c r="V29" s="8">
        <f>IF(V$22&lt;=$C29,0,IF(V$22&gt;(INDEX($D$13:$AA$13,1,$C29)+$C29),INDEX($D$18:$AA$18,,$C29)-SUM($D29:U29),INDEX($D$18:$AA$18,,$C29)/INDEX($D$13:$AA$13,1,$C29)))</f>
        <v>1.2065382898869795E-6</v>
      </c>
      <c r="W29" s="8">
        <f>IF(W$22&lt;=$C29,0,IF(W$22&gt;(INDEX($D$13:$AA$13,1,$C29)+$C29),INDEX($D$18:$AA$18,,$C29)-SUM($D29:V29),INDEX($D$18:$AA$18,,$C29)/INDEX($D$13:$AA$13,1,$C29)))</f>
        <v>1.2065382898869795E-6</v>
      </c>
      <c r="X29" s="8">
        <f>IF(X$22&lt;=$C29,0,IF(X$22&gt;(INDEX($D$13:$AA$13,1,$C29)+$C29),INDEX($D$18:$AA$18,,$C29)-SUM($D29:W29),INDEX($D$18:$AA$18,,$C29)/INDEX($D$13:$AA$13,1,$C29)))</f>
        <v>1.2065382898869795E-6</v>
      </c>
      <c r="Y29" s="8">
        <f>IF(Y$22&lt;=$C29,0,IF(Y$22&gt;(INDEX($D$13:$AA$13,1,$C29)+$C29),INDEX($D$18:$AA$18,,$C29)-SUM($D29:X29),INDEX($D$18:$AA$18,,$C29)/INDEX($D$13:$AA$13,1,$C29)))</f>
        <v>1.2065382898869795E-6</v>
      </c>
      <c r="Z29" s="8">
        <f>IF(Z$22&lt;=$C29,0,IF(Z$22&gt;(INDEX($D$13:$AA$13,1,$C29)+$C29),INDEX($D$18:$AA$18,,$C29)-SUM($D29:Y29),INDEX($D$18:$AA$18,,$C29)/INDEX($D$13:$AA$13,1,$C29)))</f>
        <v>1.2065382898869795E-6</v>
      </c>
      <c r="AA29" s="8">
        <f>IF(AA$22&lt;=$C29,0,IF(AA$22&gt;(INDEX($D$13:$AA$13,1,$C29)+$C29),INDEX($D$18:$AA$18,,$C29)-SUM($D29:Z29),INDEX($D$18:$AA$18,,$C29)/INDEX($D$13:$AA$13,1,$C29)))</f>
        <v>1.2065382898869795E-6</v>
      </c>
      <c r="AB29" s="8">
        <f>IF(AB$22&lt;=$C29,0,IF(AB$22&gt;(INDEX($D$13:$AA$13,1,$C29)+$C29),INDEX($D$18:$AA$18,,$C29)-SUM($D29:AA29),INDEX($D$18:$AA$18,,$C29)/INDEX($D$13:$AA$13,1,$C29)))</f>
        <v>1.2065382898869795E-6</v>
      </c>
      <c r="AC29" s="8">
        <f>IF(AC$22&lt;=$C29,0,IF(AC$22&gt;(INDEX($D$13:$AG$13,1,$C29)+$C29),INDEX($D$18:$AG$18,,$C29)-SUM($D29:AB29),INDEX($D$18:$AG$18,,$C29)/INDEX($D$13:$AG$13,1,$C29)))</f>
        <v>1.2065382898869795E-6</v>
      </c>
      <c r="AD29" s="8">
        <f>IF(AD$22&lt;=$C29,0,IF(AD$22&gt;(INDEX($D$13:$AG$13,1,$C29)+$C29),INDEX($D$18:$AG$18,,$C29)-SUM($D29:AC29),INDEX($D$18:$AG$18,,$C29)/INDEX($D$13:$AG$13,1,$C29)))*0.5</f>
        <v>6.0326914494348977E-7</v>
      </c>
      <c r="AE29" s="8"/>
      <c r="AF29" s="8"/>
      <c r="AG29" s="8"/>
      <c r="AH29" s="11">
        <f t="shared" si="14"/>
        <v>2.594057323257007E-5</v>
      </c>
      <c r="AI29" s="11">
        <v>7.2392297393218769E-5</v>
      </c>
      <c r="AJ29" s="11">
        <f t="shared" si="15"/>
        <v>4.6451724160648703E-5</v>
      </c>
      <c r="AK29" s="10">
        <f t="shared" si="12"/>
        <v>38.5</v>
      </c>
      <c r="AM29" s="100">
        <v>60</v>
      </c>
      <c r="AN29" s="101">
        <f t="shared" si="17"/>
        <v>21.5</v>
      </c>
      <c r="AO29">
        <v>50</v>
      </c>
      <c r="AP29" s="101">
        <f t="shared" si="18"/>
        <v>28.5</v>
      </c>
    </row>
    <row r="30" spans="2:42" x14ac:dyDescent="0.2">
      <c r="B30">
        <v>2002</v>
      </c>
      <c r="C30" s="10">
        <v>6</v>
      </c>
      <c r="E30" s="8">
        <f>IF(E$22&lt;=$C30,0,IF(E$22&gt;(INDEX($D$13:$AA$13,1,$C30)+$C30),INDEX($D$18:$AA$18,,$C30)-SUM($D30:D30),INDEX($D$18:$AA$18,,$C30)/INDEX($D$13:$AA$13,1,$C30)))</f>
        <v>0</v>
      </c>
      <c r="F30" s="8">
        <f>IF(F$22&lt;=$C30,0,IF(F$22&gt;(INDEX($D$13:$AA$13,1,$C30)+$C30),INDEX($D$18:$AA$18,,$C30)-SUM($D30:E30),INDEX($D$18:$AA$18,,$C30)/INDEX($D$13:$AA$13,1,$C30)))</f>
        <v>0</v>
      </c>
      <c r="G30" s="8">
        <f>IF(G$22&lt;=$C30,0,IF(G$22&gt;(INDEX($D$13:$AA$13,1,$C30)+$C30),INDEX($D$18:$AA$18,,$C30)-SUM($D30:F30),INDEX($D$18:$AA$18,,$C30)/INDEX($D$13:$AA$13,1,$C30)))</f>
        <v>0</v>
      </c>
      <c r="H30" s="8">
        <f>IF(H$22&lt;=$C30,0,IF(H$22&gt;(INDEX($D$13:$AA$13,1,$C30)+$C30),INDEX($D$18:$AA$18,,$C30)-SUM($D30:G30),INDEX($D$18:$AA$18,,$C30)/INDEX($D$13:$AA$13,1,$C30)))</f>
        <v>0</v>
      </c>
      <c r="I30" s="8">
        <f>IF(I$22&lt;=$C30,0,IF(I$22&gt;(INDEX($D$13:$AA$13,1,$C30)+$C30),INDEX($D$18:$AA$18,,$C30)-SUM($D30:H30),INDEX($D$18:$AA$18,,$C30)/INDEX($D$13:$AA$13,1,$C30)))</f>
        <v>0</v>
      </c>
      <c r="J30" s="8">
        <f>IF(J$22&lt;=$C30,0,IF(J$22&gt;(INDEX($D$13:$AA$13,1,$C30)+$C30),INDEX($D$18:$AA$18,,$C30)-SUM($D30:I30),INDEX($D$18:$AA$18,,$C30)/INDEX($D$13:$AA$13,1,$C30)))</f>
        <v>0</v>
      </c>
      <c r="K30" s="8">
        <f>IF(K$22&lt;=$C30,0,IF(K$22&gt;(INDEX($D$13:$AA$13,1,$C30)+$C30),INDEX($D$18:$AA$18,,$C30)-SUM($D30:J30),INDEX($D$18:$AA$18,,$C30)/INDEX($D$13:$AA$13,1,$C30)))</f>
        <v>0</v>
      </c>
      <c r="L30" s="8">
        <f>IF(L$22&lt;=$C30,0,IF(L$22&gt;(INDEX($D$13:$AA$13,1,$C30)+$C30),INDEX($D$18:$AA$18,,$C30)-SUM($D30:K30),INDEX($D$18:$AA$18,,$C30)/INDEX($D$13:$AA$13,1,$C30)))</f>
        <v>0</v>
      </c>
      <c r="M30" s="8">
        <f>IF(M$22&lt;=$C30,0,IF(M$22&gt;(INDEX($D$13:$AA$13,1,$C30)+$C30),INDEX($D$18:$AA$18,,$C30)-SUM($D30:L30),INDEX($D$18:$AA$18,,$C30)/INDEX($D$13:$AA$13,1,$C30)))</f>
        <v>0</v>
      </c>
      <c r="N30" s="8">
        <f>IF(N$22&lt;=$C30,0,IF(N$22&gt;(INDEX($D$13:$AA$13,1,$C30)+$C30),INDEX($D$18:$AA$18,,$C30)-SUM($D30:M30),INDEX($D$18:$AA$18,,$C30)/INDEX($D$13:$AA$13,1,$C30)))</f>
        <v>0</v>
      </c>
      <c r="O30" s="8">
        <f>IF(O$22&lt;=$C30,0,IF(O$22&gt;(INDEX($D$13:$AA$13,1,$C30)+$C30),INDEX($D$18:$AA$18,,$C30)-SUM($D30:N30),INDEX($D$18:$AA$18,,$C30)/INDEX($D$13:$AA$13,1,$C30)))</f>
        <v>0</v>
      </c>
      <c r="P30" s="8">
        <f>IF(P$22&lt;=$C30,0,IF(P$22&gt;(INDEX($D$13:$AA$13,1,$C30)+$C30),INDEX($D$18:$AA$18,,$C30)-SUM($D30:O30),INDEX($D$18:$AA$18,,$C30)/INDEX($D$13:$AA$13,1,$C30)))</f>
        <v>0</v>
      </c>
      <c r="Q30" s="8">
        <f>IF(Q$22&lt;=$C30,0,IF(Q$22&gt;(INDEX($D$13:$AA$13,1,$C30)+$C30),INDEX($D$18:$AA$18,,$C30)-SUM($D30:P30),INDEX($D$18:$AA$18,,$C30)/INDEX($D$13:$AA$13,1,$C30)))</f>
        <v>0</v>
      </c>
      <c r="R30" s="8">
        <f>IF(R$22&lt;=$C30,0,IF(R$22&gt;(INDEX($D$13:$AA$13,1,$C30)+$C30),INDEX($D$18:$AA$18,,$C30)-SUM($D30:Q30),INDEX($D$18:$AA$18,,$C30)/INDEX($D$13:$AA$13,1,$C30)))</f>
        <v>0</v>
      </c>
      <c r="S30" s="8">
        <f>IF(S$22&lt;=$C30,0,IF(S$22&gt;(INDEX($D$13:$AA$13,1,$C30)+$C30),INDEX($D$18:$AA$18,,$C30)-SUM($D30:R30),INDEX($D$18:$AA$18,,$C30)/INDEX($D$13:$AA$13,1,$C30)))</f>
        <v>0</v>
      </c>
      <c r="T30" s="8">
        <f>IF(T$22&lt;=$C30,0,IF(T$22&gt;(INDEX($D$13:$AA$13,1,$C30)+$C30),INDEX($D$18:$AA$18,,$C30)-SUM($D30:S30),INDEX($D$18:$AA$18,,$C30)/INDEX($D$13:$AA$13,1,$C30)))</f>
        <v>0</v>
      </c>
      <c r="U30" s="8">
        <f>IF(U$22&lt;=$C30,0,IF(U$22&gt;(INDEX($D$13:$AA$13,1,$C30)+$C30),INDEX($D$18:$AA$18,,$C30)-SUM($D30:T30),INDEX($D$18:$AA$18,,$C30)/INDEX($D$13:$AA$13,1,$C30)))</f>
        <v>0</v>
      </c>
      <c r="V30" s="8">
        <f>IF(V$22&lt;=$C30,0,IF(V$22&gt;(INDEX($D$13:$AA$13,1,$C30)+$C30),INDEX($D$18:$AA$18,,$C30)-SUM($D30:U30),INDEX($D$18:$AA$18,,$C30)/INDEX($D$13:$AA$13,1,$C30)))</f>
        <v>0</v>
      </c>
      <c r="W30" s="8">
        <f>IF(W$22&lt;=$C30,0,IF(W$22&gt;(INDEX($D$13:$AA$13,1,$C30)+$C30),INDEX($D$18:$AA$18,,$C30)-SUM($D30:V30),INDEX($D$18:$AA$18,,$C30)/INDEX($D$13:$AA$13,1,$C30)))</f>
        <v>0</v>
      </c>
      <c r="X30" s="8">
        <f>IF(X$22&lt;=$C30,0,IF(X$22&gt;(INDEX($D$13:$AA$13,1,$C30)+$C30),INDEX($D$18:$AA$18,,$C30)-SUM($D30:W30),INDEX($D$18:$AA$18,,$C30)/INDEX($D$13:$AA$13,1,$C30)))</f>
        <v>0</v>
      </c>
      <c r="Y30" s="8">
        <f>IF(Y$22&lt;=$C30,0,IF(Y$22&gt;(INDEX($D$13:$AA$13,1,$C30)+$C30),INDEX($D$18:$AA$18,,$C30)-SUM($D30:X30),INDEX($D$18:$AA$18,,$C30)/INDEX($D$13:$AA$13,1,$C30)))</f>
        <v>0</v>
      </c>
      <c r="Z30" s="8">
        <f>IF(Z$22&lt;=$C30,0,IF(Z$22&gt;(INDEX($D$13:$AA$13,1,$C30)+$C30),INDEX($D$18:$AA$18,,$C30)-SUM($D30:Y30),INDEX($D$18:$AA$18,,$C30)/INDEX($D$13:$AA$13,1,$C30)))</f>
        <v>0</v>
      </c>
      <c r="AA30" s="8">
        <f>IF(AA$22&lt;=$C30,0,IF(AA$22&gt;(INDEX($D$13:$AA$13,1,$C30)+$C30),INDEX($D$18:$AA$18,,$C30)-SUM($D30:Z30),INDEX($D$18:$AA$18,,$C30)/INDEX($D$13:$AA$13,1,$C30)))</f>
        <v>0</v>
      </c>
      <c r="AB30" s="8">
        <f>IF(AB$22&lt;=$C30,0,IF(AB$22&gt;(INDEX($D$13:$AA$13,1,$C30)+$C30),INDEX($D$18:$AA$18,,$C30)-SUM($D30:AA30),INDEX($D$18:$AA$18,,$C30)/INDEX($D$13:$AA$13,1,$C30)))</f>
        <v>0</v>
      </c>
      <c r="AC30" s="8">
        <f>IF(AC$22&lt;=$C30,0,IF(AC$22&gt;(INDEX($D$13:$AG$13,1,$C30)+$C30),INDEX($D$18:$AG$18,,$C30)-SUM($D30:AB30),INDEX($D$18:$AG$18,,$C30)/INDEX($D$13:$AG$13,1,$C30)))</f>
        <v>0</v>
      </c>
      <c r="AD30" s="8">
        <f>IF(AD$22&lt;=$C30,0,IF(AD$22&gt;(INDEX($D$13:$AG$13,1,$C30)+$C30),INDEX($D$18:$AG$18,,$C30)-SUM($D30:AC30),INDEX($D$18:$AG$18,,$C30)/INDEX($D$13:$AG$13,1,$C30)))*0.5</f>
        <v>0</v>
      </c>
      <c r="AE30" s="8"/>
      <c r="AF30" s="8"/>
      <c r="AG30" s="8"/>
      <c r="AH30" s="11">
        <f t="shared" si="14"/>
        <v>0</v>
      </c>
      <c r="AI30" s="11">
        <v>0</v>
      </c>
      <c r="AJ30" s="11">
        <f t="shared" si="15"/>
        <v>0</v>
      </c>
      <c r="AK30" s="10">
        <f t="shared" si="12"/>
        <v>39.5</v>
      </c>
      <c r="AM30" s="100">
        <v>60</v>
      </c>
      <c r="AN30" s="101">
        <f t="shared" si="17"/>
        <v>20.5</v>
      </c>
      <c r="AO30">
        <v>50</v>
      </c>
      <c r="AP30" s="101">
        <f t="shared" si="18"/>
        <v>29.5</v>
      </c>
    </row>
    <row r="31" spans="2:42" x14ac:dyDescent="0.2">
      <c r="B31">
        <v>2003</v>
      </c>
      <c r="C31" s="10">
        <v>7</v>
      </c>
      <c r="E31" s="8">
        <f>IF(E$22&lt;=$C31,0,IF(E$22&gt;(INDEX($D$13:$AA$13,1,$C31)+$C31),INDEX($D$18:$AA$18,,$C31)-SUM($D31:D31),INDEX($D$18:$AA$18,,$C31)/INDEX($D$13:$AA$13,1,$C31)))</f>
        <v>0</v>
      </c>
      <c r="F31" s="8">
        <f>IF(F$22&lt;=$C31,0,IF(F$22&gt;(INDEX($D$13:$AA$13,1,$C31)+$C31),INDEX($D$18:$AA$18,,$C31)-SUM($D31:E31),INDEX($D$18:$AA$18,,$C31)/INDEX($D$13:$AA$13,1,$C31)))</f>
        <v>0</v>
      </c>
      <c r="G31" s="8">
        <f>IF(G$22&lt;=$C31,0,IF(G$22&gt;(INDEX($D$13:$AA$13,1,$C31)+$C31),INDEX($D$18:$AA$18,,$C31)-SUM($D31:F31),INDEX($D$18:$AA$18,,$C31)/INDEX($D$13:$AA$13,1,$C31)))</f>
        <v>0</v>
      </c>
      <c r="H31" s="8">
        <f>IF(H$22&lt;=$C31,0,IF(H$22&gt;(INDEX($D$13:$AA$13,1,$C31)+$C31),INDEX($D$18:$AA$18,,$C31)-SUM($D31:G31),INDEX($D$18:$AA$18,,$C31)/INDEX($D$13:$AA$13,1,$C31)))</f>
        <v>0</v>
      </c>
      <c r="I31" s="8">
        <f>IF(I$22&lt;=$C31,0,IF(I$22&gt;(INDEX($D$13:$AA$13,1,$C31)+$C31),INDEX($D$18:$AA$18,,$C31)-SUM($D31:H31),INDEX($D$18:$AA$18,,$C31)/INDEX($D$13:$AA$13,1,$C31)))</f>
        <v>0</v>
      </c>
      <c r="J31" s="8">
        <f>IF(J$22&lt;=$C31,0,IF(J$22&gt;(INDEX($D$13:$AA$13,1,$C31)+$C31),INDEX($D$18:$AA$18,,$C31)-SUM($D31:I31),INDEX($D$18:$AA$18,,$C31)/INDEX($D$13:$AA$13,1,$C31)))</f>
        <v>0</v>
      </c>
      <c r="K31" s="8">
        <f>IF(K$22&lt;=$C31,0,IF(K$22&gt;(INDEX($D$13:$AA$13,1,$C31)+$C31),INDEX($D$18:$AA$18,,$C31)-SUM($D31:J31),INDEX($D$18:$AA$18,,$C31)/INDEX($D$13:$AA$13,1,$C31)))</f>
        <v>0</v>
      </c>
      <c r="L31" s="8">
        <f>IF(L$22&lt;=$C31,0,IF(L$22&gt;(INDEX($D$13:$AA$13,1,$C31)+$C31),INDEX($D$18:$AA$18,,$C31)-SUM($D31:K31),INDEX($D$18:$AA$18,,$C31)/INDEX($D$13:$AA$13,1,$C31)))</f>
        <v>0</v>
      </c>
      <c r="M31" s="8">
        <f>IF(M$22&lt;=$C31,0,IF(M$22&gt;(INDEX($D$13:$AA$13,1,$C31)+$C31),INDEX($D$18:$AA$18,,$C31)-SUM($D31:L31),INDEX($D$18:$AA$18,,$C31)/INDEX($D$13:$AA$13,1,$C31)))</f>
        <v>0</v>
      </c>
      <c r="N31" s="8">
        <f>IF(N$22&lt;=$C31,0,IF(N$22&gt;(INDEX($D$13:$AA$13,1,$C31)+$C31),INDEX($D$18:$AA$18,,$C31)-SUM($D31:M31),INDEX($D$18:$AA$18,,$C31)/INDEX($D$13:$AA$13,1,$C31)))</f>
        <v>0</v>
      </c>
      <c r="O31" s="8">
        <f>IF(O$22&lt;=$C31,0,IF(O$22&gt;(INDEX($D$13:$AA$13,1,$C31)+$C31),INDEX($D$18:$AA$18,,$C31)-SUM($D31:N31),INDEX($D$18:$AA$18,,$C31)/INDEX($D$13:$AA$13,1,$C31)))</f>
        <v>0</v>
      </c>
      <c r="P31" s="8">
        <f>IF(P$22&lt;=$C31,0,IF(P$22&gt;(INDEX($D$13:$AA$13,1,$C31)+$C31),INDEX($D$18:$AA$18,,$C31)-SUM($D31:O31),INDEX($D$18:$AA$18,,$C31)/INDEX($D$13:$AA$13,1,$C31)))</f>
        <v>0</v>
      </c>
      <c r="Q31" s="8">
        <f>IF(Q$22&lt;=$C31,0,IF(Q$22&gt;(INDEX($D$13:$AA$13,1,$C31)+$C31),INDEX($D$18:$AA$18,,$C31)-SUM($D31:P31),INDEX($D$18:$AA$18,,$C31)/INDEX($D$13:$AA$13,1,$C31)))</f>
        <v>0</v>
      </c>
      <c r="R31" s="8">
        <f>IF(R$22&lt;=$C31,0,IF(R$22&gt;(INDEX($D$13:$AA$13,1,$C31)+$C31),INDEX($D$18:$AA$18,,$C31)-SUM($D31:Q31),INDEX($D$18:$AA$18,,$C31)/INDEX($D$13:$AA$13,1,$C31)))</f>
        <v>0</v>
      </c>
      <c r="S31" s="8">
        <f>IF(S$22&lt;=$C31,0,IF(S$22&gt;(INDEX($D$13:$AA$13,1,$C31)+$C31),INDEX($D$18:$AA$18,,$C31)-SUM($D31:R31),INDEX($D$18:$AA$18,,$C31)/INDEX($D$13:$AA$13,1,$C31)))</f>
        <v>0</v>
      </c>
      <c r="T31" s="8">
        <f>IF(T$22&lt;=$C31,0,IF(T$22&gt;(INDEX($D$13:$AA$13,1,$C31)+$C31),INDEX($D$18:$AA$18,,$C31)-SUM($D31:S31),INDEX($D$18:$AA$18,,$C31)/INDEX($D$13:$AA$13,1,$C31)))</f>
        <v>0</v>
      </c>
      <c r="U31" s="8">
        <f>IF(U$22&lt;=$C31,0,IF(U$22&gt;(INDEX($D$13:$AA$13,1,$C31)+$C31),INDEX($D$18:$AA$18,,$C31)-SUM($D31:T31),INDEX($D$18:$AA$18,,$C31)/INDEX($D$13:$AA$13,1,$C31)))</f>
        <v>0</v>
      </c>
      <c r="V31" s="8">
        <f>IF(V$22&lt;=$C31,0,IF(V$22&gt;(INDEX($D$13:$AA$13,1,$C31)+$C31),INDEX($D$18:$AA$18,,$C31)-SUM($D31:U31),INDEX($D$18:$AA$18,,$C31)/INDEX($D$13:$AA$13,1,$C31)))</f>
        <v>0</v>
      </c>
      <c r="W31" s="8">
        <f>IF(W$22&lt;=$C31,0,IF(W$22&gt;(INDEX($D$13:$AA$13,1,$C31)+$C31),INDEX($D$18:$AA$18,,$C31)-SUM($D31:V31),INDEX($D$18:$AA$18,,$C31)/INDEX($D$13:$AA$13,1,$C31)))</f>
        <v>0</v>
      </c>
      <c r="X31" s="8">
        <f>IF(X$22&lt;=$C31,0,IF(X$22&gt;(INDEX($D$13:$AA$13,1,$C31)+$C31),INDEX($D$18:$AA$18,,$C31)-SUM($D31:W31),INDEX($D$18:$AA$18,,$C31)/INDEX($D$13:$AA$13,1,$C31)))</f>
        <v>0</v>
      </c>
      <c r="Y31" s="8">
        <f>IF(Y$22&lt;=$C31,0,IF(Y$22&gt;(INDEX($D$13:$AA$13,1,$C31)+$C31),INDEX($D$18:$AA$18,,$C31)-SUM($D31:X31),INDEX($D$18:$AA$18,,$C31)/INDEX($D$13:$AA$13,1,$C31)))</f>
        <v>0</v>
      </c>
      <c r="Z31" s="8">
        <f>IF(Z$22&lt;=$C31,0,IF(Z$22&gt;(INDEX($D$13:$AA$13,1,$C31)+$C31),INDEX($D$18:$AA$18,,$C31)-SUM($D31:Y31),INDEX($D$18:$AA$18,,$C31)/INDEX($D$13:$AA$13,1,$C31)))</f>
        <v>0</v>
      </c>
      <c r="AA31" s="8">
        <f>IF(AA$22&lt;=$C31,0,IF(AA$22&gt;(INDEX($D$13:$AA$13,1,$C31)+$C31),INDEX($D$18:$AA$18,,$C31)-SUM($D31:Z31),INDEX($D$18:$AA$18,,$C31)/INDEX($D$13:$AA$13,1,$C31)))</f>
        <v>0</v>
      </c>
      <c r="AB31" s="8">
        <f>IF(AB$22&lt;=$C31,0,IF(AB$22&gt;(INDEX($D$13:$AA$13,1,$C31)+$C31),INDEX($D$18:$AA$18,,$C31)-SUM($D31:AA31),INDEX($D$18:$AA$18,,$C31)/INDEX($D$13:$AA$13,1,$C31)))</f>
        <v>0</v>
      </c>
      <c r="AC31" s="8">
        <f>IF(AC$22&lt;=$C31,0,IF(AC$22&gt;(INDEX($D$13:$AG$13,1,$C31)+$C31),INDEX($D$18:$AG$18,,$C31)-SUM($D31:AB31),INDEX($D$18:$AG$18,,$C31)/INDEX($D$13:$AG$13,1,$C31)))</f>
        <v>0</v>
      </c>
      <c r="AD31" s="8">
        <f>IF(AD$22&lt;=$C31,0,IF(AD$22&gt;(INDEX($D$13:$AG$13,1,$C31)+$C31),INDEX($D$18:$AG$18,,$C31)-SUM($D31:AC31),INDEX($D$18:$AG$18,,$C31)/INDEX($D$13:$AG$13,1,$C31)))*0.5</f>
        <v>0</v>
      </c>
      <c r="AE31" s="8"/>
      <c r="AF31" s="8"/>
      <c r="AG31" s="8"/>
      <c r="AH31" s="11">
        <f t="shared" si="14"/>
        <v>0</v>
      </c>
      <c r="AI31" s="11">
        <v>0</v>
      </c>
      <c r="AJ31" s="11">
        <f t="shared" si="15"/>
        <v>0</v>
      </c>
      <c r="AK31" s="10">
        <f t="shared" si="12"/>
        <v>40.5</v>
      </c>
      <c r="AM31" s="100">
        <v>60</v>
      </c>
      <c r="AN31" s="101">
        <f t="shared" si="17"/>
        <v>19.5</v>
      </c>
      <c r="AO31">
        <v>50</v>
      </c>
      <c r="AP31" s="101">
        <f t="shared" si="18"/>
        <v>30.5</v>
      </c>
    </row>
    <row r="32" spans="2:42" x14ac:dyDescent="0.2">
      <c r="B32">
        <v>2004</v>
      </c>
      <c r="C32" s="10">
        <v>8</v>
      </c>
      <c r="E32" s="8">
        <f>IF(E$22&lt;=$C32,0,IF(E$22&gt;(INDEX($D$13:$AA$13,1,$C32)+$C32),INDEX($D$18:$AA$18,,$C32)-SUM($D32:D32),INDEX($D$18:$AA$18,,$C32)/INDEX($D$13:$AA$13,1,$C32)))</f>
        <v>0</v>
      </c>
      <c r="F32" s="8">
        <f>IF(F$22&lt;=$C32,0,IF(F$22&gt;(INDEX($D$13:$AA$13,1,$C32)+$C32),INDEX($D$18:$AA$18,,$C32)-SUM($D32:E32),INDEX($D$18:$AA$18,,$C32)/INDEX($D$13:$AA$13,1,$C32)))</f>
        <v>0</v>
      </c>
      <c r="G32" s="8">
        <f>IF(G$22&lt;=$C32,0,IF(G$22&gt;(INDEX($D$13:$AA$13,1,$C32)+$C32),INDEX($D$18:$AA$18,,$C32)-SUM($D32:F32),INDEX($D$18:$AA$18,,$C32)/INDEX($D$13:$AA$13,1,$C32)))</f>
        <v>0</v>
      </c>
      <c r="H32" s="8">
        <f>IF(H$22&lt;=$C32,0,IF(H$22&gt;(INDEX($D$13:$AA$13,1,$C32)+$C32),INDEX($D$18:$AA$18,,$C32)-SUM($D32:G32),INDEX($D$18:$AA$18,,$C32)/INDEX($D$13:$AA$13,1,$C32)))</f>
        <v>0</v>
      </c>
      <c r="I32" s="8">
        <f>IF(I$22&lt;=$C32,0,IF(I$22&gt;(INDEX($D$13:$AA$13,1,$C32)+$C32),INDEX($D$18:$AA$18,,$C32)-SUM($D32:H32),INDEX($D$18:$AA$18,,$C32)/INDEX($D$13:$AA$13,1,$C32)))</f>
        <v>0</v>
      </c>
      <c r="J32" s="8">
        <f>IF(J$22&lt;=$C32,0,IF(J$22&gt;(INDEX($D$13:$AA$13,1,$C32)+$C32),INDEX($D$18:$AA$18,,$C32)-SUM($D32:I32),INDEX($D$18:$AA$18,,$C32)/INDEX($D$13:$AA$13,1,$C32)))</f>
        <v>0</v>
      </c>
      <c r="K32" s="8">
        <f>IF(K$22&lt;=$C32,0,IF(K$22&gt;(INDEX($D$13:$AA$13,1,$C32)+$C32),INDEX($D$18:$AA$18,,$C32)-SUM($D32:J32),INDEX($D$18:$AA$18,,$C32)/INDEX($D$13:$AA$13,1,$C32)))</f>
        <v>0</v>
      </c>
      <c r="L32" s="8">
        <f>IF(L$22&lt;=$C32,0,IF(L$22&gt;(INDEX($D$13:$AA$13,1,$C32)+$C32),INDEX($D$18:$AA$18,,$C32)-SUM($D32:K32),INDEX($D$18:$AA$18,,$C32)/INDEX($D$13:$AA$13,1,$C32)))</f>
        <v>0</v>
      </c>
      <c r="M32" s="8">
        <f>IF(M$22&lt;=$C32,0,IF(M$22&gt;(INDEX($D$13:$AA$13,1,$C32)+$C32),INDEX($D$18:$AA$18,,$C32)-SUM($D32:L32),INDEX($D$18:$AA$18,,$C32)/INDEX($D$13:$AA$13,1,$C32)))</f>
        <v>0</v>
      </c>
      <c r="N32" s="8">
        <f>IF(N$22&lt;=$C32,0,IF(N$22&gt;(INDEX($D$13:$AA$13,1,$C32)+$C32),INDEX($D$18:$AA$18,,$C32)-SUM($D32:M32),INDEX($D$18:$AA$18,,$C32)/INDEX($D$13:$AA$13,1,$C32)))</f>
        <v>0</v>
      </c>
      <c r="O32" s="8">
        <f>IF(O$22&lt;=$C32,0,IF(O$22&gt;(INDEX($D$13:$AA$13,1,$C32)+$C32),INDEX($D$18:$AA$18,,$C32)-SUM($D32:N32),INDEX($D$18:$AA$18,,$C32)/INDEX($D$13:$AA$13,1,$C32)))</f>
        <v>0</v>
      </c>
      <c r="P32" s="8">
        <f>IF(P$22&lt;=$C32,0,IF(P$22&gt;(INDEX($D$13:$AA$13,1,$C32)+$C32),INDEX($D$18:$AA$18,,$C32)-SUM($D32:O32),INDEX($D$18:$AA$18,,$C32)/INDEX($D$13:$AA$13,1,$C32)))</f>
        <v>0</v>
      </c>
      <c r="Q32" s="8">
        <f>IF(Q$22&lt;=$C32,0,IF(Q$22&gt;(INDEX($D$13:$AA$13,1,$C32)+$C32),INDEX($D$18:$AA$18,,$C32)-SUM($D32:P32),INDEX($D$18:$AA$18,,$C32)/INDEX($D$13:$AA$13,1,$C32)))</f>
        <v>0</v>
      </c>
      <c r="R32" s="8">
        <f>IF(R$22&lt;=$C32,0,IF(R$22&gt;(INDEX($D$13:$AA$13,1,$C32)+$C32),INDEX($D$18:$AA$18,,$C32)-SUM($D32:Q32),INDEX($D$18:$AA$18,,$C32)/INDEX($D$13:$AA$13,1,$C32)))</f>
        <v>0</v>
      </c>
      <c r="S32" s="8">
        <f>IF(S$22&lt;=$C32,0,IF(S$22&gt;(INDEX($D$13:$AA$13,1,$C32)+$C32),INDEX($D$18:$AA$18,,$C32)-SUM($D32:R32),INDEX($D$18:$AA$18,,$C32)/INDEX($D$13:$AA$13,1,$C32)))</f>
        <v>0</v>
      </c>
      <c r="T32" s="8">
        <f>IF(T$22&lt;=$C32,0,IF(T$22&gt;(INDEX($D$13:$AA$13,1,$C32)+$C32),INDEX($D$18:$AA$18,,$C32)-SUM($D32:S32),INDEX($D$18:$AA$18,,$C32)/INDEX($D$13:$AA$13,1,$C32)))</f>
        <v>0</v>
      </c>
      <c r="U32" s="8">
        <f>IF(U$22&lt;=$C32,0,IF(U$22&gt;(INDEX($D$13:$AA$13,1,$C32)+$C32),INDEX($D$18:$AA$18,,$C32)-SUM($D32:T32),INDEX($D$18:$AA$18,,$C32)/INDEX($D$13:$AA$13,1,$C32)))</f>
        <v>0</v>
      </c>
      <c r="V32" s="8">
        <f>IF(V$22&lt;=$C32,0,IF(V$22&gt;(INDEX($D$13:$AA$13,1,$C32)+$C32),INDEX($D$18:$AA$18,,$C32)-SUM($D32:U32),INDEX($D$18:$AA$18,,$C32)/INDEX($D$13:$AA$13,1,$C32)))</f>
        <v>0</v>
      </c>
      <c r="W32" s="8">
        <f>IF(W$22&lt;=$C32,0,IF(W$22&gt;(INDEX($D$13:$AA$13,1,$C32)+$C32),INDEX($D$18:$AA$18,,$C32)-SUM($D32:V32),INDEX($D$18:$AA$18,,$C32)/INDEX($D$13:$AA$13,1,$C32)))</f>
        <v>0</v>
      </c>
      <c r="X32" s="8">
        <f>IF(X$22&lt;=$C32,0,IF(X$22&gt;(INDEX($D$13:$AA$13,1,$C32)+$C32),INDEX($D$18:$AA$18,,$C32)-SUM($D32:W32),INDEX($D$18:$AA$18,,$C32)/INDEX($D$13:$AA$13,1,$C32)))</f>
        <v>0</v>
      </c>
      <c r="Y32" s="8">
        <f>IF(Y$22&lt;=$C32,0,IF(Y$22&gt;(INDEX($D$13:$AA$13,1,$C32)+$C32),INDEX($D$18:$AA$18,,$C32)-SUM($D32:X32),INDEX($D$18:$AA$18,,$C32)/INDEX($D$13:$AA$13,1,$C32)))</f>
        <v>0</v>
      </c>
      <c r="Z32" s="8">
        <f>IF(Z$22&lt;=$C32,0,IF(Z$22&gt;(INDEX($D$13:$AA$13,1,$C32)+$C32),INDEX($D$18:$AA$18,,$C32)-SUM($D32:Y32),INDEX($D$18:$AA$18,,$C32)/INDEX($D$13:$AA$13,1,$C32)))</f>
        <v>0</v>
      </c>
      <c r="AA32" s="8">
        <f>IF(AA$22&lt;=$C32,0,IF(AA$22&gt;(INDEX($D$13:$AA$13,1,$C32)+$C32),INDEX($D$18:$AA$18,,$C32)-SUM($D32:Z32),INDEX($D$18:$AA$18,,$C32)/INDEX($D$13:$AA$13,1,$C32)))</f>
        <v>0</v>
      </c>
      <c r="AB32" s="8">
        <f>IF(AB$22&lt;=$C32,0,IF(AB$22&gt;(INDEX($D$13:$AA$13,1,$C32)+$C32),INDEX($D$18:$AA$18,,$C32)-SUM($D32:AA32),INDEX($D$18:$AA$18,,$C32)/INDEX($D$13:$AA$13,1,$C32)))</f>
        <v>0</v>
      </c>
      <c r="AC32" s="8">
        <f>IF(AC$22&lt;=$C32,0,IF(AC$22&gt;(INDEX($D$13:$AG$13,1,$C32)+$C32),INDEX($D$18:$AG$18,,$C32)-SUM($D32:AB32),INDEX($D$18:$AG$18,,$C32)/INDEX($D$13:$AG$13,1,$C32)))</f>
        <v>0</v>
      </c>
      <c r="AD32" s="8">
        <f>IF(AD$22&lt;=$C32,0,IF(AD$22&gt;(INDEX($D$13:$AG$13,1,$C32)+$C32),INDEX($D$18:$AG$18,,$C32)-SUM($D32:AC32),INDEX($D$18:$AG$18,,$C32)/INDEX($D$13:$AG$13,1,$C32)))*0.5</f>
        <v>0</v>
      </c>
      <c r="AE32" s="8"/>
      <c r="AF32" s="8"/>
      <c r="AG32" s="8"/>
      <c r="AH32" s="11">
        <f t="shared" si="14"/>
        <v>0</v>
      </c>
      <c r="AI32" s="11">
        <v>0</v>
      </c>
      <c r="AJ32" s="11">
        <f t="shared" si="15"/>
        <v>0</v>
      </c>
      <c r="AK32" s="10">
        <f t="shared" si="12"/>
        <v>41.5</v>
      </c>
      <c r="AM32" s="100">
        <v>60</v>
      </c>
      <c r="AN32" s="101">
        <f t="shared" si="17"/>
        <v>18.5</v>
      </c>
      <c r="AO32">
        <v>50</v>
      </c>
      <c r="AP32" s="101">
        <f t="shared" si="18"/>
        <v>31.5</v>
      </c>
    </row>
    <row r="33" spans="2:42" x14ac:dyDescent="0.2">
      <c r="B33">
        <v>2005</v>
      </c>
      <c r="C33" s="10">
        <v>9</v>
      </c>
      <c r="E33" s="8">
        <f>IF(E$22&lt;=$C33,0,IF(E$22&gt;(INDEX($D$13:$AA$13,1,$C33)+$C33),INDEX($D$18:$AA$18,,$C33)-SUM($D33:D33),INDEX($D$18:$AA$18,,$C33)/INDEX($D$13:$AA$13,1,$C33)))</f>
        <v>0</v>
      </c>
      <c r="F33" s="8">
        <f>IF(F$22&lt;=$C33,0,IF(F$22&gt;(INDEX($D$13:$AA$13,1,$C33)+$C33),INDEX($D$18:$AA$18,,$C33)-SUM($D33:E33),INDEX($D$18:$AA$18,,$C33)/INDEX($D$13:$AA$13,1,$C33)))</f>
        <v>0</v>
      </c>
      <c r="G33" s="8">
        <f>IF(G$22&lt;=$C33,0,IF(G$22&gt;(INDEX($D$13:$AA$13,1,$C33)+$C33),INDEX($D$18:$AA$18,,$C33)-SUM($D33:F33),INDEX($D$18:$AA$18,,$C33)/INDEX($D$13:$AA$13,1,$C33)))</f>
        <v>0</v>
      </c>
      <c r="H33" s="8">
        <f>IF(H$22&lt;=$C33,0,IF(H$22&gt;(INDEX($D$13:$AA$13,1,$C33)+$C33),INDEX($D$18:$AA$18,,$C33)-SUM($D33:G33),INDEX($D$18:$AA$18,,$C33)/INDEX($D$13:$AA$13,1,$C33)))</f>
        <v>0</v>
      </c>
      <c r="I33" s="8">
        <f>IF(I$22&lt;=$C33,0,IF(I$22&gt;(INDEX($D$13:$AA$13,1,$C33)+$C33),INDEX($D$18:$AA$18,,$C33)-SUM($D33:H33),INDEX($D$18:$AA$18,,$C33)/INDEX($D$13:$AA$13,1,$C33)))</f>
        <v>0</v>
      </c>
      <c r="J33" s="8">
        <f>IF(J$22&lt;=$C33,0,IF(J$22&gt;(INDEX($D$13:$AA$13,1,$C33)+$C33),INDEX($D$18:$AA$18,,$C33)-SUM($D33:I33),INDEX($D$18:$AA$18,,$C33)/INDEX($D$13:$AA$13,1,$C33)))</f>
        <v>0</v>
      </c>
      <c r="K33" s="8">
        <f>IF(K$22&lt;=$C33,0,IF(K$22&gt;(INDEX($D$13:$AA$13,1,$C33)+$C33),INDEX($D$18:$AA$18,,$C33)-SUM($D33:J33),INDEX($D$18:$AA$18,,$C33)/INDEX($D$13:$AA$13,1,$C33)))</f>
        <v>0</v>
      </c>
      <c r="L33" s="8">
        <f>IF(L$22&lt;=$C33,0,IF(L$22&gt;(INDEX($D$13:$AA$13,1,$C33)+$C33),INDEX($D$18:$AA$18,,$C33)-SUM($D33:K33),INDEX($D$18:$AA$18,,$C33)/INDEX($D$13:$AA$13,1,$C33)))</f>
        <v>0</v>
      </c>
      <c r="M33" s="8">
        <f>IF(M$22&lt;=$C33,0,IF(M$22&gt;(INDEX($D$13:$AA$13,1,$C33)+$C33),INDEX($D$18:$AA$18,,$C33)-SUM($D33:L33),INDEX($D$18:$AA$18,,$C33)/INDEX($D$13:$AA$13,1,$C33)))</f>
        <v>0</v>
      </c>
      <c r="N33" s="8">
        <f>IF(N$22&lt;=$C33,0,IF(N$22&gt;(INDEX($D$13:$AA$13,1,$C33)+$C33),INDEX($D$18:$AA$18,,$C33)-SUM($D33:M33),INDEX($D$18:$AA$18,,$C33)/INDEX($D$13:$AA$13,1,$C33)))</f>
        <v>0</v>
      </c>
      <c r="O33" s="8">
        <f>IF(O$22&lt;=$C33,0,IF(O$22&gt;(INDEX($D$13:$AA$13,1,$C33)+$C33),INDEX($D$18:$AA$18,,$C33)-SUM($D33:N33),INDEX($D$18:$AA$18,,$C33)/INDEX($D$13:$AA$13,1,$C33)))</f>
        <v>0</v>
      </c>
      <c r="P33" s="8">
        <f>IF(P$22&lt;=$C33,0,IF(P$22&gt;(INDEX($D$13:$AA$13,1,$C33)+$C33),INDEX($D$18:$AA$18,,$C33)-SUM($D33:O33),INDEX($D$18:$AA$18,,$C33)/INDEX($D$13:$AA$13,1,$C33)))</f>
        <v>0</v>
      </c>
      <c r="Q33" s="8">
        <f>IF(Q$22&lt;=$C33,0,IF(Q$22&gt;(INDEX($D$13:$AA$13,1,$C33)+$C33),INDEX($D$18:$AA$18,,$C33)-SUM($D33:P33),INDEX($D$18:$AA$18,,$C33)/INDEX($D$13:$AA$13,1,$C33)))</f>
        <v>0</v>
      </c>
      <c r="R33" s="8">
        <f>IF(R$22&lt;=$C33,0,IF(R$22&gt;(INDEX($D$13:$AA$13,1,$C33)+$C33),INDEX($D$18:$AA$18,,$C33)-SUM($D33:Q33),INDEX($D$18:$AA$18,,$C33)/INDEX($D$13:$AA$13,1,$C33)))</f>
        <v>0</v>
      </c>
      <c r="S33" s="8">
        <f>IF(S$22&lt;=$C33,0,IF(S$22&gt;(INDEX($D$13:$AA$13,1,$C33)+$C33),INDEX($D$18:$AA$18,,$C33)-SUM($D33:R33),INDEX($D$18:$AA$18,,$C33)/INDEX($D$13:$AA$13,1,$C33)))</f>
        <v>0</v>
      </c>
      <c r="T33" s="8">
        <f>IF(T$22&lt;=$C33,0,IF(T$22&gt;(INDEX($D$13:$AA$13,1,$C33)+$C33),INDEX($D$18:$AA$18,,$C33)-SUM($D33:S33),INDEX($D$18:$AA$18,,$C33)/INDEX($D$13:$AA$13,1,$C33)))</f>
        <v>0</v>
      </c>
      <c r="U33" s="8">
        <f>IF(U$22&lt;=$C33,0,IF(U$22&gt;(INDEX($D$13:$AA$13,1,$C33)+$C33),INDEX($D$18:$AA$18,,$C33)-SUM($D33:T33),INDEX($D$18:$AA$18,,$C33)/INDEX($D$13:$AA$13,1,$C33)))</f>
        <v>0</v>
      </c>
      <c r="V33" s="8">
        <f>IF(V$22&lt;=$C33,0,IF(V$22&gt;(INDEX($D$13:$AA$13,1,$C33)+$C33),INDEX($D$18:$AA$18,,$C33)-SUM($D33:U33),INDEX($D$18:$AA$18,,$C33)/INDEX($D$13:$AA$13,1,$C33)))</f>
        <v>0</v>
      </c>
      <c r="W33" s="8">
        <f>IF(W$22&lt;=$C33,0,IF(W$22&gt;(INDEX($D$13:$AA$13,1,$C33)+$C33),INDEX($D$18:$AA$18,,$C33)-SUM($D33:V33),INDEX($D$18:$AA$18,,$C33)/INDEX($D$13:$AA$13,1,$C33)))</f>
        <v>0</v>
      </c>
      <c r="X33" s="8">
        <f>IF(X$22&lt;=$C33,0,IF(X$22&gt;(INDEX($D$13:$AA$13,1,$C33)+$C33),INDEX($D$18:$AA$18,,$C33)-SUM($D33:W33),INDEX($D$18:$AA$18,,$C33)/INDEX($D$13:$AA$13,1,$C33)))</f>
        <v>0</v>
      </c>
      <c r="Y33" s="8">
        <f>IF(Y$22&lt;=$C33,0,IF(Y$22&gt;(INDEX($D$13:$AA$13,1,$C33)+$C33),INDEX($D$18:$AA$18,,$C33)-SUM($D33:X33),INDEX($D$18:$AA$18,,$C33)/INDEX($D$13:$AA$13,1,$C33)))</f>
        <v>0</v>
      </c>
      <c r="Z33" s="8">
        <f>IF(Z$22&lt;=$C33,0,IF(Z$22&gt;(INDEX($D$13:$AA$13,1,$C33)+$C33),INDEX($D$18:$AA$18,,$C33)-SUM($D33:Y33),INDEX($D$18:$AA$18,,$C33)/INDEX($D$13:$AA$13,1,$C33)))</f>
        <v>0</v>
      </c>
      <c r="AA33" s="8">
        <f>IF(AA$22&lt;=$C33,0,IF(AA$22&gt;(INDEX($D$13:$AA$13,1,$C33)+$C33),INDEX($D$18:$AA$18,,$C33)-SUM($D33:Z33),INDEX($D$18:$AA$18,,$C33)/INDEX($D$13:$AA$13,1,$C33)))</f>
        <v>0</v>
      </c>
      <c r="AB33" s="8">
        <f>IF(AB$22&lt;=$C33,0,IF(AB$22&gt;(INDEX($D$13:$AA$13,1,$C33)+$C33),INDEX($D$18:$AA$18,,$C33)-SUM($D33:AA33),INDEX($D$18:$AA$18,,$C33)/INDEX($D$13:$AA$13,1,$C33)))</f>
        <v>0</v>
      </c>
      <c r="AC33" s="8">
        <f>IF(AC$22&lt;=$C33,0,IF(AC$22&gt;(INDEX($D$13:$AG$13,1,$C33)+$C33),INDEX($D$18:$AG$18,,$C33)-SUM($D33:AB33),INDEX($D$18:$AG$18,,$C33)/INDEX($D$13:$AG$13,1,$C33)))</f>
        <v>0</v>
      </c>
      <c r="AD33" s="8">
        <f>IF(AD$22&lt;=$C33,0,IF(AD$22&gt;(INDEX($D$13:$AG$13,1,$C33)+$C33),INDEX($D$18:$AG$18,,$C33)-SUM($D33:AC33),INDEX($D$18:$AG$18,,$C33)/INDEX($D$13:$AG$13,1,$C33)))*0.5</f>
        <v>0</v>
      </c>
      <c r="AE33" s="8"/>
      <c r="AF33" s="8"/>
      <c r="AG33" s="8"/>
      <c r="AH33" s="11">
        <f t="shared" si="14"/>
        <v>0</v>
      </c>
      <c r="AI33" s="11">
        <v>0</v>
      </c>
      <c r="AJ33" s="11">
        <f t="shared" si="15"/>
        <v>0</v>
      </c>
      <c r="AK33" s="10">
        <f t="shared" si="12"/>
        <v>42.5</v>
      </c>
      <c r="AM33" s="100">
        <v>60</v>
      </c>
      <c r="AN33" s="101">
        <f t="shared" si="17"/>
        <v>17.5</v>
      </c>
      <c r="AO33">
        <v>50</v>
      </c>
      <c r="AP33" s="101">
        <f t="shared" si="18"/>
        <v>32.5</v>
      </c>
    </row>
    <row r="34" spans="2:42" x14ac:dyDescent="0.2">
      <c r="B34">
        <v>2006</v>
      </c>
      <c r="C34" s="10">
        <v>10</v>
      </c>
      <c r="E34" s="8">
        <f>IF(E$22&lt;=$C34,0,IF(E$22&gt;(INDEX($D$13:$AA$13,1,$C34)+$C34),INDEX($D$18:$AA$18,,$C34)-SUM($D34:D34),INDEX($D$18:$AA$18,,$C34)/INDEX($D$13:$AA$13,1,$C34)))</f>
        <v>0</v>
      </c>
      <c r="F34" s="8">
        <f>IF(F$22&lt;=$C34,0,IF(F$22&gt;(INDEX($D$13:$AA$13,1,$C34)+$C34),INDEX($D$18:$AA$18,,$C34)-SUM($D34:E34),INDEX($D$18:$AA$18,,$C34)/INDEX($D$13:$AA$13,1,$C34)))</f>
        <v>0</v>
      </c>
      <c r="G34" s="8">
        <f>IF(G$22&lt;=$C34,0,IF(G$22&gt;(INDEX($D$13:$AA$13,1,$C34)+$C34),INDEX($D$18:$AA$18,,$C34)-SUM($D34:F34),INDEX($D$18:$AA$18,,$C34)/INDEX($D$13:$AA$13,1,$C34)))</f>
        <v>0</v>
      </c>
      <c r="H34" s="8">
        <f>IF(H$22&lt;=$C34,0,IF(H$22&gt;(INDEX($D$13:$AA$13,1,$C34)+$C34),INDEX($D$18:$AA$18,,$C34)-SUM($D34:G34),INDEX($D$18:$AA$18,,$C34)/INDEX($D$13:$AA$13,1,$C34)))</f>
        <v>0</v>
      </c>
      <c r="I34" s="8">
        <f>IF(I$22&lt;=$C34,0,IF(I$22&gt;(INDEX($D$13:$AA$13,1,$C34)+$C34),INDEX($D$18:$AA$18,,$C34)-SUM($D34:H34),INDEX($D$18:$AA$18,,$C34)/INDEX($D$13:$AA$13,1,$C34)))</f>
        <v>0</v>
      </c>
      <c r="J34" s="8">
        <f>IF(J$22&lt;=$C34,0,IF(J$22&gt;(INDEX($D$13:$AA$13,1,$C34)+$C34),INDEX($D$18:$AA$18,,$C34)-SUM($D34:I34),INDEX($D$18:$AA$18,,$C34)/INDEX($D$13:$AA$13,1,$C34)))</f>
        <v>0</v>
      </c>
      <c r="K34" s="8">
        <f>IF(K$22&lt;=$C34,0,IF(K$22&gt;(INDEX($D$13:$AA$13,1,$C34)+$C34),INDEX($D$18:$AA$18,,$C34)-SUM($D34:J34),INDEX($D$18:$AA$18,,$C34)/INDEX($D$13:$AA$13,1,$C34)))</f>
        <v>0</v>
      </c>
      <c r="L34" s="8">
        <f>IF(L$22&lt;=$C34,0,IF(L$22&gt;(INDEX($D$13:$AA$13,1,$C34)+$C34),INDEX($D$18:$AA$18,,$C34)-SUM($D34:K34),INDEX($D$18:$AA$18,,$C34)/INDEX($D$13:$AA$13,1,$C34)))</f>
        <v>0</v>
      </c>
      <c r="M34" s="8">
        <f>IF(M$22&lt;=$C34,0,IF(M$22&gt;(INDEX($D$13:$AA$13,1,$C34)+$C34),INDEX($D$18:$AA$18,,$C34)-SUM($D34:L34),INDEX($D$18:$AA$18,,$C34)/INDEX($D$13:$AA$13,1,$C34)))</f>
        <v>0</v>
      </c>
      <c r="N34" s="8">
        <f>IF(N$22&lt;=$C34,0,IF(N$22&gt;(INDEX($D$13:$AA$13,1,$C34)+$C34),INDEX($D$18:$AA$18,,$C34)-SUM($D34:M34),INDEX($D$18:$AA$18,,$C34)/INDEX($D$13:$AA$13,1,$C34)))</f>
        <v>0</v>
      </c>
      <c r="O34" s="8">
        <f>IF(O$22&lt;=$C34,0,IF(O$22&gt;(INDEX($D$13:$AA$13,1,$C34)+$C34),INDEX($D$18:$AA$18,,$C34)-SUM($D34:N34),INDEX($D$18:$AA$18,,$C34)/INDEX($D$13:$AA$13,1,$C34)))</f>
        <v>0</v>
      </c>
      <c r="P34" s="8">
        <f>IF(P$22&lt;=$C34,0,IF(P$22&gt;(INDEX($D$13:$AA$13,1,$C34)+$C34),INDEX($D$18:$AA$18,,$C34)-SUM($D34:O34),INDEX($D$18:$AA$18,,$C34)/INDEX($D$13:$AA$13,1,$C34)))</f>
        <v>0</v>
      </c>
      <c r="Q34" s="8">
        <f>IF(Q$22&lt;=$C34,0,IF(Q$22&gt;(INDEX($D$13:$AA$13,1,$C34)+$C34),INDEX($D$18:$AA$18,,$C34)-SUM($D34:P34),INDEX($D$18:$AA$18,,$C34)/INDEX($D$13:$AA$13,1,$C34)))</f>
        <v>0</v>
      </c>
      <c r="R34" s="8">
        <f>IF(R$22&lt;=$C34,0,IF(R$22&gt;(INDEX($D$13:$AA$13,1,$C34)+$C34),INDEX($D$18:$AA$18,,$C34)-SUM($D34:Q34),INDEX($D$18:$AA$18,,$C34)/INDEX($D$13:$AA$13,1,$C34)))</f>
        <v>0</v>
      </c>
      <c r="S34" s="8">
        <f>IF(S$22&lt;=$C34,0,IF(S$22&gt;(INDEX($D$13:$AA$13,1,$C34)+$C34),INDEX($D$18:$AA$18,,$C34)-SUM($D34:R34),INDEX($D$18:$AA$18,,$C34)/INDEX($D$13:$AA$13,1,$C34)))</f>
        <v>0</v>
      </c>
      <c r="T34" s="8">
        <f>IF(T$22&lt;=$C34,0,IF(T$22&gt;(INDEX($D$13:$AA$13,1,$C34)+$C34),INDEX($D$18:$AA$18,,$C34)-SUM($D34:S34),INDEX($D$18:$AA$18,,$C34)/INDEX($D$13:$AA$13,1,$C34)))</f>
        <v>0</v>
      </c>
      <c r="U34" s="8">
        <f>IF(U$22&lt;=$C34,0,IF(U$22&gt;(INDEX($D$13:$AA$13,1,$C34)+$C34),INDEX($D$18:$AA$18,,$C34)-SUM($D34:T34),INDEX($D$18:$AA$18,,$C34)/INDEX($D$13:$AA$13,1,$C34)))</f>
        <v>0</v>
      </c>
      <c r="V34" s="8">
        <f>IF(V$22&lt;=$C34,0,IF(V$22&gt;(INDEX($D$13:$AA$13,1,$C34)+$C34),INDEX($D$18:$AA$18,,$C34)-SUM($D34:U34),INDEX($D$18:$AA$18,,$C34)/INDEX($D$13:$AA$13,1,$C34)))</f>
        <v>0</v>
      </c>
      <c r="W34" s="8">
        <f>IF(W$22&lt;=$C34,0,IF(W$22&gt;(INDEX($D$13:$AA$13,1,$C34)+$C34),INDEX($D$18:$AA$18,,$C34)-SUM($D34:V34),INDEX($D$18:$AA$18,,$C34)/INDEX($D$13:$AA$13,1,$C34)))</f>
        <v>0</v>
      </c>
      <c r="X34" s="8">
        <f>IF(X$22&lt;=$C34,0,IF(X$22&gt;(INDEX($D$13:$AA$13,1,$C34)+$C34),INDEX($D$18:$AA$18,,$C34)-SUM($D34:W34),INDEX($D$18:$AA$18,,$C34)/INDEX($D$13:$AA$13,1,$C34)))</f>
        <v>0</v>
      </c>
      <c r="Y34" s="8">
        <f>IF(Y$22&lt;=$C34,0,IF(Y$22&gt;(INDEX($D$13:$AA$13,1,$C34)+$C34),INDEX($D$18:$AA$18,,$C34)-SUM($D34:X34),INDEX($D$18:$AA$18,,$C34)/INDEX($D$13:$AA$13,1,$C34)))</f>
        <v>0</v>
      </c>
      <c r="Z34" s="8">
        <f>IF(Z$22&lt;=$C34,0,IF(Z$22&gt;(INDEX($D$13:$AA$13,1,$C34)+$C34),INDEX($D$18:$AA$18,,$C34)-SUM($D34:Y34),INDEX($D$18:$AA$18,,$C34)/INDEX($D$13:$AA$13,1,$C34)))</f>
        <v>0</v>
      </c>
      <c r="AA34" s="8">
        <f>IF(AA$22&lt;=$C34,0,IF(AA$22&gt;(INDEX($D$13:$AA$13,1,$C34)+$C34),INDEX($D$18:$AA$18,,$C34)-SUM($D34:Z34),INDEX($D$18:$AA$18,,$C34)/INDEX($D$13:$AA$13,1,$C34)))</f>
        <v>0</v>
      </c>
      <c r="AB34" s="8">
        <f>IF(AB$22&lt;=$C34,0,IF(AB$22&gt;(INDEX($D$13:$AA$13,1,$C34)+$C34),INDEX($D$18:$AA$18,,$C34)-SUM($D34:AA34),INDEX($D$18:$AA$18,,$C34)/INDEX($D$13:$AA$13,1,$C34)))</f>
        <v>0</v>
      </c>
      <c r="AC34" s="8">
        <f>IF(AC$22&lt;=$C34,0,IF(AC$22&gt;(INDEX($D$13:$AG$13,1,$C34)+$C34),INDEX($D$18:$AG$18,,$C34)-SUM($D34:AB34),INDEX($D$18:$AG$18,,$C34)/INDEX($D$13:$AG$13,1,$C34)))</f>
        <v>0</v>
      </c>
      <c r="AD34" s="8">
        <f>IF(AD$22&lt;=$C34,0,IF(AD$22&gt;(INDEX($D$13:$AG$13,1,$C34)+$C34),INDEX($D$18:$AG$18,,$C34)-SUM($D34:AC34),INDEX($D$18:$AG$18,,$C34)/INDEX($D$13:$AG$13,1,$C34)))*0.5</f>
        <v>0</v>
      </c>
      <c r="AE34" s="8"/>
      <c r="AF34" s="8"/>
      <c r="AG34" s="8"/>
      <c r="AH34" s="11">
        <f t="shared" si="14"/>
        <v>0</v>
      </c>
      <c r="AI34" s="11">
        <v>0</v>
      </c>
      <c r="AJ34" s="11">
        <f t="shared" si="15"/>
        <v>0</v>
      </c>
      <c r="AK34" s="10">
        <f t="shared" si="12"/>
        <v>43.5</v>
      </c>
      <c r="AM34" s="100">
        <v>60</v>
      </c>
      <c r="AN34" s="101">
        <f t="shared" si="17"/>
        <v>16.5</v>
      </c>
      <c r="AO34">
        <v>50</v>
      </c>
      <c r="AP34" s="101">
        <f t="shared" si="18"/>
        <v>33.5</v>
      </c>
    </row>
    <row r="35" spans="2:42" x14ac:dyDescent="0.2">
      <c r="B35">
        <v>2007</v>
      </c>
      <c r="C35" s="10">
        <v>11</v>
      </c>
      <c r="E35" s="8">
        <f>IF(E$22&lt;=$C35,0,IF(E$22&gt;(INDEX($D$13:$AA$13,1,$C35)+$C35),INDEX($D$18:$AA$18,,$C35)-SUM($D35:D35),INDEX($D$18:$AA$18,,$C35)/INDEX($D$13:$AA$13,1,$C35)))</f>
        <v>0</v>
      </c>
      <c r="F35" s="8">
        <f>IF(F$22&lt;=$C35,0,IF(F$22&gt;(INDEX($D$13:$AA$13,1,$C35)+$C35),INDEX($D$18:$AA$18,,$C35)-SUM($D35:E35),INDEX($D$18:$AA$18,,$C35)/INDEX($D$13:$AA$13,1,$C35)))</f>
        <v>0</v>
      </c>
      <c r="G35" s="8">
        <f>IF(G$22&lt;=$C35,0,IF(G$22&gt;(INDEX($D$13:$AA$13,1,$C35)+$C35),INDEX($D$18:$AA$18,,$C35)-SUM($D35:F35),INDEX($D$18:$AA$18,,$C35)/INDEX($D$13:$AA$13,1,$C35)))</f>
        <v>0</v>
      </c>
      <c r="H35" s="8">
        <f>IF(H$22&lt;=$C35,0,IF(H$22&gt;(INDEX($D$13:$AA$13,1,$C35)+$C35),INDEX($D$18:$AA$18,,$C35)-SUM($D35:G35),INDEX($D$18:$AA$18,,$C35)/INDEX($D$13:$AA$13,1,$C35)))</f>
        <v>0</v>
      </c>
      <c r="I35" s="8">
        <f>IF(I$22&lt;=$C35,0,IF(I$22&gt;(INDEX($D$13:$AA$13,1,$C35)+$C35),INDEX($D$18:$AA$18,,$C35)-SUM($D35:H35),INDEX($D$18:$AA$18,,$C35)/INDEX($D$13:$AA$13,1,$C35)))</f>
        <v>0</v>
      </c>
      <c r="J35" s="8">
        <f>IF(J$22&lt;=$C35,0,IF(J$22&gt;(INDEX($D$13:$AA$13,1,$C35)+$C35),INDEX($D$18:$AA$18,,$C35)-SUM($D35:I35),INDEX($D$18:$AA$18,,$C35)/INDEX($D$13:$AA$13,1,$C35)))</f>
        <v>0</v>
      </c>
      <c r="K35" s="8">
        <f>IF(K$22&lt;=$C35,0,IF(K$22&gt;(INDEX($D$13:$AA$13,1,$C35)+$C35),INDEX($D$18:$AA$18,,$C35)-SUM($D35:J35),INDEX($D$18:$AA$18,,$C35)/INDEX($D$13:$AA$13,1,$C35)))</f>
        <v>0</v>
      </c>
      <c r="L35" s="8">
        <f>IF(L$22&lt;=$C35,0,IF(L$22&gt;(INDEX($D$13:$AA$13,1,$C35)+$C35),INDEX($D$18:$AA$18,,$C35)-SUM($D35:K35),INDEX($D$18:$AA$18,,$C35)/INDEX($D$13:$AA$13,1,$C35)))</f>
        <v>0</v>
      </c>
      <c r="M35" s="8">
        <f>IF(M$22&lt;=$C35,0,IF(M$22&gt;(INDEX($D$13:$AA$13,1,$C35)+$C35),INDEX($D$18:$AA$18,,$C35)-SUM($D35:L35),INDEX($D$18:$AA$18,,$C35)/INDEX($D$13:$AA$13,1,$C35)))</f>
        <v>0</v>
      </c>
      <c r="N35" s="8">
        <f>IF(N$22&lt;=$C35,0,IF(N$22&gt;(INDEX($D$13:$AA$13,1,$C35)+$C35),INDEX($D$18:$AA$18,,$C35)-SUM($D35:M35),INDEX($D$18:$AA$18,,$C35)/INDEX($D$13:$AA$13,1,$C35)))</f>
        <v>0</v>
      </c>
      <c r="O35" s="8">
        <f>IF(O$22&lt;=$C35,0,IF(O$22&gt;(INDEX($D$13:$AA$13,1,$C35)+$C35),INDEX($D$18:$AA$18,,$C35)-SUM($D35:N35),INDEX($D$18:$AA$18,,$C35)/INDEX($D$13:$AA$13,1,$C35)))</f>
        <v>0</v>
      </c>
      <c r="P35" s="8">
        <f>IF(P$22&lt;=$C35,0,IF(P$22&gt;(INDEX($D$13:$AA$13,1,$C35)+$C35),INDEX($D$18:$AA$18,,$C35)-SUM($D35:O35),INDEX($D$18:$AA$18,,$C35)/INDEX($D$13:$AA$13,1,$C35)))</f>
        <v>0</v>
      </c>
      <c r="Q35" s="8">
        <f>IF(Q$22&lt;=$C35,0,IF(Q$22&gt;(INDEX($D$13:$AA$13,1,$C35)+$C35),INDEX($D$18:$AA$18,,$C35)-SUM($D35:P35),INDEX($D$18:$AA$18,,$C35)/INDEX($D$13:$AA$13,1,$C35)))</f>
        <v>0</v>
      </c>
      <c r="R35" s="8">
        <f>IF(R$22&lt;=$C35,0,IF(R$22&gt;(INDEX($D$13:$AA$13,1,$C35)+$C35),INDEX($D$18:$AA$18,,$C35)-SUM($D35:Q35),INDEX($D$18:$AA$18,,$C35)/INDEX($D$13:$AA$13,1,$C35)))</f>
        <v>0</v>
      </c>
      <c r="S35" s="8">
        <f>IF(S$22&lt;=$C35,0,IF(S$22&gt;(INDEX($D$13:$AA$13,1,$C35)+$C35),INDEX($D$18:$AA$18,,$C35)-SUM($D35:R35),INDEX($D$18:$AA$18,,$C35)/INDEX($D$13:$AA$13,1,$C35)))</f>
        <v>0</v>
      </c>
      <c r="T35" s="8">
        <f>IF(T$22&lt;=$C35,0,IF(T$22&gt;(INDEX($D$13:$AA$13,1,$C35)+$C35),INDEX($D$18:$AA$18,,$C35)-SUM($D35:S35),INDEX($D$18:$AA$18,,$C35)/INDEX($D$13:$AA$13,1,$C35)))</f>
        <v>0</v>
      </c>
      <c r="U35" s="8">
        <f>IF(U$22&lt;=$C35,0,IF(U$22&gt;(INDEX($D$13:$AA$13,1,$C35)+$C35),INDEX($D$18:$AA$18,,$C35)-SUM($D35:T35),INDEX($D$18:$AA$18,,$C35)/INDEX($D$13:$AA$13,1,$C35)))</f>
        <v>0</v>
      </c>
      <c r="V35" s="8">
        <f>IF(V$22&lt;=$C35,0,IF(V$22&gt;(INDEX($D$13:$AA$13,1,$C35)+$C35),INDEX($D$18:$AA$18,,$C35)-SUM($D35:U35),INDEX($D$18:$AA$18,,$C35)/INDEX($D$13:$AA$13,1,$C35)))</f>
        <v>0</v>
      </c>
      <c r="W35" s="8">
        <f>IF(W$22&lt;=$C35,0,IF(W$22&gt;(INDEX($D$13:$AA$13,1,$C35)+$C35),INDEX($D$18:$AA$18,,$C35)-SUM($D35:V35),INDEX($D$18:$AA$18,,$C35)/INDEX($D$13:$AA$13,1,$C35)))</f>
        <v>0</v>
      </c>
      <c r="X35" s="8">
        <f>IF(X$22&lt;=$C35,0,IF(X$22&gt;(INDEX($D$13:$AA$13,1,$C35)+$C35),INDEX($D$18:$AA$18,,$C35)-SUM($D35:W35),INDEX($D$18:$AA$18,,$C35)/INDEX($D$13:$AA$13,1,$C35)))</f>
        <v>0</v>
      </c>
      <c r="Y35" s="8">
        <f>IF(Y$22&lt;=$C35,0,IF(Y$22&gt;(INDEX($D$13:$AA$13,1,$C35)+$C35),INDEX($D$18:$AA$18,,$C35)-SUM($D35:X35),INDEX($D$18:$AA$18,,$C35)/INDEX($D$13:$AA$13,1,$C35)))</f>
        <v>0</v>
      </c>
      <c r="Z35" s="8">
        <f>IF(Z$22&lt;=$C35,0,IF(Z$22&gt;(INDEX($D$13:$AA$13,1,$C35)+$C35),INDEX($D$18:$AA$18,,$C35)-SUM($D35:Y35),INDEX($D$18:$AA$18,,$C35)/INDEX($D$13:$AA$13,1,$C35)))</f>
        <v>0</v>
      </c>
      <c r="AA35" s="8">
        <f>IF(AA$22&lt;=$C35,0,IF(AA$22&gt;(INDEX($D$13:$AA$13,1,$C35)+$C35),INDEX($D$18:$AA$18,,$C35)-SUM($D35:Z35),INDEX($D$18:$AA$18,,$C35)/INDEX($D$13:$AA$13,1,$C35)))</f>
        <v>0</v>
      </c>
      <c r="AB35" s="8">
        <f>IF(AB$22&lt;=$C35,0,IF(AB$22&gt;(INDEX($D$13:$AA$13,1,$C35)+$C35),INDEX($D$18:$AA$18,,$C35)-SUM($D35:AA35),INDEX($D$18:$AA$18,,$C35)/INDEX($D$13:$AA$13,1,$C35)))</f>
        <v>0</v>
      </c>
      <c r="AC35" s="8">
        <f>IF(AC$22&lt;=$C35,0,IF(AC$22&gt;(INDEX($D$13:$AG$13,1,$C35)+$C35),INDEX($D$18:$AG$18,,$C35)-SUM($D35:AB35),INDEX($D$18:$AG$18,,$C35)/INDEX($D$13:$AG$13,1,$C35)))</f>
        <v>0</v>
      </c>
      <c r="AD35" s="8">
        <f>IF(AD$22&lt;=$C35,0,IF(AD$22&gt;(INDEX($D$13:$AG$13,1,$C35)+$C35),INDEX($D$18:$AG$18,,$C35)-SUM($D35:AC35),INDEX($D$18:$AG$18,,$C35)/INDEX($D$13:$AG$13,1,$C35)))*0.5</f>
        <v>0</v>
      </c>
      <c r="AE35" s="8"/>
      <c r="AF35" s="8"/>
      <c r="AG35" s="8"/>
      <c r="AH35" s="11">
        <f t="shared" si="14"/>
        <v>0</v>
      </c>
      <c r="AI35" s="11">
        <v>0</v>
      </c>
      <c r="AJ35" s="11">
        <f t="shared" si="15"/>
        <v>0</v>
      </c>
      <c r="AK35" s="10">
        <f t="shared" si="12"/>
        <v>44.5</v>
      </c>
      <c r="AM35" s="100">
        <v>60</v>
      </c>
      <c r="AN35" s="101">
        <f t="shared" si="17"/>
        <v>15.5</v>
      </c>
      <c r="AO35">
        <v>50</v>
      </c>
      <c r="AP35" s="101">
        <f t="shared" si="18"/>
        <v>34.5</v>
      </c>
    </row>
    <row r="36" spans="2:42" x14ac:dyDescent="0.2">
      <c r="B36">
        <v>2008</v>
      </c>
      <c r="C36" s="10">
        <v>12</v>
      </c>
      <c r="E36" s="8">
        <f>IF(E$22&lt;=$C36,0,IF(E$22&gt;(INDEX($D$13:$AA$13,1,$C36)+$C36),INDEX($D$18:$AA$18,,$C36)-SUM($D36:D36),INDEX($D$18:$AA$18,,$C36)/INDEX($D$13:$AA$13,1,$C36)))</f>
        <v>0</v>
      </c>
      <c r="F36" s="8">
        <f>IF(F$22&lt;=$C36,0,IF(F$22&gt;(INDEX($D$13:$AA$13,1,$C36)+$C36),INDEX($D$18:$AA$18,,$C36)-SUM($D36:E36),INDEX($D$18:$AA$18,,$C36)/INDEX($D$13:$AA$13,1,$C36)))</f>
        <v>0</v>
      </c>
      <c r="G36" s="8">
        <f>IF(G$22&lt;=$C36,0,IF(G$22&gt;(INDEX($D$13:$AA$13,1,$C36)+$C36),INDEX($D$18:$AA$18,,$C36)-SUM($D36:F36),INDEX($D$18:$AA$18,,$C36)/INDEX($D$13:$AA$13,1,$C36)))</f>
        <v>0</v>
      </c>
      <c r="H36" s="8">
        <f>IF(H$22&lt;=$C36,0,IF(H$22&gt;(INDEX($D$13:$AA$13,1,$C36)+$C36),INDEX($D$18:$AA$18,,$C36)-SUM($D36:G36),INDEX($D$18:$AA$18,,$C36)/INDEX($D$13:$AA$13,1,$C36)))</f>
        <v>0</v>
      </c>
      <c r="I36" s="8">
        <f>IF(I$22&lt;=$C36,0,IF(I$22&gt;(INDEX($D$13:$AA$13,1,$C36)+$C36),INDEX($D$18:$AA$18,,$C36)-SUM($D36:H36),INDEX($D$18:$AA$18,,$C36)/INDEX($D$13:$AA$13,1,$C36)))</f>
        <v>0</v>
      </c>
      <c r="J36" s="8">
        <f>IF(J$22&lt;=$C36,0,IF(J$22&gt;(INDEX($D$13:$AA$13,1,$C36)+$C36),INDEX($D$18:$AA$18,,$C36)-SUM($D36:I36),INDEX($D$18:$AA$18,,$C36)/INDEX($D$13:$AA$13,1,$C36)))</f>
        <v>0</v>
      </c>
      <c r="K36" s="8">
        <f>IF(K$22&lt;=$C36,0,IF(K$22&gt;(INDEX($D$13:$AA$13,1,$C36)+$C36),INDEX($D$18:$AA$18,,$C36)-SUM($D36:J36),INDEX($D$18:$AA$18,,$C36)/INDEX($D$13:$AA$13,1,$C36)))</f>
        <v>0</v>
      </c>
      <c r="L36" s="8">
        <f>IF(L$22&lt;=$C36,0,IF(L$22&gt;(INDEX($D$13:$AA$13,1,$C36)+$C36),INDEX($D$18:$AA$18,,$C36)-SUM($D36:K36),INDEX($D$18:$AA$18,,$C36)/INDEX($D$13:$AA$13,1,$C36)))</f>
        <v>0</v>
      </c>
      <c r="M36" s="8">
        <f>IF(M$22&lt;=$C36,0,IF(M$22&gt;(INDEX($D$13:$AA$13,1,$C36)+$C36),INDEX($D$18:$AA$18,,$C36)-SUM($D36:L36),INDEX($D$18:$AA$18,,$C36)/INDEX($D$13:$AA$13,1,$C36)))</f>
        <v>0</v>
      </c>
      <c r="N36" s="8">
        <f>IF(N$22&lt;=$C36,0,IF(N$22&gt;(INDEX($D$13:$AA$13,1,$C36)+$C36),INDEX($D$18:$AA$18,,$C36)-SUM($D36:M36),INDEX($D$18:$AA$18,,$C36)/INDEX($D$13:$AA$13,1,$C36)))</f>
        <v>0</v>
      </c>
      <c r="O36" s="8">
        <f>IF(O$22&lt;=$C36,0,IF(O$22&gt;(INDEX($D$13:$AA$13,1,$C36)+$C36),INDEX($D$18:$AA$18,,$C36)-SUM($D36:N36),INDEX($D$18:$AA$18,,$C36)/INDEX($D$13:$AA$13,1,$C36)))</f>
        <v>0</v>
      </c>
      <c r="P36" s="8">
        <f>IF(P$22&lt;=$C36,0,IF(P$22&gt;(INDEX($D$13:$AA$13,1,$C36)+$C36),INDEX($D$18:$AA$18,,$C36)-SUM($D36:O36),INDEX($D$18:$AA$18,,$C36)/INDEX($D$13:$AA$13,1,$C36)))</f>
        <v>0</v>
      </c>
      <c r="Q36" s="8">
        <f>IF(Q$22&lt;=$C36,0,IF(Q$22&gt;(INDEX($D$13:$AA$13,1,$C36)+$C36),INDEX($D$18:$AA$18,,$C36)-SUM($D36:P36),INDEX($D$18:$AA$18,,$C36)/INDEX($D$13:$AA$13,1,$C36)))</f>
        <v>0</v>
      </c>
      <c r="R36" s="8">
        <f>IF(R$22&lt;=$C36,0,IF(R$22&gt;(INDEX($D$13:$AA$13,1,$C36)+$C36),INDEX($D$18:$AA$18,,$C36)-SUM($D36:Q36),INDEX($D$18:$AA$18,,$C36)/INDEX($D$13:$AA$13,1,$C36)))</f>
        <v>0</v>
      </c>
      <c r="S36" s="8">
        <f>IF(S$22&lt;=$C36,0,IF(S$22&gt;(INDEX($D$13:$AA$13,1,$C36)+$C36),INDEX($D$18:$AA$18,,$C36)-SUM($D36:R36),INDEX($D$18:$AA$18,,$C36)/INDEX($D$13:$AA$13,1,$C36)))</f>
        <v>0</v>
      </c>
      <c r="T36" s="8">
        <f>IF(T$22&lt;=$C36,0,IF(T$22&gt;(INDEX($D$13:$AA$13,1,$C36)+$C36),INDEX($D$18:$AA$18,,$C36)-SUM($D36:S36),INDEX($D$18:$AA$18,,$C36)/INDEX($D$13:$AA$13,1,$C36)))</f>
        <v>0</v>
      </c>
      <c r="U36" s="8">
        <f>IF(U$22&lt;=$C36,0,IF(U$22&gt;(INDEX($D$13:$AA$13,1,$C36)+$C36),INDEX($D$18:$AA$18,,$C36)-SUM($D36:T36),INDEX($D$18:$AA$18,,$C36)/INDEX($D$13:$AA$13,1,$C36)))</f>
        <v>0</v>
      </c>
      <c r="V36" s="8">
        <f>IF(V$22&lt;=$C36,0,IF(V$22&gt;(INDEX($D$13:$AA$13,1,$C36)+$C36),INDEX($D$18:$AA$18,,$C36)-SUM($D36:U36),INDEX($D$18:$AA$18,,$C36)/INDEX($D$13:$AA$13,1,$C36)))</f>
        <v>0</v>
      </c>
      <c r="W36" s="8">
        <f>IF(W$22&lt;=$C36,0,IF(W$22&gt;(INDEX($D$13:$AA$13,1,$C36)+$C36),INDEX($D$18:$AA$18,,$C36)-SUM($D36:V36),INDEX($D$18:$AA$18,,$C36)/INDEX($D$13:$AA$13,1,$C36)))</f>
        <v>0</v>
      </c>
      <c r="X36" s="8">
        <f>IF(X$22&lt;=$C36,0,IF(X$22&gt;(INDEX($D$13:$AA$13,1,$C36)+$C36),INDEX($D$18:$AA$18,,$C36)-SUM($D36:W36),INDEX($D$18:$AA$18,,$C36)/INDEX($D$13:$AA$13,1,$C36)))</f>
        <v>0</v>
      </c>
      <c r="Y36" s="8">
        <f>IF(Y$22&lt;=$C36,0,IF(Y$22&gt;(INDEX($D$13:$AA$13,1,$C36)+$C36),INDEX($D$18:$AA$18,,$C36)-SUM($D36:X36),INDEX($D$18:$AA$18,,$C36)/INDEX($D$13:$AA$13,1,$C36)))</f>
        <v>0</v>
      </c>
      <c r="Z36" s="8">
        <f>IF(Z$22&lt;=$C36,0,IF(Z$22&gt;(INDEX($D$13:$AA$13,1,$C36)+$C36),INDEX($D$18:$AA$18,,$C36)-SUM($D36:Y36),INDEX($D$18:$AA$18,,$C36)/INDEX($D$13:$AA$13,1,$C36)))</f>
        <v>0</v>
      </c>
      <c r="AA36" s="8">
        <f>IF(AA$22&lt;=$C36,0,IF(AA$22&gt;(INDEX($D$13:$AA$13,1,$C36)+$C36),INDEX($D$18:$AA$18,,$C36)-SUM($D36:Z36),INDEX($D$18:$AA$18,,$C36)/INDEX($D$13:$AA$13,1,$C36)))</f>
        <v>0</v>
      </c>
      <c r="AB36" s="8">
        <f>IF(AB$22&lt;=$C36,0,IF(AB$22&gt;(INDEX($D$13:$AA$13,1,$C36)+$C36),INDEX($D$18:$AA$18,,$C36)-SUM($D36:AA36),INDEX($D$18:$AA$18,,$C36)/INDEX($D$13:$AA$13,1,$C36)))</f>
        <v>0</v>
      </c>
      <c r="AC36" s="8">
        <f>IF(AC$22&lt;=$C36,0,IF(AC$22&gt;(INDEX($D$13:$AG$13,1,$C36)+$C36),INDEX($D$18:$AG$18,,$C36)-SUM($D36:AB36),INDEX($D$18:$AG$18,,$C36)/INDEX($D$13:$AG$13,1,$C36)))</f>
        <v>0</v>
      </c>
      <c r="AD36" s="8">
        <f>IF(AD$22&lt;=$C36,0,IF(AD$22&gt;(INDEX($D$13:$AG$13,1,$C36)+$C36),INDEX($D$18:$AG$18,,$C36)-SUM($D36:AC36),INDEX($D$18:$AG$18,,$C36)/INDEX($D$13:$AG$13,1,$C36)))*0.5</f>
        <v>0</v>
      </c>
      <c r="AE36" s="8"/>
      <c r="AF36" s="8"/>
      <c r="AG36" s="8"/>
      <c r="AH36" s="11">
        <f t="shared" si="14"/>
        <v>0</v>
      </c>
      <c r="AI36" s="11">
        <v>0</v>
      </c>
      <c r="AJ36" s="11">
        <f t="shared" si="15"/>
        <v>0</v>
      </c>
      <c r="AK36" s="10">
        <f t="shared" si="12"/>
        <v>45.5</v>
      </c>
      <c r="AM36" s="100">
        <v>60</v>
      </c>
      <c r="AN36" s="101">
        <f t="shared" si="17"/>
        <v>14.5</v>
      </c>
      <c r="AO36">
        <v>50</v>
      </c>
      <c r="AP36" s="101">
        <f t="shared" si="18"/>
        <v>35.5</v>
      </c>
    </row>
    <row r="37" spans="2:42" x14ac:dyDescent="0.2">
      <c r="B37">
        <v>2009</v>
      </c>
      <c r="C37" s="10">
        <v>13</v>
      </c>
      <c r="E37" s="8">
        <f>IF(E$22&lt;=$C37,0,IF(E$22&gt;(INDEX($D$13:$AA$13,1,$C37)+$C37),INDEX($D$18:$AA$18,,$C37)-SUM($D37:D37),INDEX($D$18:$AA$18,,$C37)/INDEX($D$13:$AA$13,1,$C37)))</f>
        <v>0</v>
      </c>
      <c r="F37" s="8">
        <f>IF(F$22&lt;=$C37,0,IF(F$22&gt;(INDEX($D$13:$AA$13,1,$C37)+$C37),INDEX($D$18:$AA$18,,$C37)-SUM($D37:E37),INDEX($D$18:$AA$18,,$C37)/INDEX($D$13:$AA$13,1,$C37)))</f>
        <v>0</v>
      </c>
      <c r="G37" s="8">
        <f>IF(G$22&lt;=$C37,0,IF(G$22&gt;(INDEX($D$13:$AA$13,1,$C37)+$C37),INDEX($D$18:$AA$18,,$C37)-SUM($D37:F37),INDEX($D$18:$AA$18,,$C37)/INDEX($D$13:$AA$13,1,$C37)))</f>
        <v>0</v>
      </c>
      <c r="H37" s="8">
        <f>IF(H$22&lt;=$C37,0,IF(H$22&gt;(INDEX($D$13:$AA$13,1,$C37)+$C37),INDEX($D$18:$AA$18,,$C37)-SUM($D37:G37),INDEX($D$18:$AA$18,,$C37)/INDEX($D$13:$AA$13,1,$C37)))</f>
        <v>0</v>
      </c>
      <c r="I37" s="8">
        <f>IF(I$22&lt;=$C37,0,IF(I$22&gt;(INDEX($D$13:$AA$13,1,$C37)+$C37),INDEX($D$18:$AA$18,,$C37)-SUM($D37:H37),INDEX($D$18:$AA$18,,$C37)/INDEX($D$13:$AA$13,1,$C37)))</f>
        <v>0</v>
      </c>
      <c r="J37" s="8">
        <f>IF(J$22&lt;=$C37,0,IF(J$22&gt;(INDEX($D$13:$AA$13,1,$C37)+$C37),INDEX($D$18:$AA$18,,$C37)-SUM($D37:I37),INDEX($D$18:$AA$18,,$C37)/INDEX($D$13:$AA$13,1,$C37)))</f>
        <v>0</v>
      </c>
      <c r="K37" s="8">
        <f>IF(K$22&lt;=$C37,0,IF(K$22&gt;(INDEX($D$13:$AA$13,1,$C37)+$C37),INDEX($D$18:$AA$18,,$C37)-SUM($D37:J37),INDEX($D$18:$AA$18,,$C37)/INDEX($D$13:$AA$13,1,$C37)))</f>
        <v>0</v>
      </c>
      <c r="L37" s="8">
        <f>IF(L$22&lt;=$C37,0,IF(L$22&gt;(INDEX($D$13:$AA$13,1,$C37)+$C37),INDEX($D$18:$AA$18,,$C37)-SUM($D37:K37),INDEX($D$18:$AA$18,,$C37)/INDEX($D$13:$AA$13,1,$C37)))</f>
        <v>0</v>
      </c>
      <c r="M37" s="8">
        <f>IF(M$22&lt;=$C37,0,IF(M$22&gt;(INDEX($D$13:$AA$13,1,$C37)+$C37),INDEX($D$18:$AA$18,,$C37)-SUM($D37:L37),INDEX($D$18:$AA$18,,$C37)/INDEX($D$13:$AA$13,1,$C37)))</f>
        <v>0</v>
      </c>
      <c r="N37" s="8">
        <f>IF(N$22&lt;=$C37,0,IF(N$22&gt;(INDEX($D$13:$AA$13,1,$C37)+$C37),INDEX($D$18:$AA$18,,$C37)-SUM($D37:M37),INDEX($D$18:$AA$18,,$C37)/INDEX($D$13:$AA$13,1,$C37)))</f>
        <v>0</v>
      </c>
      <c r="O37" s="8">
        <f>IF(O$22&lt;=$C37,0,IF(O$22&gt;(INDEX($D$13:$AA$13,1,$C37)+$C37),INDEX($D$18:$AA$18,,$C37)-SUM($D37:N37),INDEX($D$18:$AA$18,,$C37)/INDEX($D$13:$AA$13,1,$C37)))</f>
        <v>0</v>
      </c>
      <c r="P37" s="8">
        <f>IF(P$22&lt;=$C37,0,IF(P$22&gt;(INDEX($D$13:$AA$13,1,$C37)+$C37),INDEX($D$18:$AA$18,,$C37)-SUM($D37:O37),INDEX($D$18:$AA$18,,$C37)/INDEX($D$13:$AA$13,1,$C37)))</f>
        <v>0</v>
      </c>
      <c r="Q37" s="8">
        <f>IF(Q$22&lt;=$C37,0,IF(Q$22&gt;(INDEX($D$13:$AA$13,1,$C37)+$C37),INDEX($D$18:$AA$18,,$C37)-SUM($D37:P37),INDEX($D$18:$AA$18,,$C37)/INDEX($D$13:$AA$13,1,$C37)))</f>
        <v>5.5194467058959011E-4</v>
      </c>
      <c r="R37" s="8">
        <f>IF(R$22&lt;=$C37,0,IF(R$22&gt;(INDEX($D$13:$AA$13,1,$C37)+$C37),INDEX($D$18:$AA$18,,$C37)-SUM($D37:Q37),INDEX($D$18:$AA$18,,$C37)/INDEX($D$13:$AA$13,1,$C37)))</f>
        <v>5.5194467058959011E-4</v>
      </c>
      <c r="S37" s="8">
        <f>IF(S$22&lt;=$C37,0,IF(S$22&gt;(INDEX($D$13:$AA$13,1,$C37)+$C37),INDEX($D$18:$AA$18,,$C37)-SUM($D37:R37),INDEX($D$18:$AA$18,,$C37)/INDEX($D$13:$AA$13,1,$C37)))</f>
        <v>5.5194467058959011E-4</v>
      </c>
      <c r="T37" s="8">
        <f>IF(T$22&lt;=$C37,0,IF(T$22&gt;(INDEX($D$13:$AA$13,1,$C37)+$C37),INDEX($D$18:$AA$18,,$C37)-SUM($D37:S37),INDEX($D$18:$AA$18,,$C37)/INDEX($D$13:$AA$13,1,$C37)))</f>
        <v>5.5194467058959011E-4</v>
      </c>
      <c r="U37" s="8">
        <f>IF(U$22&lt;=$C37,0,IF(U$22&gt;(INDEX($D$13:$AA$13,1,$C37)+$C37),INDEX($D$18:$AA$18,,$C37)-SUM($D37:T37),INDEX($D$18:$AA$18,,$C37)/INDEX($D$13:$AA$13,1,$C37)))</f>
        <v>5.5194467058959011E-4</v>
      </c>
      <c r="V37" s="8">
        <f>IF(V$22&lt;=$C37,0,IF(V$22&gt;(INDEX($D$13:$AA$13,1,$C37)+$C37),INDEX($D$18:$AA$18,,$C37)-SUM($D37:U37),INDEX($D$18:$AA$18,,$C37)/INDEX($D$13:$AA$13,1,$C37)))</f>
        <v>5.5194467058959011E-4</v>
      </c>
      <c r="W37" s="8">
        <f>IF(W$22&lt;=$C37,0,IF(W$22&gt;(INDEX($D$13:$AA$13,1,$C37)+$C37),INDEX($D$18:$AA$18,,$C37)-SUM($D37:V37),INDEX($D$18:$AA$18,,$C37)/INDEX($D$13:$AA$13,1,$C37)))</f>
        <v>5.5194467058959011E-4</v>
      </c>
      <c r="X37" s="8">
        <f>IF(X$22&lt;=$C37,0,IF(X$22&gt;(INDEX($D$13:$AA$13,1,$C37)+$C37),INDEX($D$18:$AA$18,,$C37)-SUM($D37:W37),INDEX($D$18:$AA$18,,$C37)/INDEX($D$13:$AA$13,1,$C37)))</f>
        <v>5.5194467058959011E-4</v>
      </c>
      <c r="Y37" s="8">
        <f>IF(Y$22&lt;=$C37,0,IF(Y$22&gt;(INDEX($D$13:$AA$13,1,$C37)+$C37),INDEX($D$18:$AA$18,,$C37)-SUM($D37:X37),INDEX($D$18:$AA$18,,$C37)/INDEX($D$13:$AA$13,1,$C37)))</f>
        <v>5.5194467058959011E-4</v>
      </c>
      <c r="Z37" s="8">
        <f>IF(Z$22&lt;=$C37,0,IF(Z$22&gt;(INDEX($D$13:$AA$13,1,$C37)+$C37),INDEX($D$18:$AA$18,,$C37)-SUM($D37:Y37),INDEX($D$18:$AA$18,,$C37)/INDEX($D$13:$AA$13,1,$C37)))</f>
        <v>5.5194467058959011E-4</v>
      </c>
      <c r="AA37" s="8">
        <f>IF(AA$22&lt;=$C37,0,IF(AA$22&gt;(INDEX($D$13:$AA$13,1,$C37)+$C37),INDEX($D$18:$AA$18,,$C37)-SUM($D37:Z37),INDEX($D$18:$AA$18,,$C37)/INDEX($D$13:$AA$13,1,$C37)))</f>
        <v>5.5194467058959011E-4</v>
      </c>
      <c r="AB37" s="8">
        <f>IF(AB$22&lt;=$C37,0,IF(AB$22&gt;(INDEX($D$13:$AA$13,1,$C37)+$C37),INDEX($D$18:$AA$18,,$C37)-SUM($D37:AA37),INDEX($D$18:$AA$18,,$C37)/INDEX($D$13:$AA$13,1,$C37)))</f>
        <v>5.5194467058959011E-4</v>
      </c>
      <c r="AC37" s="8">
        <f>IF(AC$22&lt;=$C37,0,IF(AC$22&gt;(INDEX($D$13:$AG$13,1,$C37)+$C37),INDEX($D$18:$AG$18,,$C37)-SUM($D37:AB37),INDEX($D$18:$AG$18,,$C37)/INDEX($D$13:$AG$13,1,$C37)))</f>
        <v>5.5194467058959011E-4</v>
      </c>
      <c r="AD37" s="8">
        <f>IF(AD$22&lt;=$C37,0,IF(AD$22&gt;(INDEX($D$13:$AG$13,1,$C37)+$C37),INDEX($D$18:$AG$18,,$C37)-SUM($D37:AC37),INDEX($D$18:$AG$18,,$C37)/INDEX($D$13:$AG$13,1,$C37)))*0.5</f>
        <v>2.7597233529479505E-4</v>
      </c>
      <c r="AE37" s="8"/>
      <c r="AF37" s="8"/>
      <c r="AG37" s="8"/>
      <c r="AH37" s="11">
        <f t="shared" si="14"/>
        <v>7.4512530529594681E-3</v>
      </c>
      <c r="AI37" s="11">
        <v>3.3116680235375409E-2</v>
      </c>
      <c r="AJ37" s="11">
        <f t="shared" si="15"/>
        <v>2.5665427182415941E-2</v>
      </c>
      <c r="AK37" s="10">
        <f t="shared" si="12"/>
        <v>46.5</v>
      </c>
      <c r="AM37" s="100">
        <v>60</v>
      </c>
      <c r="AN37" s="101">
        <f t="shared" si="17"/>
        <v>13.5</v>
      </c>
      <c r="AO37">
        <v>50</v>
      </c>
      <c r="AP37" s="101">
        <f t="shared" si="18"/>
        <v>36.5</v>
      </c>
    </row>
    <row r="38" spans="2:42" x14ac:dyDescent="0.2">
      <c r="B38">
        <v>2010</v>
      </c>
      <c r="C38" s="10">
        <v>14</v>
      </c>
      <c r="E38" s="8">
        <f>IF(E$22&lt;=$C38,0,IF(E$22&gt;(INDEX($D$13:$AA$13,1,$C38)+$C38),INDEX($D$18:$AA$18,,$C38)-SUM($D38:D38),INDEX($D$18:$AA$18,,$C38)/INDEX($D$13:$AA$13,1,$C38)))</f>
        <v>0</v>
      </c>
      <c r="F38" s="8">
        <f>IF(F$22&lt;=$C38,0,IF(F$22&gt;(INDEX($D$13:$AA$13,1,$C38)+$C38),INDEX($D$18:$AA$18,,$C38)-SUM($D38:E38),INDEX($D$18:$AA$18,,$C38)/INDEX($D$13:$AA$13,1,$C38)))</f>
        <v>0</v>
      </c>
      <c r="G38" s="8">
        <f>IF(G$22&lt;=$C38,0,IF(G$22&gt;(INDEX($D$13:$AA$13,1,$C38)+$C38),INDEX($D$18:$AA$18,,$C38)-SUM($D38:F38),INDEX($D$18:$AA$18,,$C38)/INDEX($D$13:$AA$13,1,$C38)))</f>
        <v>0</v>
      </c>
      <c r="H38" s="8">
        <f>IF(H$22&lt;=$C38,0,IF(H$22&gt;(INDEX($D$13:$AA$13,1,$C38)+$C38),INDEX($D$18:$AA$18,,$C38)-SUM($D38:G38),INDEX($D$18:$AA$18,,$C38)/INDEX($D$13:$AA$13,1,$C38)))</f>
        <v>0</v>
      </c>
      <c r="I38" s="8">
        <f>IF(I$22&lt;=$C38,0,IF(I$22&gt;(INDEX($D$13:$AA$13,1,$C38)+$C38),INDEX($D$18:$AA$18,,$C38)-SUM($D38:H38),INDEX($D$18:$AA$18,,$C38)/INDEX($D$13:$AA$13,1,$C38)))</f>
        <v>0</v>
      </c>
      <c r="J38" s="8">
        <f>IF(J$22&lt;=$C38,0,IF(J$22&gt;(INDEX($D$13:$AA$13,1,$C38)+$C38),INDEX($D$18:$AA$18,,$C38)-SUM($D38:I38),INDEX($D$18:$AA$18,,$C38)/INDEX($D$13:$AA$13,1,$C38)))</f>
        <v>0</v>
      </c>
      <c r="K38" s="8">
        <f>IF(K$22&lt;=$C38,0,IF(K$22&gt;(INDEX($D$13:$AA$13,1,$C38)+$C38),INDEX($D$18:$AA$18,,$C38)-SUM($D38:J38),INDEX($D$18:$AA$18,,$C38)/INDEX($D$13:$AA$13,1,$C38)))</f>
        <v>0</v>
      </c>
      <c r="L38" s="8">
        <f>IF(L$22&lt;=$C38,0,IF(L$22&gt;(INDEX($D$13:$AA$13,1,$C38)+$C38),INDEX($D$18:$AA$18,,$C38)-SUM($D38:K38),INDEX($D$18:$AA$18,,$C38)/INDEX($D$13:$AA$13,1,$C38)))</f>
        <v>0</v>
      </c>
      <c r="M38" s="8">
        <f>IF(M$22&lt;=$C38,0,IF(M$22&gt;(INDEX($D$13:$AA$13,1,$C38)+$C38),INDEX($D$18:$AA$18,,$C38)-SUM($D38:L38),INDEX($D$18:$AA$18,,$C38)/INDEX($D$13:$AA$13,1,$C38)))</f>
        <v>0</v>
      </c>
      <c r="N38" s="8">
        <f>IF(N$22&lt;=$C38,0,IF(N$22&gt;(INDEX($D$13:$AA$13,1,$C38)+$C38),INDEX($D$18:$AA$18,,$C38)-SUM($D38:M38),INDEX($D$18:$AA$18,,$C38)/INDEX($D$13:$AA$13,1,$C38)))</f>
        <v>0</v>
      </c>
      <c r="O38" s="8">
        <f>IF(O$22&lt;=$C38,0,IF(O$22&gt;(INDEX($D$13:$AA$13,1,$C38)+$C38),INDEX($D$18:$AA$18,,$C38)-SUM($D38:N38),INDEX($D$18:$AA$18,,$C38)/INDEX($D$13:$AA$13,1,$C38)))</f>
        <v>0</v>
      </c>
      <c r="P38" s="8">
        <f>IF(P$22&lt;=$C38,0,IF(P$22&gt;(INDEX($D$13:$AA$13,1,$C38)+$C38),INDEX($D$18:$AA$18,,$C38)-SUM($D38:O38),INDEX($D$18:$AA$18,,$C38)/INDEX($D$13:$AA$13,1,$C38)))</f>
        <v>0</v>
      </c>
      <c r="Q38" s="8">
        <f>IF(Q$22&lt;=$C38,0,IF(Q$22&gt;(INDEX($D$13:$AA$13,1,$C38)+$C38),INDEX($D$18:$AA$18,,$C38)-SUM($D38:P38),INDEX($D$18:$AA$18,,$C38)/INDEX($D$13:$AA$13,1,$C38)))</f>
        <v>0</v>
      </c>
      <c r="R38" s="8">
        <f>IF(R$22&lt;=$C38,0,IF(R$22&gt;(INDEX($D$13:$AA$13,1,$C38)+$C38),INDEX($D$18:$AA$18,,$C38)-SUM($D38:Q38),INDEX($D$18:$AA$18,,$C38)/INDEX($D$13:$AA$13,1,$C38)))</f>
        <v>7.4328597254761243E-5</v>
      </c>
      <c r="S38" s="8">
        <f>IF(S$22&lt;=$C38,0,IF(S$22&gt;(INDEX($D$13:$AA$13,1,$C38)+$C38),INDEX($D$18:$AA$18,,$C38)-SUM($D38:R38),INDEX($D$18:$AA$18,,$C38)/INDEX($D$13:$AA$13,1,$C38)))</f>
        <v>7.4328597254761243E-5</v>
      </c>
      <c r="T38" s="8">
        <f>IF(T$22&lt;=$C38,0,IF(T$22&gt;(INDEX($D$13:$AA$13,1,$C38)+$C38),INDEX($D$18:$AA$18,,$C38)-SUM($D38:S38),INDEX($D$18:$AA$18,,$C38)/INDEX($D$13:$AA$13,1,$C38)))</f>
        <v>7.4328597254761243E-5</v>
      </c>
      <c r="U38" s="8">
        <f>IF(U$22&lt;=$C38,0,IF(U$22&gt;(INDEX($D$13:$AA$13,1,$C38)+$C38),INDEX($D$18:$AA$18,,$C38)-SUM($D38:T38),INDEX($D$18:$AA$18,,$C38)/INDEX($D$13:$AA$13,1,$C38)))</f>
        <v>7.4328597254761243E-5</v>
      </c>
      <c r="V38" s="8">
        <f>IF(V$22&lt;=$C38,0,IF(V$22&gt;(INDEX($D$13:$AA$13,1,$C38)+$C38),INDEX($D$18:$AA$18,,$C38)-SUM($D38:U38),INDEX($D$18:$AA$18,,$C38)/INDEX($D$13:$AA$13,1,$C38)))</f>
        <v>7.4328597254761243E-5</v>
      </c>
      <c r="W38" s="8">
        <f>IF(W$22&lt;=$C38,0,IF(W$22&gt;(INDEX($D$13:$AA$13,1,$C38)+$C38),INDEX($D$18:$AA$18,,$C38)-SUM($D38:V38),INDEX($D$18:$AA$18,,$C38)/INDEX($D$13:$AA$13,1,$C38)))</f>
        <v>7.4328597254761243E-5</v>
      </c>
      <c r="X38" s="8">
        <f>IF(X$22&lt;=$C38,0,IF(X$22&gt;(INDEX($D$13:$AA$13,1,$C38)+$C38),INDEX($D$18:$AA$18,,$C38)-SUM($D38:W38),INDEX($D$18:$AA$18,,$C38)/INDEX($D$13:$AA$13,1,$C38)))</f>
        <v>7.4328597254761243E-5</v>
      </c>
      <c r="Y38" s="8">
        <f>IF(Y$22&lt;=$C38,0,IF(Y$22&gt;(INDEX($D$13:$AA$13,1,$C38)+$C38),INDEX($D$18:$AA$18,,$C38)-SUM($D38:X38),INDEX($D$18:$AA$18,,$C38)/INDEX($D$13:$AA$13,1,$C38)))</f>
        <v>7.4328597254761243E-5</v>
      </c>
      <c r="Z38" s="8">
        <f>IF(Z$22&lt;=$C38,0,IF(Z$22&gt;(INDEX($D$13:$AA$13,1,$C38)+$C38),INDEX($D$18:$AA$18,,$C38)-SUM($D38:Y38),INDEX($D$18:$AA$18,,$C38)/INDEX($D$13:$AA$13,1,$C38)))</f>
        <v>7.4328597254761243E-5</v>
      </c>
      <c r="AA38" s="8">
        <f>IF(AA$22&lt;=$C38,0,IF(AA$22&gt;(INDEX($D$13:$AA$13,1,$C38)+$C38),INDEX($D$18:$AA$18,,$C38)-SUM($D38:Z38),INDEX($D$18:$AA$18,,$C38)/INDEX($D$13:$AA$13,1,$C38)))</f>
        <v>7.4328597254761243E-5</v>
      </c>
      <c r="AB38" s="8">
        <f>IF(AB$22&lt;=$C38,0,IF(AB$22&gt;(INDEX($D$13:$AA$13,1,$C38)+$C38),INDEX($D$18:$AA$18,,$C38)-SUM($D38:AA38),INDEX($D$18:$AA$18,,$C38)/INDEX($D$13:$AA$13,1,$C38)))</f>
        <v>7.4328597254761243E-5</v>
      </c>
      <c r="AC38" s="8">
        <f>IF(AC$22&lt;=$C38,0,IF(AC$22&gt;(INDEX($D$13:$AG$13,1,$C38)+$C38),INDEX($D$18:$AG$18,,$C38)-SUM($D38:AB38),INDEX($D$18:$AG$18,,$C38)/INDEX($D$13:$AG$13,1,$C38)))</f>
        <v>7.4328597254761243E-5</v>
      </c>
      <c r="AD38" s="8">
        <f>IF(AD$22&lt;=$C38,0,IF(AD$22&gt;(INDEX($D$13:$AG$13,1,$C38)+$C38),INDEX($D$18:$AG$18,,$C38)-SUM($D38:AC38),INDEX($D$18:$AG$18,,$C38)/INDEX($D$13:$AG$13,1,$C38)))*0.5</f>
        <v>3.7164298627380621E-5</v>
      </c>
      <c r="AE38" s="8"/>
      <c r="AF38" s="8"/>
      <c r="AG38" s="8"/>
      <c r="AH38" s="11">
        <f t="shared" si="14"/>
        <v>9.2910746568451578E-4</v>
      </c>
      <c r="AI38" s="11">
        <v>4.4597158352856743E-3</v>
      </c>
      <c r="AJ38" s="11">
        <f t="shared" si="15"/>
        <v>3.5306083696011585E-3</v>
      </c>
      <c r="AK38" s="10">
        <f t="shared" si="12"/>
        <v>47.5</v>
      </c>
      <c r="AM38" s="100">
        <v>60</v>
      </c>
      <c r="AN38" s="101">
        <f t="shared" si="17"/>
        <v>12.5</v>
      </c>
      <c r="AO38">
        <v>50</v>
      </c>
      <c r="AP38" s="101">
        <f t="shared" si="18"/>
        <v>37.5</v>
      </c>
    </row>
    <row r="39" spans="2:42" x14ac:dyDescent="0.2">
      <c r="B39">
        <v>2011</v>
      </c>
      <c r="C39" s="10">
        <v>15</v>
      </c>
      <c r="E39" s="8">
        <f>IF(E$22&lt;=$C39,0,IF(E$22&gt;(INDEX($D$13:$AA$13,1,$C39)+$C39),INDEX($D$18:$AA$18,,$C39)-SUM($D39:D39),INDEX($D$18:$AA$18,,$C39)/INDEX($D$13:$AA$13,1,$C39)))</f>
        <v>0</v>
      </c>
      <c r="F39" s="8">
        <f>IF(F$22&lt;=$C39,0,IF(F$22&gt;(INDEX($D$13:$AA$13,1,$C39)+$C39),INDEX($D$18:$AA$18,,$C39)-SUM($D39:E39),INDEX($D$18:$AA$18,,$C39)/INDEX($D$13:$AA$13,1,$C39)))</f>
        <v>0</v>
      </c>
      <c r="G39" s="8">
        <f>IF(G$22&lt;=$C39,0,IF(G$22&gt;(INDEX($D$13:$AA$13,1,$C39)+$C39),INDEX($D$18:$AA$18,,$C39)-SUM($D39:F39),INDEX($D$18:$AA$18,,$C39)/INDEX($D$13:$AA$13,1,$C39)))</f>
        <v>0</v>
      </c>
      <c r="H39" s="8">
        <f>IF(H$22&lt;=$C39,0,IF(H$22&gt;(INDEX($D$13:$AA$13,1,$C39)+$C39),INDEX($D$18:$AA$18,,$C39)-SUM($D39:G39),INDEX($D$18:$AA$18,,$C39)/INDEX($D$13:$AA$13,1,$C39)))</f>
        <v>0</v>
      </c>
      <c r="I39" s="8">
        <f>IF(I$22&lt;=$C39,0,IF(I$22&gt;(INDEX($D$13:$AA$13,1,$C39)+$C39),INDEX($D$18:$AA$18,,$C39)-SUM($D39:H39),INDEX($D$18:$AA$18,,$C39)/INDEX($D$13:$AA$13,1,$C39)))</f>
        <v>0</v>
      </c>
      <c r="J39" s="8">
        <f>IF(J$22&lt;=$C39,0,IF(J$22&gt;(INDEX($D$13:$AA$13,1,$C39)+$C39),INDEX($D$18:$AA$18,,$C39)-SUM($D39:I39),INDEX($D$18:$AA$18,,$C39)/INDEX($D$13:$AA$13,1,$C39)))</f>
        <v>0</v>
      </c>
      <c r="K39" s="8">
        <f>IF(K$22&lt;=$C39,0,IF(K$22&gt;(INDEX($D$13:$AA$13,1,$C39)+$C39),INDEX($D$18:$AA$18,,$C39)-SUM($D39:J39),INDEX($D$18:$AA$18,,$C39)/INDEX($D$13:$AA$13,1,$C39)))</f>
        <v>0</v>
      </c>
      <c r="L39" s="8">
        <f>IF(L$22&lt;=$C39,0,IF(L$22&gt;(INDEX($D$13:$AA$13,1,$C39)+$C39),INDEX($D$18:$AA$18,,$C39)-SUM($D39:K39),INDEX($D$18:$AA$18,,$C39)/INDEX($D$13:$AA$13,1,$C39)))</f>
        <v>0</v>
      </c>
      <c r="M39" s="8">
        <f>IF(M$22&lt;=$C39,0,IF(M$22&gt;(INDEX($D$13:$AA$13,1,$C39)+$C39),INDEX($D$18:$AA$18,,$C39)-SUM($D39:L39),INDEX($D$18:$AA$18,,$C39)/INDEX($D$13:$AA$13,1,$C39)))</f>
        <v>0</v>
      </c>
      <c r="N39" s="8">
        <f>IF(N$22&lt;=$C39,0,IF(N$22&gt;(INDEX($D$13:$AA$13,1,$C39)+$C39),INDEX($D$18:$AA$18,,$C39)-SUM($D39:M39),INDEX($D$18:$AA$18,,$C39)/INDEX($D$13:$AA$13,1,$C39)))</f>
        <v>0</v>
      </c>
      <c r="O39" s="8">
        <f>IF(O$22&lt;=$C39,0,IF(O$22&gt;(INDEX($D$13:$AA$13,1,$C39)+$C39),INDEX($D$18:$AA$18,,$C39)-SUM($D39:N39),INDEX($D$18:$AA$18,,$C39)/INDEX($D$13:$AA$13,1,$C39)))</f>
        <v>0</v>
      </c>
      <c r="P39" s="8">
        <f>IF(P$22&lt;=$C39,0,IF(P$22&gt;(INDEX($D$13:$AA$13,1,$C39)+$C39),INDEX($D$18:$AA$18,,$C39)-SUM($D39:O39),INDEX($D$18:$AA$18,,$C39)/INDEX($D$13:$AA$13,1,$C39)))</f>
        <v>0</v>
      </c>
      <c r="Q39" s="8">
        <f>IF(Q$22&lt;=$C39,0,IF(Q$22&gt;(INDEX($D$13:$AA$13,1,$C39)+$C39),INDEX($D$18:$AA$18,,$C39)-SUM($D39:P39),INDEX($D$18:$AA$18,,$C39)/INDEX($D$13:$AA$13,1,$C39)))</f>
        <v>0</v>
      </c>
      <c r="R39" s="8">
        <f>IF(R$22&lt;=$C39,0,IF(R$22&gt;(INDEX($D$13:$AA$13,1,$C39)+$C39),INDEX($D$18:$AA$18,,$C39)-SUM($D39:Q39),INDEX($D$18:$AA$18,,$C39)/INDEX($D$13:$AA$13,1,$C39)))</f>
        <v>0</v>
      </c>
      <c r="S39" s="8">
        <f>IF(S$22&lt;=$C39,0,IF(S$22&gt;(INDEX($D$13:$AA$13,1,$C39)+$C39),INDEX($D$18:$AA$18,,$C39)-SUM($D39:R39),INDEX($D$18:$AA$18,,$C39)/INDEX($D$13:$AA$13,1,$C39)))</f>
        <v>1.2780092418969236E-3</v>
      </c>
      <c r="T39" s="8">
        <f>IF(T$22&lt;=$C39,0,IF(T$22&gt;(INDEX($D$13:$AA$13,1,$C39)+$C39),INDEX($D$18:$AA$18,,$C39)-SUM($D39:S39),INDEX($D$18:$AA$18,,$C39)/INDEX($D$13:$AA$13,1,$C39)))</f>
        <v>1.2780092418969236E-3</v>
      </c>
      <c r="U39" s="8">
        <f>IF(U$22&lt;=$C39,0,IF(U$22&gt;(INDEX($D$13:$AA$13,1,$C39)+$C39),INDEX($D$18:$AA$18,,$C39)-SUM($D39:T39),INDEX($D$18:$AA$18,,$C39)/INDEX($D$13:$AA$13,1,$C39)))</f>
        <v>1.2780092418969236E-3</v>
      </c>
      <c r="V39" s="8">
        <f>IF(V$22&lt;=$C39,0,IF(V$22&gt;(INDEX($D$13:$AA$13,1,$C39)+$C39),INDEX($D$18:$AA$18,,$C39)-SUM($D39:U39),INDEX($D$18:$AA$18,,$C39)/INDEX($D$13:$AA$13,1,$C39)))</f>
        <v>1.2780092418969236E-3</v>
      </c>
      <c r="W39" s="8">
        <f>IF(W$22&lt;=$C39,0,IF(W$22&gt;(INDEX($D$13:$AA$13,1,$C39)+$C39),INDEX($D$18:$AA$18,,$C39)-SUM($D39:V39),INDEX($D$18:$AA$18,,$C39)/INDEX($D$13:$AA$13,1,$C39)))</f>
        <v>1.2780092418969236E-3</v>
      </c>
      <c r="X39" s="8">
        <f>IF(X$22&lt;=$C39,0,IF(X$22&gt;(INDEX($D$13:$AA$13,1,$C39)+$C39),INDEX($D$18:$AA$18,,$C39)-SUM($D39:W39),INDEX($D$18:$AA$18,,$C39)/INDEX($D$13:$AA$13,1,$C39)))</f>
        <v>1.2780092418969236E-3</v>
      </c>
      <c r="Y39" s="8">
        <f>IF(Y$22&lt;=$C39,0,IF(Y$22&gt;(INDEX($D$13:$AA$13,1,$C39)+$C39),INDEX($D$18:$AA$18,,$C39)-SUM($D39:X39),INDEX($D$18:$AA$18,,$C39)/INDEX($D$13:$AA$13,1,$C39)))</f>
        <v>1.2780092418969236E-3</v>
      </c>
      <c r="Z39" s="8">
        <f>IF(Z$22&lt;=$C39,0,IF(Z$22&gt;(INDEX($D$13:$AA$13,1,$C39)+$C39),INDEX($D$18:$AA$18,,$C39)-SUM($D39:Y39),INDEX($D$18:$AA$18,,$C39)/INDEX($D$13:$AA$13,1,$C39)))</f>
        <v>1.2780092418969236E-3</v>
      </c>
      <c r="AA39" s="8">
        <f>IF(AA$22&lt;=$C39,0,IF(AA$22&gt;(INDEX($D$13:$AA$13,1,$C39)+$C39),INDEX($D$18:$AA$18,,$C39)-SUM($D39:Z39),INDEX($D$18:$AA$18,,$C39)/INDEX($D$13:$AA$13,1,$C39)))</f>
        <v>1.2780092418969236E-3</v>
      </c>
      <c r="AB39" s="8">
        <f>IF(AB$22&lt;=$C39,0,IF(AB$22&gt;(INDEX($D$13:$AA$13,1,$C39)+$C39),INDEX($D$18:$AA$18,,$C39)-SUM($D39:AA39),INDEX($D$18:$AA$18,,$C39)/INDEX($D$13:$AA$13,1,$C39)))</f>
        <v>1.2780092418969236E-3</v>
      </c>
      <c r="AC39" s="8">
        <f>IF(AC$22&lt;=$C39,0,IF(AC$22&gt;(INDEX($D$13:$AG$13,1,$C39)+$C39),INDEX($D$18:$AG$18,,$C39)-SUM($D39:AB39),INDEX($D$18:$AG$18,,$C39)/INDEX($D$13:$AG$13,1,$C39)))</f>
        <v>1.2780092418969236E-3</v>
      </c>
      <c r="AD39" s="8">
        <f>IF(AD$22&lt;=$C39,0,IF(AD$22&gt;(INDEX($D$13:$AG$13,1,$C39)+$C39),INDEX($D$18:$AG$18,,$C39)-SUM($D39:AC39),INDEX($D$18:$AG$18,,$C39)/INDEX($D$13:$AG$13,1,$C39)))*0.5</f>
        <v>6.3900462094846179E-4</v>
      </c>
      <c r="AE39" s="8"/>
      <c r="AF39" s="8"/>
      <c r="AG39" s="8"/>
      <c r="AH39" s="11">
        <f t="shared" si="14"/>
        <v>1.4697106281814618E-2</v>
      </c>
      <c r="AI39" s="11">
        <v>7.6680554513815419E-2</v>
      </c>
      <c r="AJ39" s="11">
        <f t="shared" si="15"/>
        <v>6.1983448232000804E-2</v>
      </c>
      <c r="AK39" s="10">
        <f t="shared" si="12"/>
        <v>48.5</v>
      </c>
      <c r="AM39" s="100">
        <v>60</v>
      </c>
      <c r="AN39" s="101">
        <f t="shared" si="17"/>
        <v>11.5</v>
      </c>
      <c r="AO39">
        <v>50</v>
      </c>
      <c r="AP39" s="101">
        <f t="shared" si="18"/>
        <v>38.5</v>
      </c>
    </row>
    <row r="40" spans="2:42" x14ac:dyDescent="0.2">
      <c r="B40">
        <v>2012</v>
      </c>
      <c r="C40" s="10">
        <v>16</v>
      </c>
      <c r="E40" s="8">
        <f>IF(E$22&lt;=$C40,0,IF(E$22&gt;(INDEX($D$13:$AA$13,1,$C40)+$C40),INDEX($D$18:$AA$18,,$C40)-SUM($D40:D40),INDEX($D$18:$AA$18,,$C40)/INDEX($D$13:$AA$13,1,$C40)))</f>
        <v>0</v>
      </c>
      <c r="F40" s="8">
        <f>IF(F$22&lt;=$C40,0,IF(F$22&gt;(INDEX($D$13:$AA$13,1,$C40)+$C40),INDEX($D$18:$AA$18,,$C40)-SUM($D40:E40),INDEX($D$18:$AA$18,,$C40)/INDEX($D$13:$AA$13,1,$C40)))</f>
        <v>0</v>
      </c>
      <c r="G40" s="8">
        <f>IF(G$22&lt;=$C40,0,IF(G$22&gt;(INDEX($D$13:$AA$13,1,$C40)+$C40),INDEX($D$18:$AA$18,,$C40)-SUM($D40:F40),INDEX($D$18:$AA$18,,$C40)/INDEX($D$13:$AA$13,1,$C40)))</f>
        <v>0</v>
      </c>
      <c r="H40" s="8">
        <f>IF(H$22&lt;=$C40,0,IF(H$22&gt;(INDEX($D$13:$AA$13,1,$C40)+$C40),INDEX($D$18:$AA$18,,$C40)-SUM($D40:G40),INDEX($D$18:$AA$18,,$C40)/INDEX($D$13:$AA$13,1,$C40)))</f>
        <v>0</v>
      </c>
      <c r="I40" s="8">
        <f>IF(I$22&lt;=$C40,0,IF(I$22&gt;(INDEX($D$13:$AA$13,1,$C40)+$C40),INDEX($D$18:$AA$18,,$C40)-SUM($D40:H40),INDEX($D$18:$AA$18,,$C40)/INDEX($D$13:$AA$13,1,$C40)))</f>
        <v>0</v>
      </c>
      <c r="J40" s="8">
        <f>IF(J$22&lt;=$C40,0,IF(J$22&gt;(INDEX($D$13:$AA$13,1,$C40)+$C40),INDEX($D$18:$AA$18,,$C40)-SUM($D40:I40),INDEX($D$18:$AA$18,,$C40)/INDEX($D$13:$AA$13,1,$C40)))</f>
        <v>0</v>
      </c>
      <c r="K40" s="8">
        <f>IF(K$22&lt;=$C40,0,IF(K$22&gt;(INDEX($D$13:$AA$13,1,$C40)+$C40),INDEX($D$18:$AA$18,,$C40)-SUM($D40:J40),INDEX($D$18:$AA$18,,$C40)/INDEX($D$13:$AA$13,1,$C40)))</f>
        <v>0</v>
      </c>
      <c r="L40" s="8">
        <f>IF(L$22&lt;=$C40,0,IF(L$22&gt;(INDEX($D$13:$AA$13,1,$C40)+$C40),INDEX($D$18:$AA$18,,$C40)-SUM($D40:K40),INDEX($D$18:$AA$18,,$C40)/INDEX($D$13:$AA$13,1,$C40)))</f>
        <v>0</v>
      </c>
      <c r="M40" s="8">
        <f>IF(M$22&lt;=$C40,0,IF(M$22&gt;(INDEX($D$13:$AA$13,1,$C40)+$C40),INDEX($D$18:$AA$18,,$C40)-SUM($D40:L40),INDEX($D$18:$AA$18,,$C40)/INDEX($D$13:$AA$13,1,$C40)))</f>
        <v>0</v>
      </c>
      <c r="N40" s="8">
        <f>IF(N$22&lt;=$C40,0,IF(N$22&gt;(INDEX($D$13:$AA$13,1,$C40)+$C40),INDEX($D$18:$AA$18,,$C40)-SUM($D40:M40),INDEX($D$18:$AA$18,,$C40)/INDEX($D$13:$AA$13,1,$C40)))</f>
        <v>0</v>
      </c>
      <c r="O40" s="8">
        <f>IF(O$22&lt;=$C40,0,IF(O$22&gt;(INDEX($D$13:$AA$13,1,$C40)+$C40),INDEX($D$18:$AA$18,,$C40)-SUM($D40:N40),INDEX($D$18:$AA$18,,$C40)/INDEX($D$13:$AA$13,1,$C40)))</f>
        <v>0</v>
      </c>
      <c r="P40" s="8">
        <f>IF(P$22&lt;=$C40,0,IF(P$22&gt;(INDEX($D$13:$AA$13,1,$C40)+$C40),INDEX($D$18:$AA$18,,$C40)-SUM($D40:O40),INDEX($D$18:$AA$18,,$C40)/INDEX($D$13:$AA$13,1,$C40)))</f>
        <v>0</v>
      </c>
      <c r="Q40" s="8">
        <f>IF(Q$22&lt;=$C40,0,IF(Q$22&gt;(INDEX($D$13:$AA$13,1,$C40)+$C40),INDEX($D$18:$AA$18,,$C40)-SUM($D40:P40),INDEX($D$18:$AA$18,,$C40)/INDEX($D$13:$AA$13,1,$C40)))</f>
        <v>0</v>
      </c>
      <c r="R40" s="8">
        <f>IF(R$22&lt;=$C40,0,IF(R$22&gt;(INDEX($D$13:$AA$13,1,$C40)+$C40),INDEX($D$18:$AA$18,,$C40)-SUM($D40:Q40),INDEX($D$18:$AA$18,,$C40)/INDEX($D$13:$AA$13,1,$C40)))</f>
        <v>0</v>
      </c>
      <c r="S40" s="8">
        <f>IF(S$22&lt;=$C40,0,IF(S$22&gt;(INDEX($D$13:$AA$13,1,$C40)+$C40),INDEX($D$18:$AA$18,,$C40)-SUM($D40:R40),INDEX($D$18:$AA$18,,$C40)/INDEX($D$13:$AA$13,1,$C40)))</f>
        <v>0</v>
      </c>
      <c r="T40" s="8">
        <f>IF(T$22&lt;=$C40,0,IF(T$22&gt;(INDEX($D$13:$AA$13,1,$C40)+$C40),INDEX($D$18:$AA$18,,$C40)-SUM($D40:S40),INDEX($D$18:$AA$18,,$C40)/INDEX($D$13:$AA$13,1,$C40)))</f>
        <v>4.921953232651744E-3</v>
      </c>
      <c r="U40" s="8">
        <f>IF(U$22&lt;=$C40,0,IF(U$22&gt;(INDEX($D$13:$AA$13,1,$C40)+$C40),INDEX($D$18:$AA$18,,$C40)-SUM($D40:T40),INDEX($D$18:$AA$18,,$C40)/INDEX($D$13:$AA$13,1,$C40)))</f>
        <v>4.921953232651744E-3</v>
      </c>
      <c r="V40" s="8">
        <f>IF(V$22&lt;=$C40,0,IF(V$22&gt;(INDEX($D$13:$AA$13,1,$C40)+$C40),INDEX($D$18:$AA$18,,$C40)-SUM($D40:U40),INDEX($D$18:$AA$18,,$C40)/INDEX($D$13:$AA$13,1,$C40)))</f>
        <v>4.921953232651744E-3</v>
      </c>
      <c r="W40" s="8">
        <f>IF(W$22&lt;=$C40,0,IF(W$22&gt;(INDEX($D$13:$AA$13,1,$C40)+$C40),INDEX($D$18:$AA$18,,$C40)-SUM($D40:V40),INDEX($D$18:$AA$18,,$C40)/INDEX($D$13:$AA$13,1,$C40)))</f>
        <v>4.921953232651744E-3</v>
      </c>
      <c r="X40" s="8">
        <f>IF(X$22&lt;=$C40,0,IF(X$22&gt;(INDEX($D$13:$AA$13,1,$C40)+$C40),INDEX($D$18:$AA$18,,$C40)-SUM($D40:W40),INDEX($D$18:$AA$18,,$C40)/INDEX($D$13:$AA$13,1,$C40)))</f>
        <v>4.921953232651744E-3</v>
      </c>
      <c r="Y40" s="8">
        <f>IF(Y$22&lt;=$C40,0,IF(Y$22&gt;(INDEX($D$13:$AA$13,1,$C40)+$C40),INDEX($D$18:$AA$18,,$C40)-SUM($D40:X40),INDEX($D$18:$AA$18,,$C40)/INDEX($D$13:$AA$13,1,$C40)))</f>
        <v>4.921953232651744E-3</v>
      </c>
      <c r="Z40" s="8">
        <f>IF(Z$22&lt;=$C40,0,IF(Z$22&gt;(INDEX($D$13:$AA$13,1,$C40)+$C40),INDEX($D$18:$AA$18,,$C40)-SUM($D40:Y40),INDEX($D$18:$AA$18,,$C40)/INDEX($D$13:$AA$13,1,$C40)))</f>
        <v>4.921953232651744E-3</v>
      </c>
      <c r="AA40" s="8">
        <f>IF(AA$22&lt;=$C40,0,IF(AA$22&gt;(INDEX($D$13:$AA$13,1,$C40)+$C40),INDEX($D$18:$AA$18,,$C40)-SUM($D40:Z40),INDEX($D$18:$AA$18,,$C40)/INDEX($D$13:$AA$13,1,$C40)))</f>
        <v>4.921953232651744E-3</v>
      </c>
      <c r="AB40" s="8">
        <f>IF(AB$22&lt;=$C40,0,IF(AB$22&gt;(INDEX($D$13:$AA$13,1,$C40)+$C40),INDEX($D$18:$AA$18,,$C40)-SUM($D40:AA40),INDEX($D$18:$AA$18,,$C40)/INDEX($D$13:$AA$13,1,$C40)))</f>
        <v>4.921953232651744E-3</v>
      </c>
      <c r="AC40" s="8">
        <f>IF(AC$22&lt;=$C40,0,IF(AC$22&gt;(INDEX($D$13:$AG$13,1,$C40)+$C40),INDEX($D$18:$AG$18,,$C40)-SUM($D40:AB40),INDEX($D$18:$AG$18,,$C40)/INDEX($D$13:$AG$13,1,$C40)))</f>
        <v>4.921953232651744E-3</v>
      </c>
      <c r="AD40" s="8">
        <f>IF(AD$22&lt;=$C40,0,IF(AD$22&gt;(INDEX($D$13:$AG$13,1,$C40)+$C40),INDEX($D$18:$AG$18,,$C40)-SUM($D40:AC40),INDEX($D$18:$AG$18,,$C40)/INDEX($D$13:$AG$13,1,$C40)))*0.5</f>
        <v>2.460976616325872E-3</v>
      </c>
      <c r="AE40" s="8"/>
      <c r="AF40" s="8"/>
      <c r="AG40" s="8"/>
      <c r="AH40" s="11">
        <f t="shared" si="14"/>
        <v>5.168050894284331E-2</v>
      </c>
      <c r="AI40" s="11">
        <v>0.29531719395910466</v>
      </c>
      <c r="AJ40" s="11">
        <f t="shared" si="15"/>
        <v>0.24363668501626135</v>
      </c>
      <c r="AK40" s="10">
        <f t="shared" si="12"/>
        <v>49.5</v>
      </c>
      <c r="AM40" s="100">
        <v>60</v>
      </c>
      <c r="AN40" s="101">
        <f t="shared" si="17"/>
        <v>10.5</v>
      </c>
      <c r="AO40">
        <v>50</v>
      </c>
      <c r="AP40" s="101">
        <f t="shared" si="18"/>
        <v>39.5</v>
      </c>
    </row>
    <row r="41" spans="2:42" x14ac:dyDescent="0.2">
      <c r="B41">
        <v>2013</v>
      </c>
      <c r="C41" s="10">
        <v>17</v>
      </c>
      <c r="E41" s="8">
        <f>IF(E$22&lt;=$C41,0,IF(E$22&gt;(INDEX($D$13:$AA$13,1,$C41)+$C41),INDEX($D$18:$AA$18,,$C41)-SUM($D41:D41),INDEX($D$18:$AA$18,,$C41)/INDEX($D$13:$AA$13,1,$C41)))</f>
        <v>0</v>
      </c>
      <c r="F41" s="8">
        <f>IF(F$22&lt;=$C41,0,IF(F$22&gt;(INDEX($D$13:$AA$13,1,$C41)+$C41),INDEX($D$18:$AA$18,,$C41)-SUM($D41:E41),INDEX($D$18:$AA$18,,$C41)/INDEX($D$13:$AA$13,1,$C41)))</f>
        <v>0</v>
      </c>
      <c r="G41" s="8">
        <f>IF(G$22&lt;=$C41,0,IF(G$22&gt;(INDEX($D$13:$AA$13,1,$C41)+$C41),INDEX($D$18:$AA$18,,$C41)-SUM($D41:F41),INDEX($D$18:$AA$18,,$C41)/INDEX($D$13:$AA$13,1,$C41)))</f>
        <v>0</v>
      </c>
      <c r="H41" s="8">
        <f>IF(H$22&lt;=$C41,0,IF(H$22&gt;(INDEX($D$13:$AA$13,1,$C41)+$C41),INDEX($D$18:$AA$18,,$C41)-SUM($D41:G41),INDEX($D$18:$AA$18,,$C41)/INDEX($D$13:$AA$13,1,$C41)))</f>
        <v>0</v>
      </c>
      <c r="I41" s="8">
        <f>IF(I$22&lt;=$C41,0,IF(I$22&gt;(INDEX($D$13:$AA$13,1,$C41)+$C41),INDEX($D$18:$AA$18,,$C41)-SUM($D41:H41),INDEX($D$18:$AA$18,,$C41)/INDEX($D$13:$AA$13,1,$C41)))</f>
        <v>0</v>
      </c>
      <c r="J41" s="8">
        <f>IF(J$22&lt;=$C41,0,IF(J$22&gt;(INDEX($D$13:$AA$13,1,$C41)+$C41),INDEX($D$18:$AA$18,,$C41)-SUM($D41:I41),INDEX($D$18:$AA$18,,$C41)/INDEX($D$13:$AA$13,1,$C41)))</f>
        <v>0</v>
      </c>
      <c r="K41" s="8">
        <f>IF(K$22&lt;=$C41,0,IF(K$22&gt;(INDEX($D$13:$AA$13,1,$C41)+$C41),INDEX($D$18:$AA$18,,$C41)-SUM($D41:J41),INDEX($D$18:$AA$18,,$C41)/INDEX($D$13:$AA$13,1,$C41)))</f>
        <v>0</v>
      </c>
      <c r="L41" s="8">
        <f>IF(L$22&lt;=$C41,0,IF(L$22&gt;(INDEX($D$13:$AA$13,1,$C41)+$C41),INDEX($D$18:$AA$18,,$C41)-SUM($D41:K41),INDEX($D$18:$AA$18,,$C41)/INDEX($D$13:$AA$13,1,$C41)))</f>
        <v>0</v>
      </c>
      <c r="M41" s="8">
        <f>IF(M$22&lt;=$C41,0,IF(M$22&gt;(INDEX($D$13:$AA$13,1,$C41)+$C41),INDEX($D$18:$AA$18,,$C41)-SUM($D41:L41),INDEX($D$18:$AA$18,,$C41)/INDEX($D$13:$AA$13,1,$C41)))</f>
        <v>0</v>
      </c>
      <c r="N41" s="8">
        <f>IF(N$22&lt;=$C41,0,IF(N$22&gt;(INDEX($D$13:$AA$13,1,$C41)+$C41),INDEX($D$18:$AA$18,,$C41)-SUM($D41:M41),INDEX($D$18:$AA$18,,$C41)/INDEX($D$13:$AA$13,1,$C41)))</f>
        <v>0</v>
      </c>
      <c r="O41" s="8">
        <f>IF(O$22&lt;=$C41,0,IF(O$22&gt;(INDEX($D$13:$AA$13,1,$C41)+$C41),INDEX($D$18:$AA$18,,$C41)-SUM($D41:N41),INDEX($D$18:$AA$18,,$C41)/INDEX($D$13:$AA$13,1,$C41)))</f>
        <v>0</v>
      </c>
      <c r="P41" s="8">
        <f>IF(P$22&lt;=$C41,0,IF(P$22&gt;(INDEX($D$13:$AA$13,1,$C41)+$C41),INDEX($D$18:$AA$18,,$C41)-SUM($D41:O41),INDEX($D$18:$AA$18,,$C41)/INDEX($D$13:$AA$13,1,$C41)))</f>
        <v>0</v>
      </c>
      <c r="Q41" s="8">
        <f>IF(Q$22&lt;=$C41,0,IF(Q$22&gt;(INDEX($D$13:$AA$13,1,$C41)+$C41),INDEX($D$18:$AA$18,,$C41)-SUM($D41:P41),INDEX($D$18:$AA$18,,$C41)/INDEX($D$13:$AA$13,1,$C41)))</f>
        <v>0</v>
      </c>
      <c r="R41" s="8">
        <f>IF(R$22&lt;=$C41,0,IF(R$22&gt;(INDEX($D$13:$AA$13,1,$C41)+$C41),INDEX($D$18:$AA$18,,$C41)-SUM($D41:Q41),INDEX($D$18:$AA$18,,$C41)/INDEX($D$13:$AA$13,1,$C41)))</f>
        <v>0</v>
      </c>
      <c r="S41" s="8">
        <f>IF(S$22&lt;=$C41,0,IF(S$22&gt;(INDEX($D$13:$AA$13,1,$C41)+$C41),INDEX($D$18:$AA$18,,$C41)-SUM($D41:R41),INDEX($D$18:$AA$18,,$C41)/INDEX($D$13:$AA$13,1,$C41)))</f>
        <v>0</v>
      </c>
      <c r="T41" s="8">
        <f>IF(T$22&lt;=$C41,0,IF(T$22&gt;(INDEX($D$13:$AA$13,1,$C41)+$C41),INDEX($D$18:$AA$18,,$C41)-SUM($D41:S41),INDEX($D$18:$AA$18,,$C41)/INDEX($D$13:$AA$13,1,$C41)))</f>
        <v>0</v>
      </c>
      <c r="U41" s="8">
        <f>IF(U$22&lt;=$C41,0,IF(U$22&gt;(INDEX($D$13:$AA$13,1,$C41)+$C41),INDEX($D$18:$AA$18,,$C41)-SUM($D41:T41),INDEX($D$18:$AA$18,,$C41)/INDEX($D$13:$AA$13,1,$C41)))</f>
        <v>8.9380862989967055E-3</v>
      </c>
      <c r="V41" s="8">
        <f>IF(V$22&lt;=$C41,0,IF(V$22&gt;(INDEX($D$13:$AA$13,1,$C41)+$C41),INDEX($D$18:$AA$18,,$C41)-SUM($D41:U41),INDEX($D$18:$AA$18,,$C41)/INDEX($D$13:$AA$13,1,$C41)))</f>
        <v>8.9380862989967055E-3</v>
      </c>
      <c r="W41" s="8">
        <f>IF(W$22&lt;=$C41,0,IF(W$22&gt;(INDEX($D$13:$AA$13,1,$C41)+$C41),INDEX($D$18:$AA$18,,$C41)-SUM($D41:V41),INDEX($D$18:$AA$18,,$C41)/INDEX($D$13:$AA$13,1,$C41)))</f>
        <v>8.9380862989967055E-3</v>
      </c>
      <c r="X41" s="8">
        <f>IF(X$22&lt;=$C41,0,IF(X$22&gt;(INDEX($D$13:$AA$13,1,$C41)+$C41),INDEX($D$18:$AA$18,,$C41)-SUM($D41:W41),INDEX($D$18:$AA$18,,$C41)/INDEX($D$13:$AA$13,1,$C41)))</f>
        <v>8.9380862989967055E-3</v>
      </c>
      <c r="Y41" s="8">
        <f>IF(Y$22&lt;=$C41,0,IF(Y$22&gt;(INDEX($D$13:$AA$13,1,$C41)+$C41),INDEX($D$18:$AA$18,,$C41)-SUM($D41:X41),INDEX($D$18:$AA$18,,$C41)/INDEX($D$13:$AA$13,1,$C41)))</f>
        <v>8.9380862989967055E-3</v>
      </c>
      <c r="Z41" s="8">
        <f>IF(Z$22&lt;=$C41,0,IF(Z$22&gt;(INDEX($D$13:$AA$13,1,$C41)+$C41),INDEX($D$18:$AA$18,,$C41)-SUM($D41:Y41),INDEX($D$18:$AA$18,,$C41)/INDEX($D$13:$AA$13,1,$C41)))</f>
        <v>8.9380862989967055E-3</v>
      </c>
      <c r="AA41" s="8">
        <f>IF(AA$22&lt;=$C41,0,IF(AA$22&gt;(INDEX($D$13:$AA$13,1,$C41)+$C41),INDEX($D$18:$AA$18,,$C41)-SUM($D41:Z41),INDEX($D$18:$AA$18,,$C41)/INDEX($D$13:$AA$13,1,$C41)))</f>
        <v>8.9380862989967055E-3</v>
      </c>
      <c r="AB41" s="8">
        <f>IF(AB$22&lt;=$C41,0,IF(AB$22&gt;(INDEX($D$13:$AA$13,1,$C41)+$C41),INDEX($D$18:$AA$18,,$C41)-SUM($D41:AA41),INDEX($D$18:$AA$18,,$C41)/INDEX($D$13:$AA$13,1,$C41)))</f>
        <v>8.9380862989967055E-3</v>
      </c>
      <c r="AC41" s="8">
        <f>IF(AC$22&lt;=$C41,0,IF(AC$22&gt;(INDEX($D$13:$AG$13,1,$C41)+$C41),INDEX($D$18:$AG$18,,$C41)-SUM($D41:AB41),INDEX($D$18:$AG$18,,$C41)/INDEX($D$13:$AG$13,1,$C41)))</f>
        <v>8.9380862989967055E-3</v>
      </c>
      <c r="AD41" s="8">
        <f>IF(AD$22&lt;=$C41,0,IF(AD$22&gt;(INDEX($D$13:$AG$13,1,$C41)+$C41),INDEX($D$18:$AG$18,,$C41)-SUM($D41:AC41),INDEX($D$18:$AG$18,,$C41)/INDEX($D$13:$AG$13,1,$C41)))*0.5</f>
        <v>4.4690431494983527E-3</v>
      </c>
      <c r="AE41" s="8"/>
      <c r="AF41" s="8"/>
      <c r="AG41" s="8"/>
      <c r="AH41" s="11">
        <f t="shared" si="14"/>
        <v>8.4911819840468694E-2</v>
      </c>
      <c r="AI41" s="11">
        <v>0.53628517793980235</v>
      </c>
      <c r="AJ41" s="11">
        <f t="shared" si="15"/>
        <v>0.45137335809933365</v>
      </c>
      <c r="AK41" s="10">
        <f t="shared" si="12"/>
        <v>50.5</v>
      </c>
      <c r="AM41" s="100">
        <v>60</v>
      </c>
      <c r="AN41" s="101">
        <f t="shared" si="17"/>
        <v>9.5</v>
      </c>
      <c r="AO41">
        <v>50</v>
      </c>
      <c r="AP41" s="101">
        <f t="shared" si="18"/>
        <v>40.5</v>
      </c>
    </row>
    <row r="42" spans="2:42" x14ac:dyDescent="0.2">
      <c r="B42">
        <v>2014</v>
      </c>
      <c r="C42" s="10">
        <v>18</v>
      </c>
      <c r="E42" s="8">
        <f>IF(E$22&lt;=$C42,0,IF(E$22&gt;(INDEX($D$13:$AA$13,1,$C42)+$C42),INDEX($D$18:$AA$18,,$C42)-SUM($D42:D42),INDEX($D$18:$AA$18,,$C42)/INDEX($D$13:$AA$13,1,$C42)))</f>
        <v>0</v>
      </c>
      <c r="F42" s="8">
        <f>IF(F$22&lt;=$C42,0,IF(F$22&gt;(INDEX($D$13:$AA$13,1,$C42)+$C42),INDEX($D$18:$AA$18,,$C42)-SUM($D42:E42),INDEX($D$18:$AA$18,,$C42)/INDEX($D$13:$AA$13,1,$C42)))</f>
        <v>0</v>
      </c>
      <c r="G42" s="8">
        <f>IF(G$22&lt;=$C42,0,IF(G$22&gt;(INDEX($D$13:$AA$13,1,$C42)+$C42),INDEX($D$18:$AA$18,,$C42)-SUM($D42:F42),INDEX($D$18:$AA$18,,$C42)/INDEX($D$13:$AA$13,1,$C42)))</f>
        <v>0</v>
      </c>
      <c r="H42" s="8">
        <f>IF(H$22&lt;=$C42,0,IF(H$22&gt;(INDEX($D$13:$AA$13,1,$C42)+$C42),INDEX($D$18:$AA$18,,$C42)-SUM($D42:G42),INDEX($D$18:$AA$18,,$C42)/INDEX($D$13:$AA$13,1,$C42)))</f>
        <v>0</v>
      </c>
      <c r="I42" s="8">
        <f>IF(I$22&lt;=$C42,0,IF(I$22&gt;(INDEX($D$13:$AA$13,1,$C42)+$C42),INDEX($D$18:$AA$18,,$C42)-SUM($D42:H42),INDEX($D$18:$AA$18,,$C42)/INDEX($D$13:$AA$13,1,$C42)))</f>
        <v>0</v>
      </c>
      <c r="J42" s="8">
        <f>IF(J$22&lt;=$C42,0,IF(J$22&gt;(INDEX($D$13:$AA$13,1,$C42)+$C42),INDEX($D$18:$AA$18,,$C42)-SUM($D42:I42),INDEX($D$18:$AA$18,,$C42)/INDEX($D$13:$AA$13,1,$C42)))</f>
        <v>0</v>
      </c>
      <c r="K42" s="8">
        <f>IF(K$22&lt;=$C42,0,IF(K$22&gt;(INDEX($D$13:$AA$13,1,$C42)+$C42),INDEX($D$18:$AA$18,,$C42)-SUM($D42:J42),INDEX($D$18:$AA$18,,$C42)/INDEX($D$13:$AA$13,1,$C42)))</f>
        <v>0</v>
      </c>
      <c r="L42" s="8">
        <f>IF(L$22&lt;=$C42,0,IF(L$22&gt;(INDEX($D$13:$AA$13,1,$C42)+$C42),INDEX($D$18:$AA$18,,$C42)-SUM($D42:K42),INDEX($D$18:$AA$18,,$C42)/INDEX($D$13:$AA$13,1,$C42)))</f>
        <v>0</v>
      </c>
      <c r="M42" s="8">
        <f>IF(M$22&lt;=$C42,0,IF(M$22&gt;(INDEX($D$13:$AA$13,1,$C42)+$C42),INDEX($D$18:$AA$18,,$C42)-SUM($D42:L42),INDEX($D$18:$AA$18,,$C42)/INDEX($D$13:$AA$13,1,$C42)))</f>
        <v>0</v>
      </c>
      <c r="N42" s="8">
        <f>IF(N$22&lt;=$C42,0,IF(N$22&gt;(INDEX($D$13:$AA$13,1,$C42)+$C42),INDEX($D$18:$AA$18,,$C42)-SUM($D42:M42),INDEX($D$18:$AA$18,,$C42)/INDEX($D$13:$AA$13,1,$C42)))</f>
        <v>0</v>
      </c>
      <c r="O42" s="8">
        <f>IF(O$22&lt;=$C42,0,IF(O$22&gt;(INDEX($D$13:$AA$13,1,$C42)+$C42),INDEX($D$18:$AA$18,,$C42)-SUM($D42:N42),INDEX($D$18:$AA$18,,$C42)/INDEX($D$13:$AA$13,1,$C42)))</f>
        <v>0</v>
      </c>
      <c r="P42" s="8">
        <f>IF(P$22&lt;=$C42,0,IF(P$22&gt;(INDEX($D$13:$AA$13,1,$C42)+$C42),INDEX($D$18:$AA$18,,$C42)-SUM($D42:O42),INDEX($D$18:$AA$18,,$C42)/INDEX($D$13:$AA$13,1,$C42)))</f>
        <v>0</v>
      </c>
      <c r="Q42" s="8">
        <f>IF(Q$22&lt;=$C42,0,IF(Q$22&gt;(INDEX($D$13:$AA$13,1,$C42)+$C42),INDEX($D$18:$AA$18,,$C42)-SUM($D42:P42),INDEX($D$18:$AA$18,,$C42)/INDEX($D$13:$AA$13,1,$C42)))</f>
        <v>0</v>
      </c>
      <c r="R42" s="8">
        <f>IF(R$22&lt;=$C42,0,IF(R$22&gt;(INDEX($D$13:$AA$13,1,$C42)+$C42),INDEX($D$18:$AA$18,,$C42)-SUM($D42:Q42),INDEX($D$18:$AA$18,,$C42)/INDEX($D$13:$AA$13,1,$C42)))</f>
        <v>0</v>
      </c>
      <c r="S42" s="8">
        <f>IF(S$22&lt;=$C42,0,IF(S$22&gt;(INDEX($D$13:$AA$13,1,$C42)+$C42),INDEX($D$18:$AA$18,,$C42)-SUM($D42:R42),INDEX($D$18:$AA$18,,$C42)/INDEX($D$13:$AA$13,1,$C42)))</f>
        <v>0</v>
      </c>
      <c r="T42" s="8">
        <f>IF(T$22&lt;=$C42,0,IF(T$22&gt;(INDEX($D$13:$AA$13,1,$C42)+$C42),INDEX($D$18:$AA$18,,$C42)-SUM($D42:S42),INDEX($D$18:$AA$18,,$C42)/INDEX($D$13:$AA$13,1,$C42)))</f>
        <v>0</v>
      </c>
      <c r="U42" s="8">
        <f>IF(U$22&lt;=$C42,0,IF(U$22&gt;(INDEX($D$13:$AA$13,1,$C42)+$C42),INDEX($D$18:$AA$18,,$C42)-SUM($D42:T42),INDEX($D$18:$AA$18,,$C42)/INDEX($D$13:$AA$13,1,$C42)))</f>
        <v>0</v>
      </c>
      <c r="V42" s="8">
        <f>IF(V$22&lt;=$C42,0,IF(V$22&gt;(INDEX($D$13:$AA$13,1,$C42)+$C42),INDEX($D$18:$AA$18,,$C42)-SUM($D42:U42),INDEX($D$18:$AA$18,,$C42)/INDEX($D$13:$AA$13,1,$C42)))</f>
        <v>4.55887981393969E-3</v>
      </c>
      <c r="W42" s="8">
        <f>IF(W$22&lt;=$C42,0,IF(W$22&gt;(INDEX($D$13:$AA$13,1,$C42)+$C42),INDEX($D$18:$AA$18,,$C42)-SUM($D42:V42),INDEX($D$18:$AA$18,,$C42)/INDEX($D$13:$AA$13,1,$C42)))</f>
        <v>4.55887981393969E-3</v>
      </c>
      <c r="X42" s="8">
        <f>IF(X$22&lt;=$C42,0,IF(X$22&gt;(INDEX($D$13:$AA$13,1,$C42)+$C42),INDEX($D$18:$AA$18,,$C42)-SUM($D42:W42),INDEX($D$18:$AA$18,,$C42)/INDEX($D$13:$AA$13,1,$C42)))</f>
        <v>4.55887981393969E-3</v>
      </c>
      <c r="Y42" s="8">
        <f>IF(Y$22&lt;=$C42,0,IF(Y$22&gt;(INDEX($D$13:$AA$13,1,$C42)+$C42),INDEX($D$18:$AA$18,,$C42)-SUM($D42:X42),INDEX($D$18:$AA$18,,$C42)/INDEX($D$13:$AA$13,1,$C42)))</f>
        <v>4.55887981393969E-3</v>
      </c>
      <c r="Z42" s="8">
        <f>IF(Z$22&lt;=$C42,0,IF(Z$22&gt;(INDEX($D$13:$AA$13,1,$C42)+$C42),INDEX($D$18:$AA$18,,$C42)-SUM($D42:Y42),INDEX($D$18:$AA$18,,$C42)/INDEX($D$13:$AA$13,1,$C42)))</f>
        <v>4.55887981393969E-3</v>
      </c>
      <c r="AA42" s="8">
        <f>IF(AA$22&lt;=$C42,0,IF(AA$22&gt;(INDEX($D$13:$AA$13,1,$C42)+$C42),INDEX($D$18:$AA$18,,$C42)-SUM($D42:Z42),INDEX($D$18:$AA$18,,$C42)/INDEX($D$13:$AA$13,1,$C42)))</f>
        <v>4.55887981393969E-3</v>
      </c>
      <c r="AB42" s="8">
        <f>IF(AB$22&lt;=$C42,0,IF(AB$22&gt;(INDEX($D$13:$AA$13,1,$C42)+$C42),INDEX($D$18:$AA$18,,$C42)-SUM($D42:AA42),INDEX($D$18:$AA$18,,$C42)/INDEX($D$13:$AA$13,1,$C42)))</f>
        <v>4.55887981393969E-3</v>
      </c>
      <c r="AC42" s="8">
        <f>IF(AC$22&lt;=$C42,0,IF(AC$22&gt;(INDEX($D$13:$AG$13,1,$C42)+$C42),INDEX($D$18:$AG$18,,$C42)-SUM($D42:AB42),INDEX($D$18:$AG$18,,$C42)/INDEX($D$13:$AG$13,1,$C42)))</f>
        <v>4.55887981393969E-3</v>
      </c>
      <c r="AD42" s="8">
        <f>IF(AD$22&lt;=$C42,0,IF(AD$22&gt;(INDEX($D$13:$AG$13,1,$C42)+$C42),INDEX($D$18:$AG$18,,$C42)-SUM($D42:AC42),INDEX($D$18:$AG$18,,$C42)/INDEX($D$13:$AG$13,1,$C42)))*0.5</f>
        <v>2.279439906969845E-3</v>
      </c>
      <c r="AE42" s="8"/>
      <c r="AF42" s="8"/>
      <c r="AG42" s="8"/>
      <c r="AH42" s="11">
        <f t="shared" si="14"/>
        <v>3.8750478418487361E-2</v>
      </c>
      <c r="AI42" s="11">
        <v>0.27353278883638138</v>
      </c>
      <c r="AJ42" s="11">
        <f t="shared" si="15"/>
        <v>0.23478231041789402</v>
      </c>
      <c r="AK42" s="10">
        <f t="shared" si="12"/>
        <v>51.5</v>
      </c>
      <c r="AM42" s="100">
        <v>60</v>
      </c>
      <c r="AN42" s="101">
        <f t="shared" si="17"/>
        <v>8.5</v>
      </c>
      <c r="AO42">
        <v>50</v>
      </c>
      <c r="AP42" s="101">
        <f t="shared" si="18"/>
        <v>41.5</v>
      </c>
    </row>
    <row r="43" spans="2:42" x14ac:dyDescent="0.2">
      <c r="B43">
        <v>2015</v>
      </c>
      <c r="C43" s="10">
        <v>19</v>
      </c>
      <c r="E43" s="8">
        <f>IF(E$22&lt;=$C43,0,IF(E$22&gt;(INDEX($D$13:$AA$13,1,$C43)+$C43),INDEX($D$18:$AA$18,,$C43)-SUM($D43:D43),INDEX($D$18:$AA$18,,$C43)/INDEX($D$13:$AA$13,1,$C43)))</f>
        <v>0</v>
      </c>
      <c r="F43" s="8">
        <f>IF(F$22&lt;=$C43,0,IF(F$22&gt;(INDEX($D$13:$AA$13,1,$C43)+$C43),INDEX($D$18:$AA$18,,$C43)-SUM($D43:E43),INDEX($D$18:$AA$18,,$C43)/INDEX($D$13:$AA$13,1,$C43)))</f>
        <v>0</v>
      </c>
      <c r="G43" s="8">
        <f>IF(G$22&lt;=$C43,0,IF(G$22&gt;(INDEX($D$13:$AA$13,1,$C43)+$C43),INDEX($D$18:$AA$18,,$C43)-SUM($D43:F43),INDEX($D$18:$AA$18,,$C43)/INDEX($D$13:$AA$13,1,$C43)))</f>
        <v>0</v>
      </c>
      <c r="H43" s="8">
        <f>IF(H$22&lt;=$C43,0,IF(H$22&gt;(INDEX($D$13:$AA$13,1,$C43)+$C43),INDEX($D$18:$AA$18,,$C43)-SUM($D43:G43),INDEX($D$18:$AA$18,,$C43)/INDEX($D$13:$AA$13,1,$C43)))</f>
        <v>0</v>
      </c>
      <c r="I43" s="8">
        <f>IF(I$22&lt;=$C43,0,IF(I$22&gt;(INDEX($D$13:$AA$13,1,$C43)+$C43),INDEX($D$18:$AA$18,,$C43)-SUM($D43:H43),INDEX($D$18:$AA$18,,$C43)/INDEX($D$13:$AA$13,1,$C43)))</f>
        <v>0</v>
      </c>
      <c r="J43" s="8">
        <f>IF(J$22&lt;=$C43,0,IF(J$22&gt;(INDEX($D$13:$AA$13,1,$C43)+$C43),INDEX($D$18:$AA$18,,$C43)-SUM($D43:I43),INDEX($D$18:$AA$18,,$C43)/INDEX($D$13:$AA$13,1,$C43)))</f>
        <v>0</v>
      </c>
      <c r="K43" s="8">
        <f>IF(K$22&lt;=$C43,0,IF(K$22&gt;(INDEX($D$13:$AA$13,1,$C43)+$C43),INDEX($D$18:$AA$18,,$C43)-SUM($D43:J43),INDEX($D$18:$AA$18,,$C43)/INDEX($D$13:$AA$13,1,$C43)))</f>
        <v>0</v>
      </c>
      <c r="L43" s="8">
        <f>IF(L$22&lt;=$C43,0,IF(L$22&gt;(INDEX($D$13:$AA$13,1,$C43)+$C43),INDEX($D$18:$AA$18,,$C43)-SUM($D43:K43),INDEX($D$18:$AA$18,,$C43)/INDEX($D$13:$AA$13,1,$C43)))</f>
        <v>0</v>
      </c>
      <c r="M43" s="8">
        <f>IF(M$22&lt;=$C43,0,IF(M$22&gt;(INDEX($D$13:$AA$13,1,$C43)+$C43),INDEX($D$18:$AA$18,,$C43)-SUM($D43:L43),INDEX($D$18:$AA$18,,$C43)/INDEX($D$13:$AA$13,1,$C43)))</f>
        <v>0</v>
      </c>
      <c r="N43" s="8">
        <f>IF(N$22&lt;=$C43,0,IF(N$22&gt;(INDEX($D$13:$AA$13,1,$C43)+$C43),INDEX($D$18:$AA$18,,$C43)-SUM($D43:M43),INDEX($D$18:$AA$18,,$C43)/INDEX($D$13:$AA$13,1,$C43)))</f>
        <v>0</v>
      </c>
      <c r="O43" s="8">
        <f>IF(O$22&lt;=$C43,0,IF(O$22&gt;(INDEX($D$13:$AA$13,1,$C43)+$C43),INDEX($D$18:$AA$18,,$C43)-SUM($D43:N43),INDEX($D$18:$AA$18,,$C43)/INDEX($D$13:$AA$13,1,$C43)))</f>
        <v>0</v>
      </c>
      <c r="P43" s="8">
        <f>IF(P$22&lt;=$C43,0,IF(P$22&gt;(INDEX($D$13:$AA$13,1,$C43)+$C43),INDEX($D$18:$AA$18,,$C43)-SUM($D43:O43),INDEX($D$18:$AA$18,,$C43)/INDEX($D$13:$AA$13,1,$C43)))</f>
        <v>0</v>
      </c>
      <c r="Q43" s="8">
        <f>IF(Q$22&lt;=$C43,0,IF(Q$22&gt;(INDEX($D$13:$AA$13,1,$C43)+$C43),INDEX($D$18:$AA$18,,$C43)-SUM($D43:P43),INDEX($D$18:$AA$18,,$C43)/INDEX($D$13:$AA$13,1,$C43)))</f>
        <v>0</v>
      </c>
      <c r="R43" s="8">
        <f>IF(R$22&lt;=$C43,0,IF(R$22&gt;(INDEX($D$13:$AA$13,1,$C43)+$C43),INDEX($D$18:$AA$18,,$C43)-SUM($D43:Q43),INDEX($D$18:$AA$18,,$C43)/INDEX($D$13:$AA$13,1,$C43)))</f>
        <v>0</v>
      </c>
      <c r="S43" s="8">
        <f>IF(S$22&lt;=$C43,0,IF(S$22&gt;(INDEX($D$13:$AA$13,1,$C43)+$C43),INDEX($D$18:$AA$18,,$C43)-SUM($D43:R43),INDEX($D$18:$AA$18,,$C43)/INDEX($D$13:$AA$13,1,$C43)))</f>
        <v>0</v>
      </c>
      <c r="T43" s="8">
        <f>IF(T$22&lt;=$C43,0,IF(T$22&gt;(INDEX($D$13:$AA$13,1,$C43)+$C43),INDEX($D$18:$AA$18,,$C43)-SUM($D43:S43),INDEX($D$18:$AA$18,,$C43)/INDEX($D$13:$AA$13,1,$C43)))</f>
        <v>0</v>
      </c>
      <c r="U43" s="8">
        <f>IF(U$22&lt;=$C43,0,IF(U$22&gt;(INDEX($D$13:$AA$13,1,$C43)+$C43),INDEX($D$18:$AA$18,,$C43)-SUM($D43:T43),INDEX($D$18:$AA$18,,$C43)/INDEX($D$13:$AA$13,1,$C43)))</f>
        <v>0</v>
      </c>
      <c r="V43" s="8">
        <f>IF(V$22&lt;=$C43,0,IF(V$22&gt;(INDEX($D$13:$AA$13,1,$C43)+$C43),INDEX($D$18:$AA$18,,$C43)-SUM($D43:U43),INDEX($D$18:$AA$18,,$C43)/INDEX($D$13:$AA$13,1,$C43)))</f>
        <v>0</v>
      </c>
      <c r="W43" s="8">
        <f>IF(W$22&lt;=$C43,0,IF(W$22&gt;(INDEX($D$13:$AA$13,1,$C43)+$C43),INDEX($D$18:$AA$18,,$C43)-SUM($D43:V43),INDEX($D$18:$AA$18,,$C43)/INDEX($D$13:$AA$13,1,$C43)))</f>
        <v>-1.2732453424105855E-3</v>
      </c>
      <c r="X43" s="8">
        <f>IF(X$22&lt;=$C43,0,IF(X$22&gt;(INDEX($D$13:$AA$13,1,$C43)+$C43),INDEX($D$18:$AA$18,,$C43)-SUM($D43:W43),INDEX($D$18:$AA$18,,$C43)/INDEX($D$13:$AA$13,1,$C43)))</f>
        <v>-1.2732453424105855E-3</v>
      </c>
      <c r="Y43" s="8">
        <f>IF(Y$22&lt;=$C43,0,IF(Y$22&gt;(INDEX($D$13:$AA$13,1,$C43)+$C43),INDEX($D$18:$AA$18,,$C43)-SUM($D43:X43),INDEX($D$18:$AA$18,,$C43)/INDEX($D$13:$AA$13,1,$C43)))</f>
        <v>-1.2732453424105855E-3</v>
      </c>
      <c r="Z43" s="8">
        <f>IF(Z$22&lt;=$C43,0,IF(Z$22&gt;(INDEX($D$13:$AA$13,1,$C43)+$C43),INDEX($D$18:$AA$18,,$C43)-SUM($D43:Y43),INDEX($D$18:$AA$18,,$C43)/INDEX($D$13:$AA$13,1,$C43)))</f>
        <v>-1.2732453424105855E-3</v>
      </c>
      <c r="AA43" s="8">
        <f>IF(AA$22&lt;=$C43,0,IF(AA$22&gt;(INDEX($D$13:$AA$13,1,$C43)+$C43),INDEX($D$18:$AA$18,,$C43)-SUM($D43:Z43),INDEX($D$18:$AA$18,,$C43)/INDEX($D$13:$AA$13,1,$C43)))</f>
        <v>-1.2732453424105855E-3</v>
      </c>
      <c r="AB43" s="8">
        <f>IF(AB$22&lt;=$C43,0,IF(AB$22&gt;(INDEX($D$13:$AA$13,1,$C43)+$C43),INDEX($D$18:$AA$18,,$C43)-SUM($D43:AA43),INDEX($D$18:$AA$18,,$C43)/INDEX($D$13:$AA$13,1,$C43)))</f>
        <v>-1.2732453424105855E-3</v>
      </c>
      <c r="AC43" s="8">
        <f>IF(AC$22&lt;=$C43,0,IF(AC$22&gt;(INDEX($D$13:$AG$13,1,$C43)+$C43),INDEX($D$18:$AG$18,,$C43)-SUM($D43:AB43),INDEX($D$18:$AG$18,,$C43)/INDEX($D$13:$AG$13,1,$C43)))</f>
        <v>-1.2732453424105855E-3</v>
      </c>
      <c r="AD43" s="8">
        <f>IF(AD$22&lt;=$C43,0,IF(AD$22&gt;(INDEX($D$13:$AG$13,1,$C43)+$C43),INDEX($D$18:$AG$18,,$C43)-SUM($D43:AC43),INDEX($D$18:$AG$18,,$C43)/INDEX($D$13:$AG$13,1,$C43)))*0.5</f>
        <v>-6.3662267120529273E-4</v>
      </c>
      <c r="AE43" s="8"/>
      <c r="AF43" s="8"/>
      <c r="AG43" s="8"/>
      <c r="AH43" s="11">
        <f t="shared" si="14"/>
        <v>-9.549340068079391E-3</v>
      </c>
      <c r="AI43" s="11">
        <v>-7.6394720544635128E-2</v>
      </c>
      <c r="AJ43" s="11">
        <f t="shared" si="15"/>
        <v>-6.6845380476555735E-2</v>
      </c>
      <c r="AK43" s="10">
        <f t="shared" si="12"/>
        <v>52.5</v>
      </c>
      <c r="AM43" s="100">
        <v>60</v>
      </c>
      <c r="AN43" s="101">
        <f t="shared" si="17"/>
        <v>7.5</v>
      </c>
      <c r="AO43">
        <v>50</v>
      </c>
      <c r="AP43" s="101">
        <f t="shared" si="18"/>
        <v>42.5</v>
      </c>
    </row>
    <row r="44" spans="2:42" x14ac:dyDescent="0.2">
      <c r="B44">
        <v>2016</v>
      </c>
      <c r="C44" s="10">
        <v>20</v>
      </c>
      <c r="E44" s="8">
        <f>IF(E$22&lt;=$C44,0,IF(E$22&gt;(INDEX($D$13:$AA$13,1,$C44)+$C44),INDEX($D$18:$AA$18,,$C44)-SUM($D44:D44),INDEX($D$18:$AA$18,,$C44)/INDEX($D$13:$AA$13,1,$C44)))</f>
        <v>0</v>
      </c>
      <c r="F44" s="8">
        <f>IF(F$22&lt;=$C44,0,IF(F$22&gt;(INDEX($D$13:$AA$13,1,$C44)+$C44),INDEX($D$18:$AA$18,,$C44)-SUM($D44:E44),INDEX($D$18:$AA$18,,$C44)/INDEX($D$13:$AA$13,1,$C44)))</f>
        <v>0</v>
      </c>
      <c r="G44" s="8">
        <f>IF(G$22&lt;=$C44,0,IF(G$22&gt;(INDEX($D$13:$AA$13,1,$C44)+$C44),INDEX($D$18:$AA$18,,$C44)-SUM($D44:F44),INDEX($D$18:$AA$18,,$C44)/INDEX($D$13:$AA$13,1,$C44)))</f>
        <v>0</v>
      </c>
      <c r="H44" s="8">
        <f>IF(H$22&lt;=$C44,0,IF(H$22&gt;(INDEX($D$13:$AA$13,1,$C44)+$C44),INDEX($D$18:$AA$18,,$C44)-SUM($D44:G44),INDEX($D$18:$AA$18,,$C44)/INDEX($D$13:$AA$13,1,$C44)))</f>
        <v>0</v>
      </c>
      <c r="I44" s="8">
        <f>IF(I$22&lt;=$C44,0,IF(I$22&gt;(INDEX($D$13:$AA$13,1,$C44)+$C44),INDEX($D$18:$AA$18,,$C44)-SUM($D44:H44),INDEX($D$18:$AA$18,,$C44)/INDEX($D$13:$AA$13,1,$C44)))</f>
        <v>0</v>
      </c>
      <c r="J44" s="8">
        <f>IF(J$22&lt;=$C44,0,IF(J$22&gt;(INDEX($D$13:$AA$13,1,$C44)+$C44),INDEX($D$18:$AA$18,,$C44)-SUM($D44:I44),INDEX($D$18:$AA$18,,$C44)/INDEX($D$13:$AA$13,1,$C44)))</f>
        <v>0</v>
      </c>
      <c r="K44" s="8">
        <f>IF(K$22&lt;=$C44,0,IF(K$22&gt;(INDEX($D$13:$AA$13,1,$C44)+$C44),INDEX($D$18:$AA$18,,$C44)-SUM($D44:J44),INDEX($D$18:$AA$18,,$C44)/INDEX($D$13:$AA$13,1,$C44)))</f>
        <v>0</v>
      </c>
      <c r="L44" s="8">
        <f>IF(L$22&lt;=$C44,0,IF(L$22&gt;(INDEX($D$13:$AA$13,1,$C44)+$C44),INDEX($D$18:$AA$18,,$C44)-SUM($D44:K44),INDEX($D$18:$AA$18,,$C44)/INDEX($D$13:$AA$13,1,$C44)))</f>
        <v>0</v>
      </c>
      <c r="M44" s="8">
        <f>IF(M$22&lt;=$C44,0,IF(M$22&gt;(INDEX($D$13:$AA$13,1,$C44)+$C44),INDEX($D$18:$AA$18,,$C44)-SUM($D44:L44),INDEX($D$18:$AA$18,,$C44)/INDEX($D$13:$AA$13,1,$C44)))</f>
        <v>0</v>
      </c>
      <c r="N44" s="8">
        <f>IF(N$22&lt;=$C44,0,IF(N$22&gt;(INDEX($D$13:$AA$13,1,$C44)+$C44),INDEX($D$18:$AA$18,,$C44)-SUM($D44:M44),INDEX($D$18:$AA$18,,$C44)/INDEX($D$13:$AA$13,1,$C44)))</f>
        <v>0</v>
      </c>
      <c r="O44" s="8">
        <f>IF(O$22&lt;=$C44,0,IF(O$22&gt;(INDEX($D$13:$AA$13,1,$C44)+$C44),INDEX($D$18:$AA$18,,$C44)-SUM($D44:N44),INDEX($D$18:$AA$18,,$C44)/INDEX($D$13:$AA$13,1,$C44)))</f>
        <v>0</v>
      </c>
      <c r="P44" s="8">
        <f>IF(P$22&lt;=$C44,0,IF(P$22&gt;(INDEX($D$13:$AA$13,1,$C44)+$C44),INDEX($D$18:$AA$18,,$C44)-SUM($D44:O44),INDEX($D$18:$AA$18,,$C44)/INDEX($D$13:$AA$13,1,$C44)))</f>
        <v>0</v>
      </c>
      <c r="Q44" s="8">
        <f>IF(Q$22&lt;=$C44,0,IF(Q$22&gt;(INDEX($D$13:$AA$13,1,$C44)+$C44),INDEX($D$18:$AA$18,,$C44)-SUM($D44:P44),INDEX($D$18:$AA$18,,$C44)/INDEX($D$13:$AA$13,1,$C44)))</f>
        <v>0</v>
      </c>
      <c r="R44" s="8">
        <f>IF(R$22&lt;=$C44,0,IF(R$22&gt;(INDEX($D$13:$AA$13,1,$C44)+$C44),INDEX($D$18:$AA$18,,$C44)-SUM($D44:Q44),INDEX($D$18:$AA$18,,$C44)/INDEX($D$13:$AA$13,1,$C44)))</f>
        <v>0</v>
      </c>
      <c r="S44" s="8">
        <f>IF(S$22&lt;=$C44,0,IF(S$22&gt;(INDEX($D$13:$AA$13,1,$C44)+$C44),INDEX($D$18:$AA$18,,$C44)-SUM($D44:R44),INDEX($D$18:$AA$18,,$C44)/INDEX($D$13:$AA$13,1,$C44)))</f>
        <v>0</v>
      </c>
      <c r="T44" s="8">
        <f>IF(T$22&lt;=$C44,0,IF(T$22&gt;(INDEX($D$13:$AA$13,1,$C44)+$C44),INDEX($D$18:$AA$18,,$C44)-SUM($D44:S44),INDEX($D$18:$AA$18,,$C44)/INDEX($D$13:$AA$13,1,$C44)))</f>
        <v>0</v>
      </c>
      <c r="U44" s="8">
        <f>IF(U$22&lt;=$C44,0,IF(U$22&gt;(INDEX($D$13:$AA$13,1,$C44)+$C44),INDEX($D$18:$AA$18,,$C44)-SUM($D44:T44),INDEX($D$18:$AA$18,,$C44)/INDEX($D$13:$AA$13,1,$C44)))</f>
        <v>0</v>
      </c>
      <c r="V44" s="8">
        <f>IF(V$22&lt;=$C44,0,IF(V$22&gt;(INDEX($D$13:$AA$13,1,$C44)+$C44),INDEX($D$18:$AA$18,,$C44)-SUM($D44:U44),INDEX($D$18:$AA$18,,$C44)/INDEX($D$13:$AA$13,1,$C44)))</f>
        <v>0</v>
      </c>
      <c r="W44" s="8">
        <f>IF(W$22&lt;=$C44,0,IF(W$22&gt;(INDEX($D$13:$AA$13,1,$C44)+$C44),INDEX($D$18:$AA$18,,$C44)-SUM($D44:V44),INDEX($D$18:$AA$18,,$C44)/INDEX($D$13:$AA$13,1,$C44)))</f>
        <v>0</v>
      </c>
      <c r="X44" s="8">
        <f>IF(X$22&lt;=$C44,0,IF(X$22&gt;(INDEX($D$13:$AA$13,1,$C44)+$C44),INDEX($D$18:$AA$18,,$C44)-SUM($D44:W44),INDEX($D$18:$AA$18,,$C44)/INDEX($D$13:$AA$13,1,$C44)))</f>
        <v>-3.4020204637917878E-6</v>
      </c>
      <c r="Y44" s="8">
        <f>IF(Y$22&lt;=$C44,0,IF(Y$22&gt;(INDEX($D$13:$AA$13,1,$C44)+$C44),INDEX($D$18:$AA$18,,$C44)-SUM($D44:X44),INDEX($D$18:$AA$18,,$C44)/INDEX($D$13:$AA$13,1,$C44)))</f>
        <v>-3.4020204637917878E-6</v>
      </c>
      <c r="Z44" s="8">
        <f>IF(Z$22&lt;=$C44,0,IF(Z$22&gt;(INDEX($D$13:$AA$13,1,$C44)+$C44),INDEX($D$18:$AA$18,,$C44)-SUM($D44:Y44),INDEX($D$18:$AA$18,,$C44)/INDEX($D$13:$AA$13,1,$C44)))</f>
        <v>-3.4020204637917878E-6</v>
      </c>
      <c r="AA44" s="8">
        <f>IF(AA$22&lt;=$C44,0,IF(AA$22&gt;(INDEX($D$13:$AA$13,1,$C44)+$C44),INDEX($D$18:$AA$18,,$C44)-SUM($D44:Z44),INDEX($D$18:$AA$18,,$C44)/INDEX($D$13:$AA$13,1,$C44)))</f>
        <v>-3.4020204637917878E-6</v>
      </c>
      <c r="AB44" s="8">
        <f>IF(AB$22&lt;=$C44,0,IF(AB$22&gt;(INDEX($D$13:$AA$13,1,$C44)+$C44),INDEX($D$18:$AA$18,,$C44)-SUM($D44:AA44),INDEX($D$18:$AA$18,,$C44)/INDEX($D$13:$AA$13,1,$C44)))</f>
        <v>-3.4020204637917878E-6</v>
      </c>
      <c r="AC44" s="8">
        <f>IF(AC$22&lt;=$C44,0,IF(AC$22&gt;(INDEX($D$13:$AG$13,1,$C44)+$C44),INDEX($D$18:$AG$18,,$C44)-SUM($D44:AB44),INDEX($D$18:$AG$18,,$C44)/INDEX($D$13:$AG$13,1,$C44)))</f>
        <v>-3.4020204637917878E-6</v>
      </c>
      <c r="AD44" s="8">
        <f>IF(AD$22&lt;=$C44,0,IF(AD$22&gt;(INDEX($D$13:$AG$13,1,$C44)+$C44),INDEX($D$18:$AG$18,,$C44)-SUM($D44:AC44),INDEX($D$18:$AG$18,,$C44)/INDEX($D$13:$AG$13,1,$C44)))*0.5</f>
        <v>-1.7010102318958939E-6</v>
      </c>
      <c r="AE44" s="8"/>
      <c r="AF44" s="8"/>
      <c r="AG44" s="8"/>
      <c r="AH44" s="11">
        <f t="shared" si="14"/>
        <v>-2.2113133014646616E-5</v>
      </c>
      <c r="AI44" s="11">
        <v>-2.0412122782750727E-4</v>
      </c>
      <c r="AJ44" s="11">
        <f t="shared" si="15"/>
        <v>-1.8200809481286066E-4</v>
      </c>
      <c r="AK44" s="10">
        <f t="shared" si="12"/>
        <v>53.5</v>
      </c>
      <c r="AM44" s="100">
        <v>60</v>
      </c>
      <c r="AN44" s="101">
        <f t="shared" si="17"/>
        <v>6.5</v>
      </c>
      <c r="AO44">
        <v>50</v>
      </c>
      <c r="AP44" s="101">
        <f t="shared" si="18"/>
        <v>43.5</v>
      </c>
    </row>
    <row r="45" spans="2:42" x14ac:dyDescent="0.2">
      <c r="B45">
        <v>2017</v>
      </c>
      <c r="C45" s="10">
        <v>21</v>
      </c>
      <c r="E45" s="8">
        <f>IF(E$22&lt;=$C45,0,IF(E$22&gt;(INDEX($D$13:$AA$13,1,$C45)+$C45),INDEX($D$18:$AA$18,,$C45)-SUM($D45:D45),INDEX($D$18:$AA$18,,$C45)/INDEX($D$13:$AA$13,1,$C45)))</f>
        <v>0</v>
      </c>
      <c r="F45" s="8">
        <f>IF(F$22&lt;=$C45,0,IF(F$22&gt;(INDEX($D$13:$AA$13,1,$C45)+$C45),INDEX($D$18:$AA$18,,$C45)-SUM($D45:E45),INDEX($D$18:$AA$18,,$C45)/INDEX($D$13:$AA$13,1,$C45)))</f>
        <v>0</v>
      </c>
      <c r="G45" s="8">
        <f>IF(G$22&lt;=$C45,0,IF(G$22&gt;(INDEX($D$13:$AA$13,1,$C45)+$C45),INDEX($D$18:$AA$18,,$C45)-SUM($D45:F45),INDEX($D$18:$AA$18,,$C45)/INDEX($D$13:$AA$13,1,$C45)))</f>
        <v>0</v>
      </c>
      <c r="H45" s="8">
        <f>IF(H$22&lt;=$C45,0,IF(H$22&gt;(INDEX($D$13:$AA$13,1,$C45)+$C45),INDEX($D$18:$AA$18,,$C45)-SUM($D45:G45),INDEX($D$18:$AA$18,,$C45)/INDEX($D$13:$AA$13,1,$C45)))</f>
        <v>0</v>
      </c>
      <c r="I45" s="8">
        <f>IF(I$22&lt;=$C45,0,IF(I$22&gt;(INDEX($D$13:$AA$13,1,$C45)+$C45),INDEX($D$18:$AA$18,,$C45)-SUM($D45:H45),INDEX($D$18:$AA$18,,$C45)/INDEX($D$13:$AA$13,1,$C45)))</f>
        <v>0</v>
      </c>
      <c r="J45" s="8">
        <f>IF(J$22&lt;=$C45,0,IF(J$22&gt;(INDEX($D$13:$AA$13,1,$C45)+$C45),INDEX($D$18:$AA$18,,$C45)-SUM($D45:I45),INDEX($D$18:$AA$18,,$C45)/INDEX($D$13:$AA$13,1,$C45)))</f>
        <v>0</v>
      </c>
      <c r="K45" s="8">
        <f>IF(K$22&lt;=$C45,0,IF(K$22&gt;(INDEX($D$13:$AA$13,1,$C45)+$C45),INDEX($D$18:$AA$18,,$C45)-SUM($D45:J45),INDEX($D$18:$AA$18,,$C45)/INDEX($D$13:$AA$13,1,$C45)))</f>
        <v>0</v>
      </c>
      <c r="L45" s="8">
        <f>IF(L$22&lt;=$C45,0,IF(L$22&gt;(INDEX($D$13:$AA$13,1,$C45)+$C45),INDEX($D$18:$AA$18,,$C45)-SUM($D45:K45),INDEX($D$18:$AA$18,,$C45)/INDEX($D$13:$AA$13,1,$C45)))</f>
        <v>0</v>
      </c>
      <c r="M45" s="8">
        <f>IF(M$22&lt;=$C45,0,IF(M$22&gt;(INDEX($D$13:$AA$13,1,$C45)+$C45),INDEX($D$18:$AA$18,,$C45)-SUM($D45:L45),INDEX($D$18:$AA$18,,$C45)/INDEX($D$13:$AA$13,1,$C45)))</f>
        <v>0</v>
      </c>
      <c r="N45" s="8">
        <f>IF(N$22&lt;=$C45,0,IF(N$22&gt;(INDEX($D$13:$AA$13,1,$C45)+$C45),INDEX($D$18:$AA$18,,$C45)-SUM($D45:M45),INDEX($D$18:$AA$18,,$C45)/INDEX($D$13:$AA$13,1,$C45)))</f>
        <v>0</v>
      </c>
      <c r="O45" s="8">
        <f>IF(O$22&lt;=$C45,0,IF(O$22&gt;(INDEX($D$13:$AA$13,1,$C45)+$C45),INDEX($D$18:$AA$18,,$C45)-SUM($D45:N45),INDEX($D$18:$AA$18,,$C45)/INDEX($D$13:$AA$13,1,$C45)))</f>
        <v>0</v>
      </c>
      <c r="P45" s="8">
        <f>IF(P$22&lt;=$C45,0,IF(P$22&gt;(INDEX($D$13:$AA$13,1,$C45)+$C45),INDEX($D$18:$AA$18,,$C45)-SUM($D45:O45),INDEX($D$18:$AA$18,,$C45)/INDEX($D$13:$AA$13,1,$C45)))</f>
        <v>0</v>
      </c>
      <c r="Q45" s="8">
        <f>IF(Q$22&lt;=$C45,0,IF(Q$22&gt;(INDEX($D$13:$AA$13,1,$C45)+$C45),INDEX($D$18:$AA$18,,$C45)-SUM($D45:P45),INDEX($D$18:$AA$18,,$C45)/INDEX($D$13:$AA$13,1,$C45)))</f>
        <v>0</v>
      </c>
      <c r="R45" s="8">
        <f>IF(R$22&lt;=$C45,0,IF(R$22&gt;(INDEX($D$13:$AA$13,1,$C45)+$C45),INDEX($D$18:$AA$18,,$C45)-SUM($D45:Q45),INDEX($D$18:$AA$18,,$C45)/INDEX($D$13:$AA$13,1,$C45)))</f>
        <v>0</v>
      </c>
      <c r="S45" s="8">
        <f>IF(S$22&lt;=$C45,0,IF(S$22&gt;(INDEX($D$13:$AA$13,1,$C45)+$C45),INDEX($D$18:$AA$18,,$C45)-SUM($D45:R45),INDEX($D$18:$AA$18,,$C45)/INDEX($D$13:$AA$13,1,$C45)))</f>
        <v>0</v>
      </c>
      <c r="T45" s="8">
        <f>IF(T$22&lt;=$C45,0,IF(T$22&gt;(INDEX($D$13:$AA$13,1,$C45)+$C45),INDEX($D$18:$AA$18,,$C45)-SUM($D45:S45),INDEX($D$18:$AA$18,,$C45)/INDEX($D$13:$AA$13,1,$C45)))</f>
        <v>0</v>
      </c>
      <c r="U45" s="8">
        <f>IF(U$22&lt;=$C45,0,IF(U$22&gt;(INDEX($D$13:$AA$13,1,$C45)+$C45),INDEX($D$18:$AA$18,,$C45)-SUM($D45:T45),INDEX($D$18:$AA$18,,$C45)/INDEX($D$13:$AA$13,1,$C45)))</f>
        <v>0</v>
      </c>
      <c r="V45" s="8">
        <f>IF(V$22&lt;=$C45,0,IF(V$22&gt;(INDEX($D$13:$AA$13,1,$C45)+$C45),INDEX($D$18:$AA$18,,$C45)-SUM($D45:U45),INDEX($D$18:$AA$18,,$C45)/INDEX($D$13:$AA$13,1,$C45)))</f>
        <v>0</v>
      </c>
      <c r="W45" s="8">
        <f>IF(W$22&lt;=$C45,0,IF(W$22&gt;(INDEX($D$13:$AA$13,1,$C45)+$C45),INDEX($D$18:$AA$18,,$C45)-SUM($D45:V45),INDEX($D$18:$AA$18,,$C45)/INDEX($D$13:$AA$13,1,$C45)))</f>
        <v>0</v>
      </c>
      <c r="X45" s="8">
        <f>IF(X$22&lt;=$C45,0,IF(X$22&gt;(INDEX($D$13:$AA$13,1,$C45)+$C45),INDEX($D$18:$AA$18,,$C45)-SUM($D45:W45),INDEX($D$18:$AA$18,,$C45)/INDEX($D$13:$AA$13,1,$C45)))</f>
        <v>0</v>
      </c>
      <c r="Y45" s="8">
        <f>IF(Y$22&lt;=$C45,0,IF(Y$22&gt;(INDEX($D$13:$AA$13,1,$C45)+$C45),INDEX($D$18:$AA$18,,$C45)-SUM($D45:X45),INDEX($D$18:$AA$18,,$C45)/INDEX($D$13:$AA$13,1,$C45)))</f>
        <v>-2.0870957108257051E-4</v>
      </c>
      <c r="Z45" s="8">
        <f>IF(Z$22&lt;=$C45,0,IF(Z$22&gt;(INDEX($D$13:$AA$13,1,$C45)+$C45),INDEX($D$18:$AA$18,,$C45)-SUM($D45:Y45),INDEX($D$18:$AA$18,,$C45)/INDEX($D$13:$AA$13,1,$C45)))</f>
        <v>-2.0870957108257051E-4</v>
      </c>
      <c r="AA45" s="8">
        <f>IF(AA$22&lt;=$C45,0,IF(AA$22&gt;(INDEX($D$13:$AA$13,1,$C45)+$C45),INDEX($D$18:$AA$18,,$C45)-SUM($D45:Z45),INDEX($D$18:$AA$18,,$C45)/INDEX($D$13:$AA$13,1,$C45)))</f>
        <v>-2.0870957108257051E-4</v>
      </c>
      <c r="AB45" s="8">
        <f>IF(AB$22&lt;=$C45,0,IF(AB$22&gt;(INDEX($D$13:$AA$13,1,$C45)+$C45),INDEX($D$18:$AA$18,,$C45)-SUM($D45:AA45),INDEX($D$18:$AA$18,,$C45)/INDEX($D$13:$AA$13,1,$C45)))</f>
        <v>-2.0870957108257051E-4</v>
      </c>
      <c r="AC45" s="8">
        <f>IF(AC$22&lt;=$C45,0,IF(AC$22&gt;(INDEX($D$13:$AG$13,1,$C45)+$C45),INDEX($D$18:$AG$18,,$C45)-SUM($D45:AB45),INDEX($D$18:$AG$18,,$C45)/INDEX($D$13:$AG$13,1,$C45)))</f>
        <v>-2.0870957108257051E-4</v>
      </c>
      <c r="AD45" s="8">
        <f>IF(AD$22&lt;=$C45,0,IF(AD$22&gt;(INDEX($D$13:$AG$13,1,$C45)+$C45),INDEX($D$18:$AG$18,,$C45)-SUM($D45:AC45),INDEX($D$18:$AG$18,,$C45)/INDEX($D$13:$AG$13,1,$C45)))*0.5</f>
        <v>-1.0435478554128526E-4</v>
      </c>
      <c r="AE45" s="8"/>
      <c r="AF45" s="8"/>
      <c r="AG45" s="8"/>
      <c r="AH45" s="11">
        <f t="shared" si="14"/>
        <v>-1.147902640954138E-3</v>
      </c>
      <c r="AI45" s="11">
        <v>-1.252257426495423E-2</v>
      </c>
      <c r="AJ45" s="11">
        <f t="shared" si="15"/>
        <v>-1.1374671624000092E-2</v>
      </c>
      <c r="AK45" s="10">
        <f t="shared" si="12"/>
        <v>54.5</v>
      </c>
      <c r="AM45" s="100">
        <v>60</v>
      </c>
      <c r="AN45" s="101">
        <f t="shared" si="17"/>
        <v>5.5</v>
      </c>
      <c r="AO45">
        <v>50</v>
      </c>
      <c r="AP45" s="101">
        <f t="shared" si="18"/>
        <v>44.5</v>
      </c>
    </row>
    <row r="46" spans="2:42" x14ac:dyDescent="0.2">
      <c r="B46">
        <v>2018</v>
      </c>
      <c r="C46" s="10">
        <v>22</v>
      </c>
      <c r="E46" s="8">
        <f>IF(E$22&lt;=$C46,0,IF(E$22&gt;(INDEX($D$13:$AA$13,1,$C46)+$C46),INDEX($D$18:$AA$18,,$C46)-SUM($D46:D46),INDEX($D$18:$AA$18,,$C46)/INDEX($D$13:$AA$13,1,$C46)))</f>
        <v>0</v>
      </c>
      <c r="F46" s="8">
        <f>IF(F$22&lt;=$C46,0,IF(F$22&gt;(INDEX($D$13:$AA$13,1,$C46)+$C46),INDEX($D$18:$AA$18,,$C46)-SUM($D46:E46),INDEX($D$18:$AA$18,,$C46)/INDEX($D$13:$AA$13,1,$C46)))</f>
        <v>0</v>
      </c>
      <c r="G46" s="8">
        <f>IF(G$22&lt;=$C46,0,IF(G$22&gt;(INDEX($D$13:$AA$13,1,$C46)+$C46),INDEX($D$18:$AA$18,,$C46)-SUM($D46:F46),INDEX($D$18:$AA$18,,$C46)/INDEX($D$13:$AA$13,1,$C46)))</f>
        <v>0</v>
      </c>
      <c r="H46" s="8">
        <f>IF(H$22&lt;=$C46,0,IF(H$22&gt;(INDEX($D$13:$AA$13,1,$C46)+$C46),INDEX($D$18:$AA$18,,$C46)-SUM($D46:G46),INDEX($D$18:$AA$18,,$C46)/INDEX($D$13:$AA$13,1,$C46)))</f>
        <v>0</v>
      </c>
      <c r="I46" s="8">
        <f>IF(I$22&lt;=$C46,0,IF(I$22&gt;(INDEX($D$13:$AA$13,1,$C46)+$C46),INDEX($D$18:$AA$18,,$C46)-SUM($D46:H46),INDEX($D$18:$AA$18,,$C46)/INDEX($D$13:$AA$13,1,$C46)))</f>
        <v>0</v>
      </c>
      <c r="J46" s="8">
        <f>IF(J$22&lt;=$C46,0,IF(J$22&gt;(INDEX($D$13:$AA$13,1,$C46)+$C46),INDEX($D$18:$AA$18,,$C46)-SUM($D46:I46),INDEX($D$18:$AA$18,,$C46)/INDEX($D$13:$AA$13,1,$C46)))</f>
        <v>0</v>
      </c>
      <c r="K46" s="8">
        <f>IF(K$22&lt;=$C46,0,IF(K$22&gt;(INDEX($D$13:$AA$13,1,$C46)+$C46),INDEX($D$18:$AA$18,,$C46)-SUM($D46:J46),INDEX($D$18:$AA$18,,$C46)/INDEX($D$13:$AA$13,1,$C46)))</f>
        <v>0</v>
      </c>
      <c r="L46" s="8">
        <f>IF(L$22&lt;=$C46,0,IF(L$22&gt;(INDEX($D$13:$AA$13,1,$C46)+$C46),INDEX($D$18:$AA$18,,$C46)-SUM($D46:K46),INDEX($D$18:$AA$18,,$C46)/INDEX($D$13:$AA$13,1,$C46)))</f>
        <v>0</v>
      </c>
      <c r="M46" s="8">
        <f>IF(M$22&lt;=$C46,0,IF(M$22&gt;(INDEX($D$13:$AA$13,1,$C46)+$C46),INDEX($D$18:$AA$18,,$C46)-SUM($D46:L46),INDEX($D$18:$AA$18,,$C46)/INDEX($D$13:$AA$13,1,$C46)))</f>
        <v>0</v>
      </c>
      <c r="N46" s="8">
        <f>IF(N$22&lt;=$C46,0,IF(N$22&gt;(INDEX($D$13:$AA$13,1,$C46)+$C46),INDEX($D$18:$AA$18,,$C46)-SUM($D46:M46),INDEX($D$18:$AA$18,,$C46)/INDEX($D$13:$AA$13,1,$C46)))</f>
        <v>0</v>
      </c>
      <c r="O46" s="8">
        <f>IF(O$22&lt;=$C46,0,IF(O$22&gt;(INDEX($D$13:$AA$13,1,$C46)+$C46),INDEX($D$18:$AA$18,,$C46)-SUM($D46:N46),INDEX($D$18:$AA$18,,$C46)/INDEX($D$13:$AA$13,1,$C46)))</f>
        <v>0</v>
      </c>
      <c r="P46" s="8">
        <f>IF(P$22&lt;=$C46,0,IF(P$22&gt;(INDEX($D$13:$AA$13,1,$C46)+$C46),INDEX($D$18:$AA$18,,$C46)-SUM($D46:O46),INDEX($D$18:$AA$18,,$C46)/INDEX($D$13:$AA$13,1,$C46)))</f>
        <v>0</v>
      </c>
      <c r="Q46" s="8">
        <f>IF(Q$22&lt;=$C46,0,IF(Q$22&gt;(INDEX($D$13:$AA$13,1,$C46)+$C46),INDEX($D$18:$AA$18,,$C46)-SUM($D46:P46),INDEX($D$18:$AA$18,,$C46)/INDEX($D$13:$AA$13,1,$C46)))</f>
        <v>0</v>
      </c>
      <c r="R46" s="8">
        <f>IF(R$22&lt;=$C46,0,IF(R$22&gt;(INDEX($D$13:$AA$13,1,$C46)+$C46),INDEX($D$18:$AA$18,,$C46)-SUM($D46:Q46),INDEX($D$18:$AA$18,,$C46)/INDEX($D$13:$AA$13,1,$C46)))</f>
        <v>0</v>
      </c>
      <c r="S46" s="8">
        <f>IF(S$22&lt;=$C46,0,IF(S$22&gt;(INDEX($D$13:$AA$13,1,$C46)+$C46),INDEX($D$18:$AA$18,,$C46)-SUM($D46:R46),INDEX($D$18:$AA$18,,$C46)/INDEX($D$13:$AA$13,1,$C46)))</f>
        <v>0</v>
      </c>
      <c r="T46" s="8">
        <f>IF(T$22&lt;=$C46,0,IF(T$22&gt;(INDEX($D$13:$AA$13,1,$C46)+$C46),INDEX($D$18:$AA$18,,$C46)-SUM($D46:S46),INDEX($D$18:$AA$18,,$C46)/INDEX($D$13:$AA$13,1,$C46)))</f>
        <v>0</v>
      </c>
      <c r="U46" s="8">
        <f>IF(U$22&lt;=$C46,0,IF(U$22&gt;(INDEX($D$13:$AA$13,1,$C46)+$C46),INDEX($D$18:$AA$18,,$C46)-SUM($D46:T46),INDEX($D$18:$AA$18,,$C46)/INDEX($D$13:$AA$13,1,$C46)))</f>
        <v>0</v>
      </c>
      <c r="V46" s="8">
        <f>IF(V$22&lt;=$C46,0,IF(V$22&gt;(INDEX($D$13:$AA$13,1,$C46)+$C46),INDEX($D$18:$AA$18,,$C46)-SUM($D46:U46),INDEX($D$18:$AA$18,,$C46)/INDEX($D$13:$AA$13,1,$C46)))</f>
        <v>0</v>
      </c>
      <c r="W46" s="8">
        <f>IF(W$22&lt;=$C46,0,IF(W$22&gt;(INDEX($D$13:$AA$13,1,$C46)+$C46),INDEX($D$18:$AA$18,,$C46)-SUM($D46:V46),INDEX($D$18:$AA$18,,$C46)/INDEX($D$13:$AA$13,1,$C46)))</f>
        <v>0</v>
      </c>
      <c r="X46" s="8">
        <f>IF(X$22&lt;=$C46,0,IF(X$22&gt;(INDEX($D$13:$AA$13,1,$C46)+$C46),INDEX($D$18:$AA$18,,$C46)-SUM($D46:W46),INDEX($D$18:$AA$18,,$C46)/INDEX($D$13:$AA$13,1,$C46)))</f>
        <v>0</v>
      </c>
      <c r="Y46" s="8">
        <f>IF(Y$22&lt;=$C46,0,IF(Y$22&gt;(INDEX($D$13:$AA$13,1,$C46)+$C46),INDEX($D$18:$AA$18,,$C46)-SUM($D46:X46),INDEX($D$18:$AA$18,,$C46)/INDEX($D$13:$AA$13,1,$C46)))</f>
        <v>0</v>
      </c>
      <c r="Z46" s="8">
        <f>IF(Z$22&lt;=$C46,0,IF(Z$22&gt;(INDEX($D$13:$AA$13,1,$C46)+$C46),INDEX($D$18:$AA$18,,$C46)-SUM($D46:Y46),INDEX($D$18:$AA$18,,$C46)/INDEX($D$13:$AA$13,1,$C46)))</f>
        <v>0</v>
      </c>
      <c r="AA46" s="8">
        <f>IF(AA$22&lt;=$C46,0,IF(AA$22&gt;(INDEX($D$13:$AA$13,1,$C46)+$C46),INDEX($D$18:$AA$18,,$C46)-SUM($D46:Z46),INDEX($D$18:$AA$18,,$C46)/INDEX($D$13:$AA$13,1,$C46)))</f>
        <v>0</v>
      </c>
      <c r="AB46" s="8">
        <f>IF(AB$22&lt;=$C46,0,IF(AB$22&gt;(INDEX($D$13:$AA$13,1,$C46)+$C46),INDEX($D$18:$AA$18,,$C46)-SUM($D46:AA46),INDEX($D$18:$AA$18,,$C46)/INDEX($D$13:$AA$13,1,$C46)))</f>
        <v>0</v>
      </c>
      <c r="AC46" s="8">
        <f>IF(AC$22&lt;=$C46,0,IF(AC$22&gt;(INDEX($D$13:$AG$13,1,$C46)+$C46),INDEX($D$18:$AG$18,,$C46)-SUM($D46:AB46),INDEX($D$18:$AG$18,,$C46)/INDEX($D$13:$AG$13,1,$C46)))</f>
        <v>0</v>
      </c>
      <c r="AD46" s="8">
        <f>IF(AD$22&lt;=$C46,0,IF(AD$22&gt;(INDEX($D$13:$AG$13,1,$C46)+$C46),INDEX($D$18:$AG$18,,$C46)-SUM($D46:AC46),INDEX($D$18:$AG$18,,$C46)/INDEX($D$13:$AG$13,1,$C46)))*0.5</f>
        <v>0</v>
      </c>
      <c r="AE46" s="8"/>
      <c r="AF46" s="8"/>
      <c r="AG46" s="8"/>
      <c r="AH46" s="11">
        <f t="shared" si="14"/>
        <v>0</v>
      </c>
      <c r="AI46" s="11">
        <v>0</v>
      </c>
      <c r="AJ46" s="11">
        <f t="shared" si="15"/>
        <v>0</v>
      </c>
      <c r="AK46" s="10">
        <f t="shared" si="12"/>
        <v>55.5</v>
      </c>
      <c r="AM46" s="100">
        <v>60</v>
      </c>
      <c r="AN46" s="101">
        <f t="shared" si="17"/>
        <v>4.5</v>
      </c>
      <c r="AO46">
        <v>50</v>
      </c>
      <c r="AP46" s="101">
        <f t="shared" si="18"/>
        <v>45.5</v>
      </c>
    </row>
    <row r="47" spans="2:42" x14ac:dyDescent="0.2">
      <c r="B47">
        <v>2019</v>
      </c>
      <c r="C47" s="10">
        <v>23</v>
      </c>
      <c r="E47" s="8">
        <f>IF(E$22&lt;=$C47,0,IF(E$22&gt;(INDEX($D$13:$AA$13,1,$C47)+$C47),INDEX($D$18:$AA$18,,$C47)-SUM($D47:D47),INDEX($D$18:$AA$18,,$C47)/INDEX($D$13:$AA$13,1,$C47)))</f>
        <v>0</v>
      </c>
      <c r="F47" s="8">
        <f>IF(F$22&lt;=$C47,0,IF(F$22&gt;(INDEX($D$13:$AA$13,1,$C47)+$C47),INDEX($D$18:$AA$18,,$C47)-SUM($D47:E47),INDEX($D$18:$AA$18,,$C47)/INDEX($D$13:$AA$13,1,$C47)))</f>
        <v>0</v>
      </c>
      <c r="G47" s="8">
        <f>IF(G$22&lt;=$C47,0,IF(G$22&gt;(INDEX($D$13:$AA$13,1,$C47)+$C47),INDEX($D$18:$AA$18,,$C47)-SUM($D47:F47),INDEX($D$18:$AA$18,,$C47)/INDEX($D$13:$AA$13,1,$C47)))</f>
        <v>0</v>
      </c>
      <c r="H47" s="8">
        <f>IF(H$22&lt;=$C47,0,IF(H$22&gt;(INDEX($D$13:$AA$13,1,$C47)+$C47),INDEX($D$18:$AA$18,,$C47)-SUM($D47:G47),INDEX($D$18:$AA$18,,$C47)/INDEX($D$13:$AA$13,1,$C47)))</f>
        <v>0</v>
      </c>
      <c r="I47" s="8">
        <f>IF(I$22&lt;=$C47,0,IF(I$22&gt;(INDEX($D$13:$AA$13,1,$C47)+$C47),INDEX($D$18:$AA$18,,$C47)-SUM($D47:H47),INDEX($D$18:$AA$18,,$C47)/INDEX($D$13:$AA$13,1,$C47)))</f>
        <v>0</v>
      </c>
      <c r="J47" s="8">
        <f>IF(J$22&lt;=$C47,0,IF(J$22&gt;(INDEX($D$13:$AA$13,1,$C47)+$C47),INDEX($D$18:$AA$18,,$C47)-SUM($D47:I47),INDEX($D$18:$AA$18,,$C47)/INDEX($D$13:$AA$13,1,$C47)))</f>
        <v>0</v>
      </c>
      <c r="K47" s="8">
        <f>IF(K$22&lt;=$C47,0,IF(K$22&gt;(INDEX($D$13:$AA$13,1,$C47)+$C47),INDEX($D$18:$AA$18,,$C47)-SUM($D47:J47),INDEX($D$18:$AA$18,,$C47)/INDEX($D$13:$AA$13,1,$C47)))</f>
        <v>0</v>
      </c>
      <c r="L47" s="8">
        <f>IF(L$22&lt;=$C47,0,IF(L$22&gt;(INDEX($D$13:$AA$13,1,$C47)+$C47),INDEX($D$18:$AA$18,,$C47)-SUM($D47:K47),INDEX($D$18:$AA$18,,$C47)/INDEX($D$13:$AA$13,1,$C47)))</f>
        <v>0</v>
      </c>
      <c r="M47" s="8">
        <f>IF(M$22&lt;=$C47,0,IF(M$22&gt;(INDEX($D$13:$AA$13,1,$C47)+$C47),INDEX($D$18:$AA$18,,$C47)-SUM($D47:L47),INDEX($D$18:$AA$18,,$C47)/INDEX($D$13:$AA$13,1,$C47)))</f>
        <v>0</v>
      </c>
      <c r="N47" s="8">
        <f>IF(N$22&lt;=$C47,0,IF(N$22&gt;(INDEX($D$13:$AA$13,1,$C47)+$C47),INDEX($D$18:$AA$18,,$C47)-SUM($D47:M47),INDEX($D$18:$AA$18,,$C47)/INDEX($D$13:$AA$13,1,$C47)))</f>
        <v>0</v>
      </c>
      <c r="O47" s="8">
        <f>IF(O$22&lt;=$C47,0,IF(O$22&gt;(INDEX($D$13:$AA$13,1,$C47)+$C47),INDEX($D$18:$AA$18,,$C47)-SUM($D47:N47),INDEX($D$18:$AA$18,,$C47)/INDEX($D$13:$AA$13,1,$C47)))</f>
        <v>0</v>
      </c>
      <c r="P47" s="8">
        <f>IF(P$22&lt;=$C47,0,IF(P$22&gt;(INDEX($D$13:$AA$13,1,$C47)+$C47),INDEX($D$18:$AA$18,,$C47)-SUM($D47:O47),INDEX($D$18:$AA$18,,$C47)/INDEX($D$13:$AA$13,1,$C47)))</f>
        <v>0</v>
      </c>
      <c r="Q47" s="8">
        <f>IF(Q$22&lt;=$C47,0,IF(Q$22&gt;(INDEX($D$13:$AA$13,1,$C47)+$C47),INDEX($D$18:$AA$18,,$C47)-SUM($D47:P47),INDEX($D$18:$AA$18,,$C47)/INDEX($D$13:$AA$13,1,$C47)))</f>
        <v>0</v>
      </c>
      <c r="R47" s="8">
        <f>IF(R$22&lt;=$C47,0,IF(R$22&gt;(INDEX($D$13:$AA$13,1,$C47)+$C47),INDEX($D$18:$AA$18,,$C47)-SUM($D47:Q47),INDEX($D$18:$AA$18,,$C47)/INDEX($D$13:$AA$13,1,$C47)))</f>
        <v>0</v>
      </c>
      <c r="S47" s="8">
        <f>IF(S$22&lt;=$C47,0,IF(S$22&gt;(INDEX($D$13:$AA$13,1,$C47)+$C47),INDEX($D$18:$AA$18,,$C47)-SUM($D47:R47),INDEX($D$18:$AA$18,,$C47)/INDEX($D$13:$AA$13,1,$C47)))</f>
        <v>0</v>
      </c>
      <c r="T47" s="8">
        <f>IF(T$22&lt;=$C47,0,IF(T$22&gt;(INDEX($D$13:$AA$13,1,$C47)+$C47),INDEX($D$18:$AA$18,,$C47)-SUM($D47:S47),INDEX($D$18:$AA$18,,$C47)/INDEX($D$13:$AA$13,1,$C47)))</f>
        <v>0</v>
      </c>
      <c r="U47" s="8">
        <f>IF(U$22&lt;=$C47,0,IF(U$22&gt;(INDEX($D$13:$AA$13,1,$C47)+$C47),INDEX($D$18:$AA$18,,$C47)-SUM($D47:T47),INDEX($D$18:$AA$18,,$C47)/INDEX($D$13:$AA$13,1,$C47)))</f>
        <v>0</v>
      </c>
      <c r="V47" s="8">
        <f>IF(V$22&lt;=$C47,0,IF(V$22&gt;(INDEX($D$13:$AA$13,1,$C47)+$C47),INDEX($D$18:$AA$18,,$C47)-SUM($D47:U47),INDEX($D$18:$AA$18,,$C47)/INDEX($D$13:$AA$13,1,$C47)))</f>
        <v>0</v>
      </c>
      <c r="W47" s="8">
        <f>IF(W$22&lt;=$C47,0,IF(W$22&gt;(INDEX($D$13:$AA$13,1,$C47)+$C47),INDEX($D$18:$AA$18,,$C47)-SUM($D47:V47),INDEX($D$18:$AA$18,,$C47)/INDEX($D$13:$AA$13,1,$C47)))</f>
        <v>0</v>
      </c>
      <c r="X47" s="8">
        <f>IF(X$22&lt;=$C47,0,IF(X$22&gt;(INDEX($D$13:$AA$13,1,$C47)+$C47),INDEX($D$18:$AA$18,,$C47)-SUM($D47:W47),INDEX($D$18:$AA$18,,$C47)/INDEX($D$13:$AA$13,1,$C47)))</f>
        <v>0</v>
      </c>
      <c r="Y47" s="8">
        <f>IF(Y$22&lt;=$C47,0,IF(Y$22&gt;(INDEX($D$13:$AA$13,1,$C47)+$C47),INDEX($D$18:$AA$18,,$C47)-SUM($D47:X47),INDEX($D$18:$AA$18,,$C47)/INDEX($D$13:$AA$13,1,$C47)))</f>
        <v>0</v>
      </c>
      <c r="Z47" s="8">
        <f>IF(Z$22&lt;=$C47,0,IF(Z$22&gt;(INDEX($D$13:$AA$13,1,$C47)+$C47),INDEX($D$18:$AA$18,,$C47)-SUM($D47:Y47),INDEX($D$18:$AA$18,,$C47)/INDEX($D$13:$AA$13,1,$C47)))</f>
        <v>0</v>
      </c>
      <c r="AA47" s="8">
        <f>IF(AA$22&lt;=$C47,0,IF(AA$22&gt;(INDEX($D$13:$AA$13,1,$C47)+$C47),INDEX($D$18:$AA$18,,$C47)-SUM($D47:Z47),INDEX($D$18:$AA$18,,$C47)/INDEX($D$13:$AA$13,1,$C47)))</f>
        <v>-4.6504500656305863E-5</v>
      </c>
      <c r="AB47" s="8">
        <f>IF(AB$22&lt;=$C47,0,IF(AB$22&gt;(INDEX($D$13:$AA$13,1,$C47)+$C47),INDEX($D$18:$AA$18,,$C47)-SUM($D47:AA47),INDEX($D$18:$AA$18,,$C47)/INDEX($D$13:$AA$13,1,$C47)))</f>
        <v>-4.6504500656305863E-5</v>
      </c>
      <c r="AC47" s="8">
        <f>IF(AC$22&lt;=$C47,0,IF(AC$22&gt;(INDEX($D$13:$AG$13,1,$C47)+$C47),INDEX($D$18:$AG$18,,$C47)-SUM($D47:AB47),INDEX($D$18:$AG$18,,$C47)/INDEX($D$13:$AG$13,1,$C47)))</f>
        <v>-4.6504500656305863E-5</v>
      </c>
      <c r="AD47" s="8">
        <f>IF(AD$22&lt;=$C47,0,IF(AD$22&gt;(INDEX($D$13:$AG$13,1,$C47)+$C47),INDEX($D$18:$AG$18,,$C47)-SUM($D47:AC47),INDEX($D$18:$AG$18,,$C47)/INDEX($D$13:$AG$13,1,$C47)))*0.5</f>
        <v>-2.3252250328152931E-5</v>
      </c>
      <c r="AE47" s="8"/>
      <c r="AF47" s="8"/>
      <c r="AG47" s="8"/>
      <c r="AH47" s="11">
        <f t="shared" si="14"/>
        <v>-1.6276575229707052E-4</v>
      </c>
      <c r="AI47" s="11">
        <v>-2.7902700393783518E-3</v>
      </c>
      <c r="AJ47" s="11">
        <f t="shared" si="15"/>
        <v>-2.6275042870812812E-3</v>
      </c>
      <c r="AK47" s="10">
        <f t="shared" si="12"/>
        <v>56.5</v>
      </c>
      <c r="AM47" s="100">
        <v>60</v>
      </c>
      <c r="AN47" s="101">
        <f t="shared" si="17"/>
        <v>3.5</v>
      </c>
      <c r="AO47">
        <v>50</v>
      </c>
      <c r="AP47" s="101">
        <f t="shared" si="18"/>
        <v>46.5</v>
      </c>
    </row>
    <row r="48" spans="2:42" x14ac:dyDescent="0.2">
      <c r="B48">
        <v>2020</v>
      </c>
      <c r="C48" s="10">
        <v>24</v>
      </c>
      <c r="E48" s="8">
        <f>IF(E$22&lt;=$C48,0,IF(E$22&gt;(INDEX($D$13:$AA$13,1,$C48)+$C48),INDEX($D$18:$AA$18,,$C48)-SUM($D48:D48),INDEX($D$18:$AA$18,,$C48)/INDEX($D$13:$AA$13,1,$C48)))</f>
        <v>0</v>
      </c>
      <c r="F48" s="8">
        <f>IF(F$22&lt;=$C48,0,IF(F$22&gt;(INDEX($D$13:$AA$13,1,$C48)+$C48),INDEX($D$18:$AA$18,,$C48)-SUM($D48:E48),INDEX($D$18:$AA$18,,$C48)/INDEX($D$13:$AA$13,1,$C48)))</f>
        <v>0</v>
      </c>
      <c r="G48" s="8">
        <f>IF(G$22&lt;=$C48,0,IF(G$22&gt;(INDEX($D$13:$AA$13,1,$C48)+$C48),INDEX($D$18:$AA$18,,$C48)-SUM($D48:F48),INDEX($D$18:$AA$18,,$C48)/INDEX($D$13:$AA$13,1,$C48)))</f>
        <v>0</v>
      </c>
      <c r="H48" s="8">
        <f>IF(H$22&lt;=$C48,0,IF(H$22&gt;(INDEX($D$13:$AA$13,1,$C48)+$C48),INDEX($D$18:$AA$18,,$C48)-SUM($D48:G48),INDEX($D$18:$AA$18,,$C48)/INDEX($D$13:$AA$13,1,$C48)))</f>
        <v>0</v>
      </c>
      <c r="I48" s="8">
        <f>IF(I$22&lt;=$C48,0,IF(I$22&gt;(INDEX($D$13:$AA$13,1,$C48)+$C48),INDEX($D$18:$AA$18,,$C48)-SUM($D48:H48),INDEX($D$18:$AA$18,,$C48)/INDEX($D$13:$AA$13,1,$C48)))</f>
        <v>0</v>
      </c>
      <c r="J48" s="8">
        <f>IF(J$22&lt;=$C48,0,IF(J$22&gt;(INDEX($D$13:$AA$13,1,$C48)+$C48),INDEX($D$18:$AA$18,,$C48)-SUM($D48:I48),INDEX($D$18:$AA$18,,$C48)/INDEX($D$13:$AA$13,1,$C48)))</f>
        <v>0</v>
      </c>
      <c r="K48" s="8">
        <f>IF(K$22&lt;=$C48,0,IF(K$22&gt;(INDEX($D$13:$AA$13,1,$C48)+$C48),INDEX($D$18:$AA$18,,$C48)-SUM($D48:J48),INDEX($D$18:$AA$18,,$C48)/INDEX($D$13:$AA$13,1,$C48)))</f>
        <v>0</v>
      </c>
      <c r="L48" s="8">
        <f>IF(L$22&lt;=$C48,0,IF(L$22&gt;(INDEX($D$13:$AA$13,1,$C48)+$C48),INDEX($D$18:$AA$18,,$C48)-SUM($D48:K48),INDEX($D$18:$AA$18,,$C48)/INDEX($D$13:$AA$13,1,$C48)))</f>
        <v>0</v>
      </c>
      <c r="M48" s="8">
        <f>IF(M$22&lt;=$C48,0,IF(M$22&gt;(INDEX($D$13:$AA$13,1,$C48)+$C48),INDEX($D$18:$AA$18,,$C48)-SUM($D48:L48),INDEX($D$18:$AA$18,,$C48)/INDEX($D$13:$AA$13,1,$C48)))</f>
        <v>0</v>
      </c>
      <c r="N48" s="8">
        <f>IF(N$22&lt;=$C48,0,IF(N$22&gt;(INDEX($D$13:$AA$13,1,$C48)+$C48),INDEX($D$18:$AA$18,,$C48)-SUM($D48:M48),INDEX($D$18:$AA$18,,$C48)/INDEX($D$13:$AA$13,1,$C48)))</f>
        <v>0</v>
      </c>
      <c r="O48" s="8">
        <f>IF(O$22&lt;=$C48,0,IF(O$22&gt;(INDEX($D$13:$AA$13,1,$C48)+$C48),INDEX($D$18:$AA$18,,$C48)-SUM($D48:N48),INDEX($D$18:$AA$18,,$C48)/INDEX($D$13:$AA$13,1,$C48)))</f>
        <v>0</v>
      </c>
      <c r="P48" s="8">
        <f>IF(P$22&lt;=$C48,0,IF(P$22&gt;(INDEX($D$13:$AA$13,1,$C48)+$C48),INDEX($D$18:$AA$18,,$C48)-SUM($D48:O48),INDEX($D$18:$AA$18,,$C48)/INDEX($D$13:$AA$13,1,$C48)))</f>
        <v>0</v>
      </c>
      <c r="Q48" s="8">
        <f>IF(Q$22&lt;=$C48,0,IF(Q$22&gt;(INDEX($D$13:$AA$13,1,$C48)+$C48),INDEX($D$18:$AA$18,,$C48)-SUM($D48:P48),INDEX($D$18:$AA$18,,$C48)/INDEX($D$13:$AA$13,1,$C48)))</f>
        <v>0</v>
      </c>
      <c r="R48" s="8">
        <f>IF(R$22&lt;=$C48,0,IF(R$22&gt;(INDEX($D$13:$AA$13,1,$C48)+$C48),INDEX($D$18:$AA$18,,$C48)-SUM($D48:Q48),INDEX($D$18:$AA$18,,$C48)/INDEX($D$13:$AA$13,1,$C48)))</f>
        <v>0</v>
      </c>
      <c r="S48" s="8">
        <f>IF(S$22&lt;=$C48,0,IF(S$22&gt;(INDEX($D$13:$AA$13,1,$C48)+$C48),INDEX($D$18:$AA$18,,$C48)-SUM($D48:R48),INDEX($D$18:$AA$18,,$C48)/INDEX($D$13:$AA$13,1,$C48)))</f>
        <v>0</v>
      </c>
      <c r="T48" s="8">
        <f>IF(T$22&lt;=$C48,0,IF(T$22&gt;(INDEX($D$13:$AA$13,1,$C48)+$C48),INDEX($D$18:$AA$18,,$C48)-SUM($D48:S48),INDEX($D$18:$AA$18,,$C48)/INDEX($D$13:$AA$13,1,$C48)))</f>
        <v>0</v>
      </c>
      <c r="U48" s="8">
        <f>IF(U$22&lt;=$C48,0,IF(U$22&gt;(INDEX($D$13:$AA$13,1,$C48)+$C48),INDEX($D$18:$AA$18,,$C48)-SUM($D48:T48),INDEX($D$18:$AA$18,,$C48)/INDEX($D$13:$AA$13,1,$C48)))</f>
        <v>0</v>
      </c>
      <c r="V48" s="8">
        <f>IF(V$22&lt;=$C48,0,IF(V$22&gt;(INDEX($D$13:$AA$13,1,$C48)+$C48),INDEX($D$18:$AA$18,,$C48)-SUM($D48:U48),INDEX($D$18:$AA$18,,$C48)/INDEX($D$13:$AA$13,1,$C48)))</f>
        <v>0</v>
      </c>
      <c r="W48" s="8">
        <f>IF(W$22&lt;=$C48,0,IF(W$22&gt;(INDEX($D$13:$AA$13,1,$C48)+$C48),INDEX($D$18:$AA$18,,$C48)-SUM($D48:V48),INDEX($D$18:$AA$18,,$C48)/INDEX($D$13:$AA$13,1,$C48)))</f>
        <v>0</v>
      </c>
      <c r="X48" s="8">
        <f>IF(X$22&lt;=$C48,0,IF(X$22&gt;(INDEX($D$13:$AA$13,1,$C48)+$C48),INDEX($D$18:$AA$18,,$C48)-SUM($D48:W48),INDEX($D$18:$AA$18,,$C48)/INDEX($D$13:$AA$13,1,$C48)))</f>
        <v>0</v>
      </c>
      <c r="Y48" s="8">
        <f>IF(Y$22&lt;=$C48,0,IF(Y$22&gt;(INDEX($D$13:$AA$13,1,$C48)+$C48),INDEX($D$18:$AA$18,,$C48)-SUM($D48:X48),INDEX($D$18:$AA$18,,$C48)/INDEX($D$13:$AA$13,1,$C48)))</f>
        <v>0</v>
      </c>
      <c r="Z48" s="8">
        <f>IF(Z$22&lt;=$C48,0,IF(Z$22&gt;(INDEX($D$13:$AA$13,1,$C48)+$C48),INDEX($D$18:$AA$18,,$C48)-SUM($D48:Y48),INDEX($D$18:$AA$18,,$C48)/INDEX($D$13:$AA$13,1,$C48)))</f>
        <v>0</v>
      </c>
      <c r="AA48" s="8">
        <f>IF(AA$22&lt;=$C48,0,IF(AA$22&gt;(INDEX($D$13:$AA$13,1,$C48)+$C48),INDEX($D$18:$AA$18,,$C48)-SUM($D48:Z48),INDEX($D$18:$AA$18,,$C48)/INDEX($D$13:$AA$13,1,$C48)))</f>
        <v>0</v>
      </c>
      <c r="AB48" s="8">
        <f>IF(AB$22&lt;=$C48,0,IF(AB$22&gt;(INDEX($D$13:$AA$13,1,$C48)+$C48),INDEX($D$18:$AA$18,,$C48)-SUM($D48:AA48),INDEX($D$18:$AA$18,,$C48)/INDEX($D$13:$AA$13,1,$C48)))</f>
        <v>3.3874326975909565E-2</v>
      </c>
      <c r="AC48" s="8">
        <f>IF(AC$22&lt;=$C48,0,IF(AC$22&gt;(INDEX($D$13:$AG$13,1,$C48)+$C48),INDEX($D$18:$AG$18,,$C48)-SUM($D48:AB48),INDEX($D$18:$AG$18,,$C48)/INDEX($D$13:$AG$13,1,$C48)))</f>
        <v>3.3874326975909565E-2</v>
      </c>
      <c r="AD48" s="8">
        <f>IF(AD$22&lt;=$C48,0,IF(AD$22&gt;(INDEX($D$13:$AG$13,1,$C48)+$C48),INDEX($D$18:$AG$18,,$C48)-SUM($D48:AC48),INDEX($D$18:$AG$18,,$C48)/INDEX($D$13:$AG$13,1,$C48)))*0.5</f>
        <v>1.6937163487954782E-2</v>
      </c>
      <c r="AE48" s="8"/>
      <c r="AF48" s="8"/>
      <c r="AG48" s="8"/>
      <c r="AH48" s="11">
        <f t="shared" si="14"/>
        <v>8.4685817439773908E-2</v>
      </c>
      <c r="AI48" s="11">
        <v>2.032459618554574</v>
      </c>
      <c r="AJ48" s="11">
        <f t="shared" si="15"/>
        <v>1.9477738011148</v>
      </c>
      <c r="AK48" s="10">
        <f t="shared" si="12"/>
        <v>57.5</v>
      </c>
      <c r="AM48" s="100">
        <v>60</v>
      </c>
      <c r="AN48" s="101">
        <f t="shared" si="17"/>
        <v>2.5</v>
      </c>
      <c r="AO48">
        <v>50</v>
      </c>
      <c r="AP48" s="101">
        <f t="shared" si="18"/>
        <v>47.5</v>
      </c>
    </row>
    <row r="49" spans="2:42" x14ac:dyDescent="0.2">
      <c r="B49">
        <v>2021</v>
      </c>
      <c r="C49" s="10">
        <v>25</v>
      </c>
      <c r="E49" s="8">
        <f>IF(E$22&lt;=$C49,0,IF(E$22&gt;(INDEX($D$13:$AA$13,1,$C49)+$C49),INDEX($D$18:$AA$18,,$C49)-SUM($D49:D49),INDEX($D$18:$AA$18,,$C49)/INDEX($D$13:$AA$13,1,$C49)))</f>
        <v>0</v>
      </c>
      <c r="F49" s="8">
        <f>IF(F$22&lt;=$C49,0,IF(F$22&gt;(INDEX($D$13:$AA$13,1,$C49)+$C49),INDEX($D$18:$AA$18,,$C49)-SUM($D49:E49),INDEX($D$18:$AA$18,,$C49)/INDEX($D$13:$AA$13,1,$C49)))</f>
        <v>0</v>
      </c>
      <c r="G49" s="8">
        <f>IF(G$22&lt;=$C49,0,IF(G$22&gt;(INDEX($D$13:$AA$13,1,$C49)+$C49),INDEX($D$18:$AA$18,,$C49)-SUM($D49:F49),INDEX($D$18:$AA$18,,$C49)/INDEX($D$13:$AA$13,1,$C49)))</f>
        <v>0</v>
      </c>
      <c r="H49" s="8">
        <f>IF(H$22&lt;=$C49,0,IF(H$22&gt;(INDEX($D$13:$AA$13,1,$C49)+$C49),INDEX($D$18:$AA$18,,$C49)-SUM($D49:G49),INDEX($D$18:$AA$18,,$C49)/INDEX($D$13:$AA$13,1,$C49)))</f>
        <v>0</v>
      </c>
      <c r="I49" s="8">
        <f>IF(I$22&lt;=$C49,0,IF(I$22&gt;(INDEX($D$13:$AA$13,1,$C49)+$C49),INDEX($D$18:$AA$18,,$C49)-SUM($D49:H49),INDEX($D$18:$AA$18,,$C49)/INDEX($D$13:$AA$13,1,$C49)))</f>
        <v>0</v>
      </c>
      <c r="J49" s="8">
        <f>IF(J$22&lt;=$C49,0,IF(J$22&gt;(INDEX($D$13:$AA$13,1,$C49)+$C49),INDEX($D$18:$AA$18,,$C49)-SUM($D49:I49),INDEX($D$18:$AA$18,,$C49)/INDEX($D$13:$AA$13,1,$C49)))</f>
        <v>0</v>
      </c>
      <c r="K49" s="8">
        <f>IF(K$22&lt;=$C49,0,IF(K$22&gt;(INDEX($D$13:$AA$13,1,$C49)+$C49),INDEX($D$18:$AA$18,,$C49)-SUM($D49:J49),INDEX($D$18:$AA$18,,$C49)/INDEX($D$13:$AA$13,1,$C49)))</f>
        <v>0</v>
      </c>
      <c r="L49" s="8">
        <f>IF(L$22&lt;=$C49,0,IF(L$22&gt;(INDEX($D$13:$AA$13,1,$C49)+$C49),INDEX($D$18:$AA$18,,$C49)-SUM($D49:K49),INDEX($D$18:$AA$18,,$C49)/INDEX($D$13:$AA$13,1,$C49)))</f>
        <v>0</v>
      </c>
      <c r="M49" s="8">
        <f>IF(M$22&lt;=$C49,0,IF(M$22&gt;(INDEX($D$13:$AA$13,1,$C49)+$C49),INDEX($D$18:$AA$18,,$C49)-SUM($D49:L49),INDEX($D$18:$AA$18,,$C49)/INDEX($D$13:$AA$13,1,$C49)))</f>
        <v>0</v>
      </c>
      <c r="N49" s="8">
        <f>IF(N$22&lt;=$C49,0,IF(N$22&gt;(INDEX($D$13:$AA$13,1,$C49)+$C49),INDEX($D$18:$AA$18,,$C49)-SUM($D49:M49),INDEX($D$18:$AA$18,,$C49)/INDEX($D$13:$AA$13,1,$C49)))</f>
        <v>0</v>
      </c>
      <c r="O49" s="8">
        <f>IF(O$22&lt;=$C49,0,IF(O$22&gt;(INDEX($D$13:$AA$13,1,$C49)+$C49),INDEX($D$18:$AA$18,,$C49)-SUM($D49:N49),INDEX($D$18:$AA$18,,$C49)/INDEX($D$13:$AA$13,1,$C49)))</f>
        <v>0</v>
      </c>
      <c r="P49" s="8">
        <f>IF(P$22&lt;=$C49,0,IF(P$22&gt;(INDEX($D$13:$AA$13,1,$C49)+$C49),INDEX($D$18:$AA$18,,$C49)-SUM($D49:O49),INDEX($D$18:$AA$18,,$C49)/INDEX($D$13:$AA$13,1,$C49)))</f>
        <v>0</v>
      </c>
      <c r="Q49" s="8">
        <f>IF(Q$22&lt;=$C49,0,IF(Q$22&gt;(INDEX($D$13:$AA$13,1,$C49)+$C49),INDEX($D$18:$AA$18,,$C49)-SUM($D49:P49),INDEX($D$18:$AA$18,,$C49)/INDEX($D$13:$AA$13,1,$C49)))</f>
        <v>0</v>
      </c>
      <c r="R49" s="8">
        <f>IF(R$22&lt;=$C49,0,IF(R$22&gt;(INDEX($D$13:$AA$13,1,$C49)+$C49),INDEX($D$18:$AA$18,,$C49)-SUM($D49:Q49),INDEX($D$18:$AA$18,,$C49)/INDEX($D$13:$AA$13,1,$C49)))</f>
        <v>0</v>
      </c>
      <c r="S49" s="8">
        <f>IF(S$22&lt;=$C49,0,IF(S$22&gt;(INDEX($D$13:$AA$13,1,$C49)+$C49),INDEX($D$18:$AA$18,,$C49)-SUM($D49:R49),INDEX($D$18:$AA$18,,$C49)/INDEX($D$13:$AA$13,1,$C49)))</f>
        <v>0</v>
      </c>
      <c r="T49" s="8">
        <f>IF(T$22&lt;=$C49,0,IF(T$22&gt;(INDEX($D$13:$AA$13,1,$C49)+$C49),INDEX($D$18:$AA$18,,$C49)-SUM($D49:S49),INDEX($D$18:$AA$18,,$C49)/INDEX($D$13:$AA$13,1,$C49)))</f>
        <v>0</v>
      </c>
      <c r="U49" s="8">
        <f>IF(U$22&lt;=$C49,0,IF(U$22&gt;(INDEX($D$13:$AA$13,1,$C49)+$C49),INDEX($D$18:$AA$18,,$C49)-SUM($D49:T49),INDEX($D$18:$AA$18,,$C49)/INDEX($D$13:$AA$13,1,$C49)))</f>
        <v>0</v>
      </c>
      <c r="V49" s="8">
        <f>IF(V$22&lt;=$C49,0,IF(V$22&gt;(INDEX($D$13:$AA$13,1,$C49)+$C49),INDEX($D$18:$AA$18,,$C49)-SUM($D49:U49),INDEX($D$18:$AA$18,,$C49)/INDEX($D$13:$AA$13,1,$C49)))</f>
        <v>0</v>
      </c>
      <c r="W49" s="8">
        <f>IF(W$22&lt;=$C49,0,IF(W$22&gt;(INDEX($D$13:$AA$13,1,$C49)+$C49),INDEX($D$18:$AA$18,,$C49)-SUM($D49:V49),INDEX($D$18:$AA$18,,$C49)/INDEX($D$13:$AA$13,1,$C49)))</f>
        <v>0</v>
      </c>
      <c r="X49" s="8">
        <f>IF(X$22&lt;=$C49,0,IF(X$22&gt;(INDEX($D$13:$AA$13,1,$C49)+$C49),INDEX($D$18:$AA$18,,$C49)-SUM($D49:W49),INDEX($D$18:$AA$18,,$C49)/INDEX($D$13:$AA$13,1,$C49)))</f>
        <v>0</v>
      </c>
      <c r="Y49" s="8">
        <f>IF(Y$22&lt;=$C49,0,IF(Y$22&gt;(INDEX($D$13:$AA$13,1,$C49)+$C49),INDEX($D$18:$AA$18,,$C49)-SUM($D49:X49),INDEX($D$18:$AA$18,,$C49)/INDEX($D$13:$AA$13,1,$C49)))</f>
        <v>0</v>
      </c>
      <c r="Z49" s="8">
        <f>IF(Z$22&lt;=$C49,0,IF(Z$22&gt;(INDEX($D$13:$AA$13,1,$C49)+$C49),INDEX($D$18:$AA$18,,$C49)-SUM($D49:Y49),INDEX($D$18:$AA$18,,$C49)/INDEX($D$13:$AA$13,1,$C49)))</f>
        <v>0</v>
      </c>
      <c r="AA49" s="8">
        <f>IF(AA$22&lt;=$C49,0,IF(AA$22&gt;(INDEX($D$13:$AA$13,1,$C49)+$C49),INDEX($D$18:$AA$18,,$C49)-SUM($D49:Z49),INDEX($D$18:$AA$18,,$C49)/INDEX($D$13:$AA$13,1,$C49)))</f>
        <v>0</v>
      </c>
      <c r="AB49" s="8">
        <f>IF(AB$22&lt;=$C49,0,IF(AB$22&gt;(INDEX($D$13:$AA$13,1,$C49)+$C49),INDEX($D$18:$AA$18,,$C49)-SUM($D49:AA49),INDEX($D$18:$AA$18,,$C49)/INDEX($D$13:$AA$13,1,$C49)))</f>
        <v>0</v>
      </c>
      <c r="AC49" s="8">
        <f>IF(AC$22&lt;=$C49,0,IF(AC$22&gt;(INDEX($D$13:$AG$13,1,$C49)+$C49),INDEX($D$18:$AG$18,,$C49)-SUM($D49:AB49),INDEX($D$18:$AG$18,,$C49)/INDEX($D$13:$AG$13,1,$C49)))</f>
        <v>4.2515992673620231E-2</v>
      </c>
      <c r="AD49" s="8">
        <f>IF(AD$22&lt;=$C49,0,IF(AD$22&gt;(INDEX($D$13:$AG$13,1,$C49)+$C49),INDEX($D$18:$AG$18,,$C49)-SUM($D49:AC49),INDEX($D$18:$AG$18,,$C49)/INDEX($D$13:$AG$13,1,$C49)))*0.5</f>
        <v>2.1257996336810116E-2</v>
      </c>
      <c r="AE49" s="8"/>
      <c r="AF49" s="8"/>
      <c r="AG49" s="8"/>
      <c r="AH49" s="11">
        <f t="shared" si="14"/>
        <v>6.3773989010430354E-2</v>
      </c>
      <c r="AI49" s="11">
        <v>2.5509595604172137</v>
      </c>
      <c r="AJ49" s="11">
        <f t="shared" si="15"/>
        <v>2.4871855714067834</v>
      </c>
      <c r="AK49" s="10">
        <f t="shared" si="12"/>
        <v>58.5</v>
      </c>
      <c r="AM49" s="100">
        <v>60</v>
      </c>
      <c r="AN49" s="101">
        <f t="shared" si="17"/>
        <v>1.5</v>
      </c>
      <c r="AO49">
        <v>50</v>
      </c>
      <c r="AP49" s="101">
        <f t="shared" si="18"/>
        <v>48.5</v>
      </c>
    </row>
    <row r="50" spans="2:42" x14ac:dyDescent="0.2">
      <c r="B50">
        <v>2022</v>
      </c>
      <c r="C50" s="10">
        <v>26</v>
      </c>
      <c r="E50" s="8">
        <f>IF(E$22&lt;=$C50,0,IF(E$22&gt;(INDEX($D$13:$AA$13,1,$C50)+$C50),INDEX($D$18:$AA$18,,$C50)-SUM($D50:D50),INDEX($D$18:$AA$18,,$C50)/INDEX($D$13:$AA$13,1,$C50)))</f>
        <v>0</v>
      </c>
      <c r="F50" s="8">
        <f>IF(F$22&lt;=$C50,0,IF(F$22&gt;(INDEX($D$13:$AA$13,1,$C50)+$C50),INDEX($D$18:$AA$18,,$C50)-SUM($D50:E50),INDEX($D$18:$AA$18,,$C50)/INDEX($D$13:$AA$13,1,$C50)))</f>
        <v>0</v>
      </c>
      <c r="G50" s="8">
        <f>IF(G$22&lt;=$C50,0,IF(G$22&gt;(INDEX($D$13:$AA$13,1,$C50)+$C50),INDEX($D$18:$AA$18,,$C50)-SUM($D50:F50),INDEX($D$18:$AA$18,,$C50)/INDEX($D$13:$AA$13,1,$C50)))</f>
        <v>0</v>
      </c>
      <c r="H50" s="8">
        <f>IF(H$22&lt;=$C50,0,IF(H$22&gt;(INDEX($D$13:$AA$13,1,$C50)+$C50),INDEX($D$18:$AA$18,,$C50)-SUM($D50:G50),INDEX($D$18:$AA$18,,$C50)/INDEX($D$13:$AA$13,1,$C50)))</f>
        <v>0</v>
      </c>
      <c r="I50" s="8">
        <f>IF(I$22&lt;=$C50,0,IF(I$22&gt;(INDEX($D$13:$AA$13,1,$C50)+$C50),INDEX($D$18:$AA$18,,$C50)-SUM($D50:H50),INDEX($D$18:$AA$18,,$C50)/INDEX($D$13:$AA$13,1,$C50)))</f>
        <v>0</v>
      </c>
      <c r="J50" s="8">
        <f>IF(J$22&lt;=$C50,0,IF(J$22&gt;(INDEX($D$13:$AA$13,1,$C50)+$C50),INDEX($D$18:$AA$18,,$C50)-SUM($D50:I50),INDEX($D$18:$AA$18,,$C50)/INDEX($D$13:$AA$13,1,$C50)))</f>
        <v>0</v>
      </c>
      <c r="K50" s="8">
        <f>IF(K$22&lt;=$C50,0,IF(K$22&gt;(INDEX($D$13:$AA$13,1,$C50)+$C50),INDEX($D$18:$AA$18,,$C50)-SUM($D50:J50),INDEX($D$18:$AA$18,,$C50)/INDEX($D$13:$AA$13,1,$C50)))</f>
        <v>0</v>
      </c>
      <c r="L50" s="8">
        <f>IF(L$22&lt;=$C50,0,IF(L$22&gt;(INDEX($D$13:$AA$13,1,$C50)+$C50),INDEX($D$18:$AA$18,,$C50)-SUM($D50:K50),INDEX($D$18:$AA$18,,$C50)/INDEX($D$13:$AA$13,1,$C50)))</f>
        <v>0</v>
      </c>
      <c r="M50" s="8">
        <f>IF(M$22&lt;=$C50,0,IF(M$22&gt;(INDEX($D$13:$AA$13,1,$C50)+$C50),INDEX($D$18:$AA$18,,$C50)-SUM($D50:L50),INDEX($D$18:$AA$18,,$C50)/INDEX($D$13:$AA$13,1,$C50)))</f>
        <v>0</v>
      </c>
      <c r="N50" s="8">
        <f>IF(N$22&lt;=$C50,0,IF(N$22&gt;(INDEX($D$13:$AA$13,1,$C50)+$C50),INDEX($D$18:$AA$18,,$C50)-SUM($D50:M50),INDEX($D$18:$AA$18,,$C50)/INDEX($D$13:$AA$13,1,$C50)))</f>
        <v>0</v>
      </c>
      <c r="O50" s="8">
        <f>IF(O$22&lt;=$C50,0,IF(O$22&gt;(INDEX($D$13:$AA$13,1,$C50)+$C50),INDEX($D$18:$AA$18,,$C50)-SUM($D50:N50),INDEX($D$18:$AA$18,,$C50)/INDEX($D$13:$AA$13,1,$C50)))</f>
        <v>0</v>
      </c>
      <c r="P50" s="8">
        <f>IF(P$22&lt;=$C50,0,IF(P$22&gt;(INDEX($D$13:$AA$13,1,$C50)+$C50),INDEX($D$18:$AA$18,,$C50)-SUM($D50:O50),INDEX($D$18:$AA$18,,$C50)/INDEX($D$13:$AA$13,1,$C50)))</f>
        <v>0</v>
      </c>
      <c r="Q50" s="8">
        <f>IF(Q$22&lt;=$C50,0,IF(Q$22&gt;(INDEX($D$13:$AA$13,1,$C50)+$C50),INDEX($D$18:$AA$18,,$C50)-SUM($D50:P50),INDEX($D$18:$AA$18,,$C50)/INDEX($D$13:$AA$13,1,$C50)))</f>
        <v>0</v>
      </c>
      <c r="R50" s="8">
        <f>IF(R$22&lt;=$C50,0,IF(R$22&gt;(INDEX($D$13:$AA$13,1,$C50)+$C50),INDEX($D$18:$AA$18,,$C50)-SUM($D50:Q50),INDEX($D$18:$AA$18,,$C50)/INDEX($D$13:$AA$13,1,$C50)))</f>
        <v>0</v>
      </c>
      <c r="S50" s="8">
        <f>IF(S$22&lt;=$C50,0,IF(S$22&gt;(INDEX($D$13:$AA$13,1,$C50)+$C50),INDEX($D$18:$AA$18,,$C50)-SUM($D50:R50),INDEX($D$18:$AA$18,,$C50)/INDEX($D$13:$AA$13,1,$C50)))</f>
        <v>0</v>
      </c>
      <c r="T50" s="8">
        <f>IF(T$22&lt;=$C50,0,IF(T$22&gt;(INDEX($D$13:$AA$13,1,$C50)+$C50),INDEX($D$18:$AA$18,,$C50)-SUM($D50:S50),INDEX($D$18:$AA$18,,$C50)/INDEX($D$13:$AA$13,1,$C50)))</f>
        <v>0</v>
      </c>
      <c r="U50" s="8">
        <f>IF(U$22&lt;=$C50,0,IF(U$22&gt;(INDEX($D$13:$AA$13,1,$C50)+$C50),INDEX($D$18:$AA$18,,$C50)-SUM($D50:T50),INDEX($D$18:$AA$18,,$C50)/INDEX($D$13:$AA$13,1,$C50)))</f>
        <v>0</v>
      </c>
      <c r="V50" s="8">
        <f>IF(V$22&lt;=$C50,0,IF(V$22&gt;(INDEX($D$13:$AA$13,1,$C50)+$C50),INDEX($D$18:$AA$18,,$C50)-SUM($D50:U50),INDEX($D$18:$AA$18,,$C50)/INDEX($D$13:$AA$13,1,$C50)))</f>
        <v>0</v>
      </c>
      <c r="W50" s="8">
        <f>IF(W$22&lt;=$C50,0,IF(W$22&gt;(INDEX($D$13:$AA$13,1,$C50)+$C50),INDEX($D$18:$AA$18,,$C50)-SUM($D50:V50),INDEX($D$18:$AA$18,,$C50)/INDEX($D$13:$AA$13,1,$C50)))</f>
        <v>0</v>
      </c>
      <c r="X50" s="8">
        <f>IF(X$22&lt;=$C50,0,IF(X$22&gt;(INDEX($D$13:$AA$13,1,$C50)+$C50),INDEX($D$18:$AA$18,,$C50)-SUM($D50:W50),INDEX($D$18:$AA$18,,$C50)/INDEX($D$13:$AA$13,1,$C50)))</f>
        <v>0</v>
      </c>
      <c r="Y50" s="8">
        <f>IF(Y$22&lt;=$C50,0,IF(Y$22&gt;(INDEX($D$13:$AA$13,1,$C50)+$C50),INDEX($D$18:$AA$18,,$C50)-SUM($D50:X50),INDEX($D$18:$AA$18,,$C50)/INDEX($D$13:$AA$13,1,$C50)))</f>
        <v>0</v>
      </c>
      <c r="Z50" s="8">
        <f>IF(Z$22&lt;=$C50,0,IF(Z$22&gt;(INDEX($D$13:$AA$13,1,$C50)+$C50),INDEX($D$18:$AA$18,,$C50)-SUM($D50:Y50),INDEX($D$18:$AA$18,,$C50)/INDEX($D$13:$AA$13,1,$C50)))</f>
        <v>0</v>
      </c>
      <c r="AA50" s="8">
        <f>IF(AA$22&lt;=$C50,0,IF(AA$22&gt;(INDEX($D$13:$AA$13,1,$C50)+$C50),INDEX($D$18:$AA$18,,$C50)-SUM($D50:Z50),INDEX($D$18:$AA$18,,$C50)/INDEX($D$13:$AA$13,1,$C50)))</f>
        <v>0</v>
      </c>
      <c r="AB50" s="8">
        <f>IF(AB$22&lt;=$C50,0,IF(AB$22&gt;(INDEX($D$13:$AA$13,1,$C50)+$C50),INDEX($D$18:$AA$18,,$C50)-SUM($D50:AA50),INDEX($D$18:$AA$18,,$C50)/INDEX($D$13:$AA$13,1,$C50)))</f>
        <v>0</v>
      </c>
      <c r="AC50" s="8">
        <f>IF(AC$22&lt;=$C50,0,IF(AC$22&gt;(INDEX($D$13:$AG$13,1,$C50)+$C50),INDEX($D$18:$AG$18,,$C50)-SUM($D50:AB50),INDEX($D$18:$AG$18,,$C50)/INDEX($D$13:$AG$13,1,$C50)))</f>
        <v>0</v>
      </c>
      <c r="AD50" s="8">
        <f>IF(AD$22&lt;=$C50,0,IF(AD$22&gt;(INDEX($D$13:$AG$13,1,$C50)+$C50),INDEX($D$18:$AG$18,,$C50)-SUM($D50:AC50),INDEX($D$18:$AG$18,,$C50)/INDEX($D$13:$AG$13,1,$C50)))*0.5</f>
        <v>3.2750517097415942E-3</v>
      </c>
      <c r="AE50" s="8"/>
      <c r="AF50" s="8"/>
      <c r="AG50" s="8"/>
      <c r="AH50" s="11">
        <f t="shared" si="14"/>
        <v>3.2750517097415942E-3</v>
      </c>
      <c r="AI50" s="11">
        <v>0.39300620516899132</v>
      </c>
      <c r="AJ50" s="11">
        <f t="shared" si="15"/>
        <v>0.38973115345924975</v>
      </c>
      <c r="AK50" s="10">
        <f t="shared" si="12"/>
        <v>59.5</v>
      </c>
      <c r="AM50" s="100">
        <v>60</v>
      </c>
      <c r="AN50" s="101">
        <f t="shared" si="17"/>
        <v>0.5</v>
      </c>
      <c r="AO50">
        <v>50</v>
      </c>
      <c r="AP50" s="101">
        <f t="shared" si="18"/>
        <v>49.5</v>
      </c>
    </row>
    <row r="51" spans="2:42" x14ac:dyDescent="0.2">
      <c r="B51" s="6" t="s">
        <v>71</v>
      </c>
      <c r="C51" s="10">
        <v>27</v>
      </c>
      <c r="E51" s="8">
        <f>IF(E$22&lt;=$C51,0,IF(E$22&gt;(INDEX($D$13:$AA$13,1,$C51)+$C51),INDEX($D$18:$AA$18,,$C51)-SUM($D51:D51),INDEX($D$18:$AA$18,,$C51)/INDEX($D$13:$AA$13,1,$C51)))</f>
        <v>0</v>
      </c>
      <c r="F51" s="8">
        <f>IF(F$22&lt;=$C51,0,IF(F$22&gt;(INDEX($D$13:$AA$13,1,$C51)+$C51),INDEX($D$18:$AA$18,,$C51)-SUM($D51:E51),INDEX($D$18:$AA$18,,$C51)/INDEX($D$13:$AA$13,1,$C51)))</f>
        <v>0</v>
      </c>
      <c r="G51" s="8">
        <f>IF(G$22&lt;=$C51,0,IF(G$22&gt;(INDEX($D$13:$AA$13,1,$C51)+$C51),INDEX($D$18:$AA$18,,$C51)-SUM($D51:F51),INDEX($D$18:$AA$18,,$C51)/INDEX($D$13:$AA$13,1,$C51)))</f>
        <v>0</v>
      </c>
      <c r="H51" s="8">
        <f>IF(H$22&lt;=$C51,0,IF(H$22&gt;(INDEX($D$13:$AA$13,1,$C51)+$C51),INDEX($D$18:$AA$18,,$C51)-SUM($D51:G51),INDEX($D$18:$AA$18,,$C51)/INDEX($D$13:$AA$13,1,$C51)))</f>
        <v>0</v>
      </c>
      <c r="I51" s="8">
        <f>IF(I$22&lt;=$C51,0,IF(I$22&gt;(INDEX($D$13:$AA$13,1,$C51)+$C51),INDEX($D$18:$AA$18,,$C51)-SUM($D51:H51),INDEX($D$18:$AA$18,,$C51)/INDEX($D$13:$AA$13,1,$C51)))</f>
        <v>0</v>
      </c>
      <c r="J51" s="8">
        <f>IF(J$22&lt;=$C51,0,IF(J$22&gt;(INDEX($D$13:$AA$13,1,$C51)+$C51),INDEX($D$18:$AA$18,,$C51)-SUM($D51:I51),INDEX($D$18:$AA$18,,$C51)/INDEX($D$13:$AA$13,1,$C51)))</f>
        <v>0</v>
      </c>
      <c r="K51" s="8">
        <f>IF(K$22&lt;=$C51,0,IF(K$22&gt;(INDEX($D$13:$AA$13,1,$C51)+$C51),INDEX($D$18:$AA$18,,$C51)-SUM($D51:J51),INDEX($D$18:$AA$18,,$C51)/INDEX($D$13:$AA$13,1,$C51)))</f>
        <v>0</v>
      </c>
      <c r="L51" s="8">
        <f>IF(L$22&lt;=$C51,0,IF(L$22&gt;(INDEX($D$13:$AA$13,1,$C51)+$C51),INDEX($D$18:$AA$18,,$C51)-SUM($D51:K51),INDEX($D$18:$AA$18,,$C51)/INDEX($D$13:$AA$13,1,$C51)))</f>
        <v>0</v>
      </c>
      <c r="M51" s="8">
        <f>IF(M$22&lt;=$C51,0,IF(M$22&gt;(INDEX($D$13:$AA$13,1,$C51)+$C51),INDEX($D$18:$AA$18,,$C51)-SUM($D51:L51),INDEX($D$18:$AA$18,,$C51)/INDEX($D$13:$AA$13,1,$C51)))</f>
        <v>0</v>
      </c>
      <c r="N51" s="8">
        <f>IF(N$22&lt;=$C51,0,IF(N$22&gt;(INDEX($D$13:$AA$13,1,$C51)+$C51),INDEX($D$18:$AA$18,,$C51)-SUM($D51:M51),INDEX($D$18:$AA$18,,$C51)/INDEX($D$13:$AA$13,1,$C51)))</f>
        <v>0</v>
      </c>
      <c r="O51" s="8">
        <f>IF(O$22&lt;=$C51,0,IF(O$22&gt;(INDEX($D$13:$AA$13,1,$C51)+$C51),INDEX($D$18:$AA$18,,$C51)-SUM($D51:N51),INDEX($D$18:$AA$18,,$C51)/INDEX($D$13:$AA$13,1,$C51)))</f>
        <v>0</v>
      </c>
      <c r="P51" s="8">
        <f>IF(P$22&lt;=$C51,0,IF(P$22&gt;(INDEX($D$13:$AA$13,1,$C51)+$C51),INDEX($D$18:$AA$18,,$C51)-SUM($D51:O51),INDEX($D$18:$AA$18,,$C51)/INDEX($D$13:$AA$13,1,$C51)))</f>
        <v>0</v>
      </c>
      <c r="Q51" s="8">
        <f>IF(Q$22&lt;=$C51,0,IF(Q$22&gt;(INDEX($D$13:$AA$13,1,$C51)+$C51),INDEX($D$18:$AA$18,,$C51)-SUM($D51:P51),INDEX($D$18:$AA$18,,$C51)/INDEX($D$13:$AA$13,1,$C51)))</f>
        <v>0</v>
      </c>
      <c r="R51" s="8">
        <f>IF(R$22&lt;=$C51,0,IF(R$22&gt;(INDEX($D$13:$AA$13,1,$C51)+$C51),INDEX($D$18:$AA$18,,$C51)-SUM($D51:Q51),INDEX($D$18:$AA$18,,$C51)/INDEX($D$13:$AA$13,1,$C51)))</f>
        <v>0</v>
      </c>
      <c r="S51" s="8">
        <f>IF(S$22&lt;=$C51,0,IF(S$22&gt;(INDEX($D$13:$AA$13,1,$C51)+$C51),INDEX($D$18:$AA$18,,$C51)-SUM($D51:R51),INDEX($D$18:$AA$18,,$C51)/INDEX($D$13:$AA$13,1,$C51)))</f>
        <v>0</v>
      </c>
      <c r="T51" s="8">
        <f>IF(T$22&lt;=$C51,0,IF(T$22&gt;(INDEX($D$13:$AA$13,1,$C51)+$C51),INDEX($D$18:$AA$18,,$C51)-SUM($D51:S51),INDEX($D$18:$AA$18,,$C51)/INDEX($D$13:$AA$13,1,$C51)))</f>
        <v>0</v>
      </c>
      <c r="U51" s="8">
        <f>IF(U$22&lt;=$C51,0,IF(U$22&gt;(INDEX($D$13:$AA$13,1,$C51)+$C51),INDEX($D$18:$AA$18,,$C51)-SUM($D51:T51),INDEX($D$18:$AA$18,,$C51)/INDEX($D$13:$AA$13,1,$C51)))</f>
        <v>0</v>
      </c>
      <c r="V51" s="8">
        <f>IF(V$22&lt;=$C51,0,IF(V$22&gt;(INDEX($D$13:$AA$13,1,$C51)+$C51),INDEX($D$18:$AA$18,,$C51)-SUM($D51:U51),INDEX($D$18:$AA$18,,$C51)/INDEX($D$13:$AA$13,1,$C51)))</f>
        <v>0</v>
      </c>
      <c r="W51" s="8">
        <f>IF(W$22&lt;=$C51,0,IF(W$22&gt;(INDEX($D$13:$AA$13,1,$C51)+$C51),INDEX($D$18:$AA$18,,$C51)-SUM($D51:V51),INDEX($D$18:$AA$18,,$C51)/INDEX($D$13:$AA$13,1,$C51)))</f>
        <v>0</v>
      </c>
      <c r="X51" s="8">
        <f>IF(X$22&lt;=$C51,0,IF(X$22&gt;(INDEX($D$13:$AA$13,1,$C51)+$C51),INDEX($D$18:$AA$18,,$C51)-SUM($D51:W51),INDEX($D$18:$AA$18,,$C51)/INDEX($D$13:$AA$13,1,$C51)))</f>
        <v>0</v>
      </c>
      <c r="Y51" s="8">
        <f>IF(Y$22&lt;=$C51,0,IF(Y$22&gt;(INDEX($D$13:$AA$13,1,$C51)+$C51),INDEX($D$18:$AA$18,,$C51)-SUM($D51:X51),INDEX($D$18:$AA$18,,$C51)/INDEX($D$13:$AA$13,1,$C51)))</f>
        <v>0</v>
      </c>
      <c r="Z51" s="8">
        <f>IF(Z$22&lt;=$C51,0,IF(Z$22&gt;(INDEX($D$13:$AA$13,1,$C51)+$C51),INDEX($D$18:$AA$18,,$C51)-SUM($D51:Y51),INDEX($D$18:$AA$18,,$C51)/INDEX($D$13:$AA$13,1,$C51)))</f>
        <v>0</v>
      </c>
      <c r="AA51" s="8">
        <f>IF(AA$22&lt;=$C51,0,IF(AA$22&gt;(INDEX($D$13:$AA$13,1,$C51)+$C51),INDEX($D$18:$AA$18,,$C51)-SUM($D51:Z51),INDEX($D$18:$AA$18,,$C51)/INDEX($D$13:$AA$13,1,$C51)))</f>
        <v>0</v>
      </c>
      <c r="AB51" s="8">
        <f>IF(AB$22&lt;=$C51,0,IF(AB$22&gt;(INDEX($D$13:$AA$13,1,$C51)+$C51),INDEX($D$18:$AA$18,,$C51)-SUM($D51:AA51),INDEX($D$18:$AA$18,,$C51)/INDEX($D$13:$AA$13,1,$C51)))</f>
        <v>0</v>
      </c>
      <c r="AC51" s="8">
        <f>IF(AC$22&lt;=$C51,0,IF(AC$22&gt;(INDEX($D$13:$AG$13,1,$C51)+$C51),INDEX($D$18:$AG$18,,$C51)-SUM($D51:AB51),INDEX($D$18:$AG$18,,$C51)/INDEX($D$13:$AG$13,1,$C51)))</f>
        <v>0</v>
      </c>
      <c r="AD51" s="8">
        <f>IF(AD$22&lt;=$C51,0,IF(AD$22&gt;(INDEX($D$13:$AG$13,1,$C51)+$C51),INDEX($D$18:$AG$18,,$C51)-SUM($D51:AC51),INDEX($D$18:$AG$18,,$C51)/INDEX($D$13:$AG$13,1,$C51)))*0.5</f>
        <v>0</v>
      </c>
      <c r="AE51" s="8"/>
      <c r="AF51" s="8"/>
      <c r="AG51" s="8"/>
      <c r="AH51" s="11">
        <f t="shared" si="14"/>
        <v>0</v>
      </c>
      <c r="AI51" s="11">
        <v>0.14813317649461641</v>
      </c>
      <c r="AJ51" s="11">
        <f t="shared" si="15"/>
        <v>0.14813317649461641</v>
      </c>
      <c r="AK51" s="10">
        <f t="shared" si="12"/>
        <v>60</v>
      </c>
      <c r="AM51" s="100">
        <v>60</v>
      </c>
      <c r="AN51" s="101">
        <f t="shared" si="17"/>
        <v>0</v>
      </c>
      <c r="AO51">
        <v>50</v>
      </c>
      <c r="AP51" s="101">
        <f t="shared" si="18"/>
        <v>50</v>
      </c>
    </row>
    <row r="52" spans="2:42" x14ac:dyDescent="0.2">
      <c r="C52" s="1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1"/>
      <c r="AI52" s="11"/>
      <c r="AJ52" s="10"/>
      <c r="AK52" s="10"/>
    </row>
    <row r="53" spans="2:42" x14ac:dyDescent="0.2">
      <c r="C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11"/>
      <c r="AJ53" s="10"/>
      <c r="AK53" s="10"/>
    </row>
    <row r="54" spans="2:42" s="62" customFormat="1" ht="12" x14ac:dyDescent="0.25">
      <c r="B54" s="62" t="s">
        <v>12</v>
      </c>
      <c r="D54" s="150">
        <f>SUM(D25:D51)</f>
        <v>0</v>
      </c>
      <c r="E54" s="150">
        <f>SUM(E25:E51)</f>
        <v>1.3897435897435899</v>
      </c>
      <c r="F54" s="150">
        <f t="shared" ref="F54:AG54" si="19">SUM(F25:F51)</f>
        <v>1.3897435897435899</v>
      </c>
      <c r="G54" s="150">
        <f t="shared" si="19"/>
        <v>1.3897435897435899</v>
      </c>
      <c r="H54" s="150">
        <f t="shared" si="19"/>
        <v>1.3897435897435899</v>
      </c>
      <c r="I54" s="150">
        <f t="shared" si="19"/>
        <v>1.3897447962818799</v>
      </c>
      <c r="J54" s="150">
        <f t="shared" si="19"/>
        <v>1.3897447962818799</v>
      </c>
      <c r="K54" s="150">
        <f t="shared" si="19"/>
        <v>1.3897447962818799</v>
      </c>
      <c r="L54" s="150">
        <f t="shared" si="19"/>
        <v>1.3897447962818799</v>
      </c>
      <c r="M54" s="150">
        <f t="shared" si="19"/>
        <v>1.3897447962818799</v>
      </c>
      <c r="N54" s="150">
        <f t="shared" si="19"/>
        <v>1.3897447962818799</v>
      </c>
      <c r="O54" s="150">
        <f t="shared" si="19"/>
        <v>1.3897447962818799</v>
      </c>
      <c r="P54" s="150">
        <f t="shared" si="19"/>
        <v>1.3897447962818799</v>
      </c>
      <c r="Q54" s="150">
        <f t="shared" si="19"/>
        <v>1.3902967409524694</v>
      </c>
      <c r="R54" s="150">
        <f t="shared" si="19"/>
        <v>1.3903710695497242</v>
      </c>
      <c r="S54" s="150">
        <f t="shared" si="19"/>
        <v>1.3916490787916211</v>
      </c>
      <c r="T54" s="150">
        <f t="shared" si="19"/>
        <v>1.3965710320242728</v>
      </c>
      <c r="U54" s="150">
        <f t="shared" si="19"/>
        <v>1.4055091183232695</v>
      </c>
      <c r="V54" s="150">
        <f t="shared" si="19"/>
        <v>1.4100679981372093</v>
      </c>
      <c r="W54" s="150">
        <f t="shared" si="19"/>
        <v>1.4087947527947986</v>
      </c>
      <c r="X54" s="150">
        <f t="shared" si="19"/>
        <v>1.4087913507743348</v>
      </c>
      <c r="Y54" s="150">
        <f t="shared" si="19"/>
        <v>1.4085826412032523</v>
      </c>
      <c r="Z54" s="150">
        <f t="shared" si="19"/>
        <v>1.4085826412032523</v>
      </c>
      <c r="AA54" s="150">
        <f t="shared" si="19"/>
        <v>1.4085361367025959</v>
      </c>
      <c r="AB54" s="150">
        <f t="shared" si="19"/>
        <v>1.4424104636785056</v>
      </c>
      <c r="AC54" s="150">
        <f t="shared" si="19"/>
        <v>1.4849264563521258</v>
      </c>
      <c r="AD54" s="150">
        <f t="shared" si="19"/>
        <v>0.74573827988580454</v>
      </c>
      <c r="AE54" s="150">
        <f t="shared" si="19"/>
        <v>0</v>
      </c>
      <c r="AF54" s="150">
        <f t="shared" si="19"/>
        <v>0</v>
      </c>
      <c r="AG54" s="150">
        <f t="shared" si="19"/>
        <v>0</v>
      </c>
      <c r="AH54" s="103">
        <f>SUM(AH25:AH51)</f>
        <v>35.77776048960262</v>
      </c>
      <c r="AI54" s="103">
        <f t="shared" ref="AI54:AJ54" si="20">SUM(AI25:AI51)</f>
        <v>6.2521113781757593</v>
      </c>
      <c r="AJ54" s="103">
        <f t="shared" si="20"/>
        <v>24.674350888573152</v>
      </c>
      <c r="AK54" s="103">
        <f>SUMPRODUCT(AJ25:AJ51,AK25:AK51)/SUM(AJ25:AJ51)</f>
        <v>23.90670431306226</v>
      </c>
      <c r="AL54" s="58" t="s">
        <v>6</v>
      </c>
      <c r="AM54" s="104"/>
      <c r="AN54" s="58"/>
      <c r="AP54" s="74">
        <f>SUMPRODUCT(AJ25:AJ51,AP25:AP51)/AJ54</f>
        <v>21.510364707722154</v>
      </c>
    </row>
    <row r="55" spans="2:42" ht="12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05">
        <f>AJ54-AJ25</f>
        <v>5.9128124270346731</v>
      </c>
      <c r="AK55" s="103">
        <f>SUMPRODUCT(AJ26:AJ51,AK26:AK51)/SUM(AJ26:AJ51)</f>
        <v>56.927502053012503</v>
      </c>
      <c r="AL55" s="106" t="s">
        <v>123</v>
      </c>
      <c r="AP55" s="74">
        <f>SUMPRODUCT(AJ26:AJ51,AP26:AP51)/AJ55</f>
        <v>46.927502053012461</v>
      </c>
    </row>
    <row r="56" spans="2:42" x14ac:dyDescent="0.2">
      <c r="B56" t="s">
        <v>74</v>
      </c>
      <c r="D56" s="46"/>
      <c r="E56" s="48">
        <f>E25</f>
        <v>1.3897435897435899</v>
      </c>
      <c r="F56" s="48">
        <f t="shared" ref="F56:AG56" si="21">F25</f>
        <v>1.3897435897435899</v>
      </c>
      <c r="G56" s="48">
        <f t="shared" si="21"/>
        <v>1.3897435897435899</v>
      </c>
      <c r="H56" s="48">
        <f t="shared" si="21"/>
        <v>1.3897435897435899</v>
      </c>
      <c r="I56" s="48">
        <f t="shared" si="21"/>
        <v>1.3897435897435899</v>
      </c>
      <c r="J56" s="48">
        <f t="shared" si="21"/>
        <v>1.3897435897435899</v>
      </c>
      <c r="K56" s="48">
        <f t="shared" si="21"/>
        <v>1.3897435897435899</v>
      </c>
      <c r="L56" s="48">
        <f t="shared" si="21"/>
        <v>1.3897435897435899</v>
      </c>
      <c r="M56" s="48">
        <f t="shared" si="21"/>
        <v>1.3897435897435899</v>
      </c>
      <c r="N56" s="48">
        <f t="shared" si="21"/>
        <v>1.3897435897435899</v>
      </c>
      <c r="O56" s="48">
        <f t="shared" si="21"/>
        <v>1.3897435897435899</v>
      </c>
      <c r="P56" s="48">
        <f t="shared" si="21"/>
        <v>1.3897435897435899</v>
      </c>
      <c r="Q56" s="48">
        <f t="shared" si="21"/>
        <v>1.3897435897435899</v>
      </c>
      <c r="R56" s="48">
        <f t="shared" si="21"/>
        <v>1.3897435897435899</v>
      </c>
      <c r="S56" s="48">
        <f t="shared" si="21"/>
        <v>1.3897435897435899</v>
      </c>
      <c r="T56" s="48">
        <f t="shared" si="21"/>
        <v>1.3897435897435899</v>
      </c>
      <c r="U56" s="48">
        <f t="shared" si="21"/>
        <v>1.3897435897435899</v>
      </c>
      <c r="V56" s="48">
        <f t="shared" si="21"/>
        <v>1.3897435897435899</v>
      </c>
      <c r="W56" s="48">
        <f t="shared" si="21"/>
        <v>1.3897435897435899</v>
      </c>
      <c r="X56" s="48">
        <f t="shared" si="21"/>
        <v>1.3897435897435899</v>
      </c>
      <c r="Y56" s="48">
        <f t="shared" si="21"/>
        <v>1.3897435897435899</v>
      </c>
      <c r="Z56" s="48">
        <f t="shared" si="21"/>
        <v>1.3897435897435899</v>
      </c>
      <c r="AA56" s="48">
        <f t="shared" si="21"/>
        <v>1.3897435897435899</v>
      </c>
      <c r="AB56" s="48">
        <f t="shared" si="21"/>
        <v>1.3897435897435899</v>
      </c>
      <c r="AC56" s="48">
        <f t="shared" si="21"/>
        <v>1.3897435897435899</v>
      </c>
      <c r="AD56" s="48">
        <f t="shared" si="21"/>
        <v>0.69487179487179496</v>
      </c>
      <c r="AE56" s="8">
        <f t="shared" si="21"/>
        <v>0</v>
      </c>
      <c r="AF56" s="8">
        <f t="shared" si="21"/>
        <v>0</v>
      </c>
      <c r="AG56" s="8">
        <f t="shared" si="21"/>
        <v>0</v>
      </c>
      <c r="AH56" s="8">
        <f>SUM(E56:AG56)</f>
        <v>35.438461538461524</v>
      </c>
      <c r="AI56" s="8">
        <v>0</v>
      </c>
      <c r="AJ56" s="11">
        <f>E16+AI56-AH56</f>
        <v>18.761538461538478</v>
      </c>
      <c r="AK56" s="8"/>
    </row>
    <row r="57" spans="2:42" x14ac:dyDescent="0.2">
      <c r="B57" t="s">
        <v>77</v>
      </c>
      <c r="D57" s="46"/>
      <c r="E57" s="8">
        <f t="shared" ref="E57:AD57" si="22">SUM(E26:E51)</f>
        <v>0</v>
      </c>
      <c r="F57" s="8">
        <f t="shared" si="22"/>
        <v>0</v>
      </c>
      <c r="G57" s="8">
        <f t="shared" si="22"/>
        <v>0</v>
      </c>
      <c r="H57" s="8">
        <f t="shared" si="22"/>
        <v>0</v>
      </c>
      <c r="I57" s="8">
        <f t="shared" si="22"/>
        <v>1.2065382898869795E-6</v>
      </c>
      <c r="J57" s="8">
        <f t="shared" si="22"/>
        <v>1.2065382898869795E-6</v>
      </c>
      <c r="K57" s="8">
        <f t="shared" si="22"/>
        <v>1.2065382898869795E-6</v>
      </c>
      <c r="L57" s="8">
        <f t="shared" si="22"/>
        <v>1.2065382898869795E-6</v>
      </c>
      <c r="M57" s="8">
        <f t="shared" si="22"/>
        <v>1.2065382898869795E-6</v>
      </c>
      <c r="N57" s="8">
        <f t="shared" si="22"/>
        <v>1.2065382898869795E-6</v>
      </c>
      <c r="O57" s="8">
        <f t="shared" si="22"/>
        <v>1.2065382898869795E-6</v>
      </c>
      <c r="P57" s="8">
        <f t="shared" si="22"/>
        <v>1.2065382898869795E-6</v>
      </c>
      <c r="Q57" s="8">
        <f t="shared" si="22"/>
        <v>5.5315120887947707E-4</v>
      </c>
      <c r="R57" s="8">
        <f t="shared" si="22"/>
        <v>6.2747980613423837E-4</v>
      </c>
      <c r="S57" s="8">
        <f t="shared" si="22"/>
        <v>1.905489048031162E-3</v>
      </c>
      <c r="T57" s="8">
        <f t="shared" si="22"/>
        <v>6.8274422806829061E-3</v>
      </c>
      <c r="U57" s="8">
        <f t="shared" si="22"/>
        <v>1.5765528579679611E-2</v>
      </c>
      <c r="V57" s="8">
        <f t="shared" si="22"/>
        <v>2.0324408393619299E-2</v>
      </c>
      <c r="W57" s="8">
        <f t="shared" si="22"/>
        <v>1.9051163051208714E-2</v>
      </c>
      <c r="X57" s="8">
        <f t="shared" si="22"/>
        <v>1.904776103074492E-2</v>
      </c>
      <c r="Y57" s="8">
        <f t="shared" si="22"/>
        <v>1.8839051459662349E-2</v>
      </c>
      <c r="Z57" s="8">
        <f t="shared" si="22"/>
        <v>1.8839051459662349E-2</v>
      </c>
      <c r="AA57" s="8">
        <f t="shared" si="22"/>
        <v>1.8792546959006041E-2</v>
      </c>
      <c r="AB57" s="8">
        <f t="shared" si="22"/>
        <v>5.2666873934915606E-2</v>
      </c>
      <c r="AC57" s="8">
        <f t="shared" si="22"/>
        <v>9.5182866608535838E-2</v>
      </c>
      <c r="AD57" s="8">
        <f t="shared" si="22"/>
        <v>5.0866485014009512E-2</v>
      </c>
      <c r="AE57" s="8">
        <f t="shared" ref="AE57:AG57" si="23">SUM(AE39:AE44)</f>
        <v>0</v>
      </c>
      <c r="AF57" s="8">
        <f t="shared" si="23"/>
        <v>0</v>
      </c>
      <c r="AG57" s="8">
        <f t="shared" si="23"/>
        <v>0</v>
      </c>
      <c r="AH57" s="8">
        <f>SUM(E57:AG57)</f>
        <v>0.33929895114109115</v>
      </c>
      <c r="AI57" s="8">
        <f>AI54</f>
        <v>6.2521113781757593</v>
      </c>
      <c r="AJ57" s="11">
        <f>AI57-AH57</f>
        <v>5.9128124270346678</v>
      </c>
      <c r="AK57" s="8"/>
      <c r="AL57" s="4"/>
      <c r="AM57" s="4"/>
      <c r="AN57" s="4"/>
      <c r="AO57" s="4"/>
      <c r="AP57" s="4"/>
    </row>
    <row r="58" spans="2:42" x14ac:dyDescent="0.2">
      <c r="AI58" s="5"/>
      <c r="AK58" s="4"/>
      <c r="AL58" s="4"/>
      <c r="AM58" s="4"/>
      <c r="AN58" s="4"/>
      <c r="AO58" s="4"/>
      <c r="AP58" s="4"/>
    </row>
    <row r="59" spans="2:42" x14ac:dyDescent="0.2">
      <c r="B59" t="s">
        <v>73</v>
      </c>
      <c r="D59" s="8"/>
      <c r="E59" s="8">
        <f>$E$16+SUM($D18:E18)-SUM($D54:E54)</f>
        <v>52.810256410256414</v>
      </c>
      <c r="F59" s="8">
        <f>$E$16+SUM($D18:F18)-SUM($D54:F54)</f>
        <v>51.420512820512826</v>
      </c>
      <c r="G59" s="8">
        <f>$E$16+SUM($D18:G18)-SUM($D54:G54)</f>
        <v>50.030769230769231</v>
      </c>
      <c r="H59" s="8">
        <f>$E$16+SUM($D18:H18)-SUM($D54:H54)</f>
        <v>48.641098033323033</v>
      </c>
      <c r="I59" s="8">
        <f>$E$16+SUM($D18:I18)-SUM($D54:I54)</f>
        <v>47.251353237041151</v>
      </c>
      <c r="J59" s="8">
        <f>$E$16+SUM($D18:J18)-SUM($D54:J54)</f>
        <v>45.861608440759269</v>
      </c>
      <c r="K59" s="8">
        <f>$E$16+SUM($D18:K18)-SUM($D54:K54)</f>
        <v>44.471863644477395</v>
      </c>
      <c r="L59" s="8">
        <f>$E$16+SUM($D18:L18)-SUM($D54:L54)</f>
        <v>43.082118848195513</v>
      </c>
      <c r="M59" s="8">
        <f>$E$16+SUM($D18:M18)-SUM($D54:M54)</f>
        <v>41.692374051913632</v>
      </c>
      <c r="N59" s="8">
        <f>$E$16+SUM($D18:N18)-SUM($D54:N54)</f>
        <v>40.302629255631757</v>
      </c>
      <c r="O59" s="8">
        <f>$E$16+SUM($D18:O18)-SUM($D54:O54)</f>
        <v>38.912884459349875</v>
      </c>
      <c r="P59" s="8">
        <f>$E$16+SUM($D18:P18)-SUM($D54:P54)</f>
        <v>37.556256343303374</v>
      </c>
      <c r="Q59" s="8">
        <f>$E$16+SUM($D18:Q18)-SUM($D54:Q54)</f>
        <v>36.170419318186191</v>
      </c>
      <c r="R59" s="8">
        <f>$E$16+SUM($D18:R18)-SUM($D54:R54)</f>
        <v>34.856728803150276</v>
      </c>
      <c r="S59" s="8">
        <f>$E$16+SUM($D18:S18)-SUM($D54:S54)</f>
        <v>33.760396918317767</v>
      </c>
      <c r="T59" s="8">
        <f>$E$16+SUM($D18:T18)-SUM($D54:T54)</f>
        <v>32.900111064233293</v>
      </c>
      <c r="U59" s="8">
        <f>$E$16+SUM($D18:U18)-SUM($D54:U54)</f>
        <v>31.768134734746408</v>
      </c>
      <c r="V59" s="8">
        <f>$E$16+SUM($D18:V18)-SUM($D54:V54)</f>
        <v>30.281672016064558</v>
      </c>
      <c r="W59" s="8">
        <f>$E$16+SUM($D18:W18)-SUM($D54:W54)</f>
        <v>28.872673142041936</v>
      </c>
      <c r="X59" s="8">
        <f>$E$16+SUM($D18:X18)-SUM($D54:X54)</f>
        <v>27.451359217002647</v>
      </c>
      <c r="Y59" s="8">
        <f>$E$16+SUM($D18:Y18)-SUM($D54:Y54)</f>
        <v>26.042776575799394</v>
      </c>
      <c r="Z59" s="8">
        <f>$E$16+SUM($D18:Z18)-SUM($D54:Z54)</f>
        <v>24.631403664556764</v>
      </c>
      <c r="AA59" s="8">
        <f>$E$16+SUM($D18:AA18)-SUM($D54:AA54)</f>
        <v>25.255327146408746</v>
      </c>
      <c r="AB59" s="8">
        <f>$E$16+SUM($D18:AB18)-SUM($D54:AB54)</f>
        <v>26.363876243147452</v>
      </c>
      <c r="AC59" s="8">
        <f>$E$16+SUM($D18:AC18)-SUM($D54:AC54)</f>
        <v>25.271955991964319</v>
      </c>
      <c r="AD59" s="8">
        <f>$E$16+SUM($D18:AD18)-SUM($D54:AD54)</f>
        <v>24.67435088857313</v>
      </c>
      <c r="AE59" s="8">
        <f>$E$16+SUM($D18:AE18)-SUM($D54:AE54)</f>
        <v>24.67435088857313</v>
      </c>
      <c r="AF59" s="8">
        <f>$E$16+SUM($D18:AF18)-SUM($D54:AF54)</f>
        <v>24.67435088857313</v>
      </c>
      <c r="AG59" s="8">
        <f>$E$16+SUM($D18:AG18)-SUM($D54:AG54)</f>
        <v>24.67435088857313</v>
      </c>
      <c r="AH59" s="4"/>
      <c r="AI59" s="4"/>
      <c r="AJ59" s="4"/>
      <c r="AK59" s="4"/>
      <c r="AL59" s="5"/>
      <c r="AM59" s="5"/>
      <c r="AN59" s="5"/>
      <c r="AO59" s="5"/>
      <c r="AP59" s="5"/>
    </row>
    <row r="60" spans="2:42" x14ac:dyDescent="0.2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4"/>
      <c r="AI60" s="4"/>
      <c r="AJ60" s="4"/>
      <c r="AK60" s="4"/>
      <c r="AL60" s="5"/>
      <c r="AM60" s="5"/>
      <c r="AN60" s="5"/>
      <c r="AO60" s="5"/>
      <c r="AP60" s="5"/>
    </row>
    <row r="61" spans="2:42" x14ac:dyDescent="0.2">
      <c r="V61" s="5"/>
      <c r="AI61" s="114"/>
      <c r="AJ61" s="115"/>
      <c r="AK61" s="115"/>
      <c r="AL61" s="115"/>
      <c r="AM61" s="115"/>
      <c r="AN61" s="115"/>
    </row>
    <row r="62" spans="2:42" s="62" customFormat="1" ht="12" x14ac:dyDescent="0.25">
      <c r="B62" s="62" t="s">
        <v>67</v>
      </c>
      <c r="D62" s="85">
        <f t="shared" ref="D62:AC62" si="24">D23</f>
        <v>1997</v>
      </c>
      <c r="E62" s="85">
        <f t="shared" si="24"/>
        <v>1998</v>
      </c>
      <c r="F62" s="85">
        <f t="shared" si="24"/>
        <v>1999</v>
      </c>
      <c r="G62" s="85">
        <f t="shared" si="24"/>
        <v>2000</v>
      </c>
      <c r="H62" s="85">
        <f t="shared" si="24"/>
        <v>2001</v>
      </c>
      <c r="I62" s="85">
        <f t="shared" si="24"/>
        <v>2002</v>
      </c>
      <c r="J62" s="85">
        <f t="shared" si="24"/>
        <v>2003</v>
      </c>
      <c r="K62" s="85">
        <f t="shared" si="24"/>
        <v>2004</v>
      </c>
      <c r="L62" s="85">
        <f t="shared" si="24"/>
        <v>2005</v>
      </c>
      <c r="M62" s="85">
        <f t="shared" si="24"/>
        <v>2006</v>
      </c>
      <c r="N62" s="85">
        <f t="shared" si="24"/>
        <v>2007</v>
      </c>
      <c r="O62" s="85">
        <f t="shared" si="24"/>
        <v>2008</v>
      </c>
      <c r="P62" s="85">
        <f t="shared" si="24"/>
        <v>2009</v>
      </c>
      <c r="Q62" s="85">
        <f t="shared" si="24"/>
        <v>2010</v>
      </c>
      <c r="R62" s="85">
        <f t="shared" si="24"/>
        <v>2011</v>
      </c>
      <c r="S62" s="85">
        <f t="shared" si="24"/>
        <v>2012</v>
      </c>
      <c r="T62" s="85">
        <f t="shared" si="24"/>
        <v>2013</v>
      </c>
      <c r="U62" s="85">
        <f t="shared" si="24"/>
        <v>2014</v>
      </c>
      <c r="V62" s="85">
        <f t="shared" si="24"/>
        <v>2015</v>
      </c>
      <c r="W62" s="85">
        <f t="shared" si="24"/>
        <v>2016</v>
      </c>
      <c r="X62" s="85">
        <f t="shared" si="24"/>
        <v>2017</v>
      </c>
      <c r="Y62" s="85">
        <f t="shared" si="24"/>
        <v>2018</v>
      </c>
      <c r="Z62" s="85">
        <f t="shared" si="24"/>
        <v>2019</v>
      </c>
      <c r="AA62" s="85">
        <f t="shared" si="24"/>
        <v>2020</v>
      </c>
      <c r="AB62" s="85">
        <f t="shared" si="24"/>
        <v>2021</v>
      </c>
      <c r="AC62" s="85">
        <f t="shared" si="24"/>
        <v>2022</v>
      </c>
      <c r="AD62" s="85" t="str">
        <f>AD23</f>
        <v>Stub</v>
      </c>
      <c r="AE62" s="85" t="str">
        <f t="shared" ref="AE62:AG62" si="25">AE23</f>
        <v>FY24</v>
      </c>
      <c r="AF62" s="85" t="str">
        <f t="shared" si="25"/>
        <v>FY25</v>
      </c>
      <c r="AG62" s="85" t="str">
        <f t="shared" si="25"/>
        <v>FY26</v>
      </c>
      <c r="AI62" s="147"/>
      <c r="AJ62" s="148"/>
      <c r="AK62" s="148"/>
      <c r="AL62" s="148"/>
      <c r="AM62" s="148"/>
      <c r="AN62" s="148"/>
    </row>
    <row r="63" spans="2:42" outlineLevel="1" x14ac:dyDescent="0.2">
      <c r="C63" s="107" t="s">
        <v>79</v>
      </c>
      <c r="D63" s="10">
        <f>D$13</f>
        <v>0</v>
      </c>
      <c r="E63" s="108">
        <f>'1998 Op RAB'!D7-1</f>
        <v>38</v>
      </c>
      <c r="F63" s="10">
        <f t="shared" ref="F63:AA85" si="26">E63-1</f>
        <v>37</v>
      </c>
      <c r="G63" s="10">
        <f t="shared" si="26"/>
        <v>36</v>
      </c>
      <c r="H63" s="10">
        <f t="shared" si="26"/>
        <v>35</v>
      </c>
      <c r="I63" s="10">
        <f t="shared" si="26"/>
        <v>34</v>
      </c>
      <c r="J63" s="10">
        <f t="shared" si="26"/>
        <v>33</v>
      </c>
      <c r="K63" s="10">
        <f t="shared" si="26"/>
        <v>32</v>
      </c>
      <c r="L63" s="10">
        <f t="shared" si="26"/>
        <v>31</v>
      </c>
      <c r="M63" s="10">
        <f t="shared" si="26"/>
        <v>30</v>
      </c>
      <c r="N63" s="10">
        <f t="shared" si="26"/>
        <v>29</v>
      </c>
      <c r="O63" s="10">
        <f t="shared" si="26"/>
        <v>28</v>
      </c>
      <c r="P63" s="10">
        <f t="shared" si="26"/>
        <v>27</v>
      </c>
      <c r="Q63" s="10">
        <f t="shared" si="26"/>
        <v>26</v>
      </c>
      <c r="R63" s="10">
        <f t="shared" si="26"/>
        <v>25</v>
      </c>
      <c r="S63" s="10">
        <f t="shared" si="26"/>
        <v>24</v>
      </c>
      <c r="T63" s="10">
        <f t="shared" si="26"/>
        <v>23</v>
      </c>
      <c r="U63" s="10">
        <f t="shared" si="26"/>
        <v>22</v>
      </c>
      <c r="V63" s="10">
        <f t="shared" si="26"/>
        <v>21</v>
      </c>
      <c r="W63" s="10">
        <f t="shared" ref="W63:W81" si="27">V63-1</f>
        <v>20</v>
      </c>
      <c r="X63" s="10">
        <f t="shared" si="26"/>
        <v>19</v>
      </c>
      <c r="Y63" s="10">
        <f t="shared" si="26"/>
        <v>18</v>
      </c>
      <c r="Z63" s="10">
        <f t="shared" si="26"/>
        <v>17</v>
      </c>
      <c r="AA63" s="10">
        <f t="shared" si="26"/>
        <v>16</v>
      </c>
      <c r="AB63" s="10">
        <f>AA63-1</f>
        <v>15</v>
      </c>
      <c r="AC63" s="10">
        <f>AB63-1</f>
        <v>14</v>
      </c>
      <c r="AD63" s="10">
        <f>AC63-0.5</f>
        <v>13.5</v>
      </c>
      <c r="AE63" s="10">
        <f t="shared" ref="AE63:AE86" si="28">AD63-1</f>
        <v>12.5</v>
      </c>
      <c r="AF63" s="10">
        <f t="shared" ref="AF63:AF86" si="29">AE63-1</f>
        <v>11.5</v>
      </c>
      <c r="AG63" s="10">
        <f t="shared" ref="AG63:AG86" si="30">AF63-1</f>
        <v>10.5</v>
      </c>
      <c r="AI63" s="115"/>
      <c r="AJ63" s="116"/>
      <c r="AK63" s="115"/>
      <c r="AL63" s="117"/>
      <c r="AM63" s="115"/>
      <c r="AN63" s="115"/>
    </row>
    <row r="64" spans="2:42" outlineLevel="1" x14ac:dyDescent="0.2">
      <c r="C64" s="10">
        <v>1998</v>
      </c>
      <c r="D64" s="10"/>
      <c r="E64" s="10">
        <f>E$13</f>
        <v>60</v>
      </c>
      <c r="F64" s="10">
        <f t="shared" si="26"/>
        <v>59</v>
      </c>
      <c r="G64" s="10">
        <f t="shared" si="26"/>
        <v>58</v>
      </c>
      <c r="H64" s="10">
        <f t="shared" si="26"/>
        <v>57</v>
      </c>
      <c r="I64" s="10">
        <f t="shared" si="26"/>
        <v>56</v>
      </c>
      <c r="J64" s="10">
        <f t="shared" si="26"/>
        <v>55</v>
      </c>
      <c r="K64" s="10">
        <f t="shared" si="26"/>
        <v>54</v>
      </c>
      <c r="L64" s="10">
        <f t="shared" si="26"/>
        <v>53</v>
      </c>
      <c r="M64" s="10">
        <f t="shared" si="26"/>
        <v>52</v>
      </c>
      <c r="N64" s="10">
        <f t="shared" si="26"/>
        <v>51</v>
      </c>
      <c r="O64" s="10">
        <f t="shared" si="26"/>
        <v>50</v>
      </c>
      <c r="P64" s="10">
        <f t="shared" si="26"/>
        <v>49</v>
      </c>
      <c r="Q64" s="10">
        <f t="shared" si="26"/>
        <v>48</v>
      </c>
      <c r="R64" s="10">
        <f t="shared" si="26"/>
        <v>47</v>
      </c>
      <c r="S64" s="10">
        <f t="shared" si="26"/>
        <v>46</v>
      </c>
      <c r="T64" s="10">
        <f t="shared" si="26"/>
        <v>45</v>
      </c>
      <c r="U64" s="10">
        <f t="shared" si="26"/>
        <v>44</v>
      </c>
      <c r="V64" s="10">
        <f t="shared" si="26"/>
        <v>43</v>
      </c>
      <c r="W64" s="10">
        <f t="shared" si="27"/>
        <v>42</v>
      </c>
      <c r="X64" s="10">
        <f t="shared" si="26"/>
        <v>41</v>
      </c>
      <c r="Y64" s="10">
        <f t="shared" si="26"/>
        <v>40</v>
      </c>
      <c r="Z64" s="10">
        <f t="shared" si="26"/>
        <v>39</v>
      </c>
      <c r="AA64" s="10">
        <f t="shared" si="26"/>
        <v>38</v>
      </c>
      <c r="AB64" s="10">
        <f t="shared" ref="AB64:AC87" si="31">AA64-1</f>
        <v>37</v>
      </c>
      <c r="AC64" s="10">
        <f t="shared" si="31"/>
        <v>36</v>
      </c>
      <c r="AD64" s="10">
        <f t="shared" ref="AD64:AD88" si="32">AC64-0.5</f>
        <v>35.5</v>
      </c>
      <c r="AE64" s="10">
        <f t="shared" si="28"/>
        <v>34.5</v>
      </c>
      <c r="AF64" s="10">
        <f t="shared" si="29"/>
        <v>33.5</v>
      </c>
      <c r="AG64" s="10">
        <f t="shared" si="30"/>
        <v>32.5</v>
      </c>
      <c r="AI64" s="115"/>
      <c r="AJ64" s="116"/>
      <c r="AK64" s="115"/>
      <c r="AL64" s="117"/>
      <c r="AM64" s="115"/>
      <c r="AN64" s="115"/>
    </row>
    <row r="65" spans="3:40" outlineLevel="1" x14ac:dyDescent="0.2">
      <c r="C65" s="10">
        <v>1999</v>
      </c>
      <c r="D65" s="10"/>
      <c r="E65" s="10"/>
      <c r="F65" s="10">
        <f>F$13</f>
        <v>60</v>
      </c>
      <c r="G65" s="10">
        <f t="shared" si="26"/>
        <v>59</v>
      </c>
      <c r="H65" s="10">
        <f t="shared" si="26"/>
        <v>58</v>
      </c>
      <c r="I65" s="10">
        <f t="shared" si="26"/>
        <v>57</v>
      </c>
      <c r="J65" s="10">
        <f t="shared" si="26"/>
        <v>56</v>
      </c>
      <c r="K65" s="10">
        <f t="shared" si="26"/>
        <v>55</v>
      </c>
      <c r="L65" s="10">
        <f t="shared" si="26"/>
        <v>54</v>
      </c>
      <c r="M65" s="10">
        <f t="shared" si="26"/>
        <v>53</v>
      </c>
      <c r="N65" s="10">
        <f t="shared" si="26"/>
        <v>52</v>
      </c>
      <c r="O65" s="10">
        <f t="shared" si="26"/>
        <v>51</v>
      </c>
      <c r="P65" s="10">
        <f t="shared" si="26"/>
        <v>50</v>
      </c>
      <c r="Q65" s="10">
        <f t="shared" si="26"/>
        <v>49</v>
      </c>
      <c r="R65" s="10">
        <f t="shared" si="26"/>
        <v>48</v>
      </c>
      <c r="S65" s="10">
        <f t="shared" si="26"/>
        <v>47</v>
      </c>
      <c r="T65" s="10">
        <f t="shared" si="26"/>
        <v>46</v>
      </c>
      <c r="U65" s="10">
        <f t="shared" si="26"/>
        <v>45</v>
      </c>
      <c r="V65" s="10">
        <f t="shared" si="26"/>
        <v>44</v>
      </c>
      <c r="W65" s="10">
        <f t="shared" si="27"/>
        <v>43</v>
      </c>
      <c r="X65" s="10">
        <f t="shared" si="26"/>
        <v>42</v>
      </c>
      <c r="Y65" s="10">
        <f t="shared" si="26"/>
        <v>41</v>
      </c>
      <c r="Z65" s="10">
        <f t="shared" si="26"/>
        <v>40</v>
      </c>
      <c r="AA65" s="10">
        <f t="shared" si="26"/>
        <v>39</v>
      </c>
      <c r="AB65" s="10">
        <f t="shared" si="31"/>
        <v>38</v>
      </c>
      <c r="AC65" s="10">
        <f t="shared" si="31"/>
        <v>37</v>
      </c>
      <c r="AD65" s="10">
        <f t="shared" si="32"/>
        <v>36.5</v>
      </c>
      <c r="AE65" s="10">
        <f t="shared" si="28"/>
        <v>35.5</v>
      </c>
      <c r="AF65" s="10">
        <f t="shared" si="29"/>
        <v>34.5</v>
      </c>
      <c r="AG65" s="10">
        <f t="shared" si="30"/>
        <v>33.5</v>
      </c>
      <c r="AI65" s="115"/>
      <c r="AJ65" s="116"/>
      <c r="AK65" s="115"/>
      <c r="AL65" s="117"/>
      <c r="AM65" s="115"/>
      <c r="AN65" s="115"/>
    </row>
    <row r="66" spans="3:40" outlineLevel="1" x14ac:dyDescent="0.2">
      <c r="C66" s="10">
        <v>2000</v>
      </c>
      <c r="D66" s="10"/>
      <c r="E66" s="10"/>
      <c r="F66" s="10"/>
      <c r="G66" s="10">
        <f>G$13</f>
        <v>60</v>
      </c>
      <c r="H66" s="10">
        <f t="shared" si="26"/>
        <v>59</v>
      </c>
      <c r="I66" s="10">
        <f t="shared" si="26"/>
        <v>58</v>
      </c>
      <c r="J66" s="10">
        <f t="shared" si="26"/>
        <v>57</v>
      </c>
      <c r="K66" s="10">
        <f t="shared" si="26"/>
        <v>56</v>
      </c>
      <c r="L66" s="10">
        <f t="shared" si="26"/>
        <v>55</v>
      </c>
      <c r="M66" s="10">
        <f t="shared" si="26"/>
        <v>54</v>
      </c>
      <c r="N66" s="10">
        <f t="shared" si="26"/>
        <v>53</v>
      </c>
      <c r="O66" s="10">
        <f t="shared" si="26"/>
        <v>52</v>
      </c>
      <c r="P66" s="10">
        <f t="shared" si="26"/>
        <v>51</v>
      </c>
      <c r="Q66" s="10">
        <f t="shared" si="26"/>
        <v>50</v>
      </c>
      <c r="R66" s="10">
        <f t="shared" si="26"/>
        <v>49</v>
      </c>
      <c r="S66" s="10">
        <f t="shared" si="26"/>
        <v>48</v>
      </c>
      <c r="T66" s="10">
        <f t="shared" si="26"/>
        <v>47</v>
      </c>
      <c r="U66" s="10">
        <f t="shared" si="26"/>
        <v>46</v>
      </c>
      <c r="V66" s="10">
        <f t="shared" si="26"/>
        <v>45</v>
      </c>
      <c r="W66" s="10">
        <f t="shared" si="27"/>
        <v>44</v>
      </c>
      <c r="X66" s="10">
        <f t="shared" si="26"/>
        <v>43</v>
      </c>
      <c r="Y66" s="10">
        <f t="shared" si="26"/>
        <v>42</v>
      </c>
      <c r="Z66" s="10">
        <f t="shared" si="26"/>
        <v>41</v>
      </c>
      <c r="AA66" s="10">
        <f t="shared" si="26"/>
        <v>40</v>
      </c>
      <c r="AB66" s="10">
        <f t="shared" si="31"/>
        <v>39</v>
      </c>
      <c r="AC66" s="10">
        <f t="shared" si="31"/>
        <v>38</v>
      </c>
      <c r="AD66" s="10">
        <f t="shared" si="32"/>
        <v>37.5</v>
      </c>
      <c r="AE66" s="10">
        <f t="shared" si="28"/>
        <v>36.5</v>
      </c>
      <c r="AF66" s="10">
        <f t="shared" si="29"/>
        <v>35.5</v>
      </c>
      <c r="AG66" s="10">
        <f t="shared" si="30"/>
        <v>34.5</v>
      </c>
      <c r="AI66" s="115"/>
      <c r="AJ66" s="116"/>
      <c r="AK66" s="115"/>
      <c r="AL66" s="117"/>
      <c r="AM66" s="115"/>
      <c r="AN66" s="115"/>
    </row>
    <row r="67" spans="3:40" outlineLevel="1" x14ac:dyDescent="0.2">
      <c r="C67" s="10">
        <v>2001</v>
      </c>
      <c r="D67" s="10"/>
      <c r="E67" s="10"/>
      <c r="F67" s="10"/>
      <c r="G67" s="10"/>
      <c r="H67" s="10">
        <f>H$13</f>
        <v>60</v>
      </c>
      <c r="I67" s="10">
        <f t="shared" si="26"/>
        <v>59</v>
      </c>
      <c r="J67" s="10">
        <f t="shared" si="26"/>
        <v>58</v>
      </c>
      <c r="K67" s="10">
        <f t="shared" si="26"/>
        <v>57</v>
      </c>
      <c r="L67" s="10">
        <f t="shared" si="26"/>
        <v>56</v>
      </c>
      <c r="M67" s="10">
        <f t="shared" si="26"/>
        <v>55</v>
      </c>
      <c r="N67" s="10">
        <f t="shared" si="26"/>
        <v>54</v>
      </c>
      <c r="O67" s="10">
        <f t="shared" si="26"/>
        <v>53</v>
      </c>
      <c r="P67" s="10">
        <f t="shared" si="26"/>
        <v>52</v>
      </c>
      <c r="Q67" s="10">
        <f t="shared" si="26"/>
        <v>51</v>
      </c>
      <c r="R67" s="10">
        <f t="shared" si="26"/>
        <v>50</v>
      </c>
      <c r="S67" s="10">
        <f t="shared" si="26"/>
        <v>49</v>
      </c>
      <c r="T67" s="10">
        <f t="shared" si="26"/>
        <v>48</v>
      </c>
      <c r="U67" s="10">
        <f t="shared" si="26"/>
        <v>47</v>
      </c>
      <c r="V67" s="10">
        <f t="shared" si="26"/>
        <v>46</v>
      </c>
      <c r="W67" s="10">
        <f t="shared" si="27"/>
        <v>45</v>
      </c>
      <c r="X67" s="10">
        <f t="shared" si="26"/>
        <v>44</v>
      </c>
      <c r="Y67" s="10">
        <f t="shared" si="26"/>
        <v>43</v>
      </c>
      <c r="Z67" s="10">
        <f t="shared" si="26"/>
        <v>42</v>
      </c>
      <c r="AA67" s="10">
        <f t="shared" si="26"/>
        <v>41</v>
      </c>
      <c r="AB67" s="10">
        <f t="shared" si="31"/>
        <v>40</v>
      </c>
      <c r="AC67" s="10">
        <f t="shared" si="31"/>
        <v>39</v>
      </c>
      <c r="AD67" s="10">
        <f t="shared" si="32"/>
        <v>38.5</v>
      </c>
      <c r="AE67" s="10">
        <f t="shared" si="28"/>
        <v>37.5</v>
      </c>
      <c r="AF67" s="10">
        <f t="shared" si="29"/>
        <v>36.5</v>
      </c>
      <c r="AG67" s="10">
        <f t="shared" si="30"/>
        <v>35.5</v>
      </c>
      <c r="AI67" s="115"/>
      <c r="AJ67" s="116"/>
      <c r="AK67" s="115"/>
      <c r="AL67" s="117"/>
      <c r="AM67" s="115"/>
      <c r="AN67" s="115"/>
    </row>
    <row r="68" spans="3:40" outlineLevel="1" x14ac:dyDescent="0.2">
      <c r="C68" s="10">
        <v>2002</v>
      </c>
      <c r="D68" s="10"/>
      <c r="E68" s="10"/>
      <c r="F68" s="10"/>
      <c r="G68" s="10"/>
      <c r="H68" s="10"/>
      <c r="I68" s="10">
        <f>I$13</f>
        <v>60</v>
      </c>
      <c r="J68" s="10">
        <f t="shared" si="26"/>
        <v>59</v>
      </c>
      <c r="K68" s="10">
        <f t="shared" si="26"/>
        <v>58</v>
      </c>
      <c r="L68" s="10">
        <f t="shared" si="26"/>
        <v>57</v>
      </c>
      <c r="M68" s="10">
        <f t="shared" si="26"/>
        <v>56</v>
      </c>
      <c r="N68" s="10">
        <f t="shared" si="26"/>
        <v>55</v>
      </c>
      <c r="O68" s="10">
        <f t="shared" si="26"/>
        <v>54</v>
      </c>
      <c r="P68" s="10">
        <f t="shared" si="26"/>
        <v>53</v>
      </c>
      <c r="Q68" s="10">
        <f t="shared" si="26"/>
        <v>52</v>
      </c>
      <c r="R68" s="10">
        <f t="shared" si="26"/>
        <v>51</v>
      </c>
      <c r="S68" s="10">
        <f t="shared" si="26"/>
        <v>50</v>
      </c>
      <c r="T68" s="10">
        <f t="shared" si="26"/>
        <v>49</v>
      </c>
      <c r="U68" s="10">
        <f t="shared" si="26"/>
        <v>48</v>
      </c>
      <c r="V68" s="10">
        <f t="shared" si="26"/>
        <v>47</v>
      </c>
      <c r="W68" s="10">
        <f t="shared" si="27"/>
        <v>46</v>
      </c>
      <c r="X68" s="10">
        <f t="shared" si="26"/>
        <v>45</v>
      </c>
      <c r="Y68" s="10">
        <f t="shared" si="26"/>
        <v>44</v>
      </c>
      <c r="Z68" s="10">
        <f t="shared" si="26"/>
        <v>43</v>
      </c>
      <c r="AA68" s="10">
        <f t="shared" si="26"/>
        <v>42</v>
      </c>
      <c r="AB68" s="10">
        <f t="shared" si="31"/>
        <v>41</v>
      </c>
      <c r="AC68" s="10">
        <f t="shared" si="31"/>
        <v>40</v>
      </c>
      <c r="AD68" s="10">
        <f t="shared" si="32"/>
        <v>39.5</v>
      </c>
      <c r="AE68" s="10">
        <f t="shared" si="28"/>
        <v>38.5</v>
      </c>
      <c r="AF68" s="10">
        <f t="shared" si="29"/>
        <v>37.5</v>
      </c>
      <c r="AG68" s="10">
        <f t="shared" si="30"/>
        <v>36.5</v>
      </c>
      <c r="AI68" s="115"/>
      <c r="AJ68" s="116"/>
      <c r="AK68" s="115"/>
      <c r="AL68" s="117"/>
      <c r="AM68" s="115"/>
      <c r="AN68" s="115"/>
    </row>
    <row r="69" spans="3:40" outlineLevel="1" x14ac:dyDescent="0.2">
      <c r="C69" s="10">
        <v>2003</v>
      </c>
      <c r="D69" s="10"/>
      <c r="E69" s="10"/>
      <c r="F69" s="10"/>
      <c r="G69" s="10"/>
      <c r="H69" s="10"/>
      <c r="I69" s="10"/>
      <c r="J69" s="10">
        <f>J$13</f>
        <v>60</v>
      </c>
      <c r="K69" s="10">
        <f t="shared" si="26"/>
        <v>59</v>
      </c>
      <c r="L69" s="10">
        <f t="shared" si="26"/>
        <v>58</v>
      </c>
      <c r="M69" s="10">
        <f t="shared" si="26"/>
        <v>57</v>
      </c>
      <c r="N69" s="10">
        <f t="shared" si="26"/>
        <v>56</v>
      </c>
      <c r="O69" s="10">
        <f t="shared" si="26"/>
        <v>55</v>
      </c>
      <c r="P69" s="10">
        <f t="shared" si="26"/>
        <v>54</v>
      </c>
      <c r="Q69" s="10">
        <f t="shared" si="26"/>
        <v>53</v>
      </c>
      <c r="R69" s="10">
        <f t="shared" si="26"/>
        <v>52</v>
      </c>
      <c r="S69" s="10">
        <f t="shared" si="26"/>
        <v>51</v>
      </c>
      <c r="T69" s="10">
        <f t="shared" si="26"/>
        <v>50</v>
      </c>
      <c r="U69" s="10">
        <f t="shared" si="26"/>
        <v>49</v>
      </c>
      <c r="V69" s="10">
        <f t="shared" si="26"/>
        <v>48</v>
      </c>
      <c r="W69" s="10">
        <f t="shared" si="27"/>
        <v>47</v>
      </c>
      <c r="X69" s="10">
        <f t="shared" si="26"/>
        <v>46</v>
      </c>
      <c r="Y69" s="10">
        <f t="shared" si="26"/>
        <v>45</v>
      </c>
      <c r="Z69" s="10">
        <f t="shared" si="26"/>
        <v>44</v>
      </c>
      <c r="AA69" s="10">
        <f t="shared" si="26"/>
        <v>43</v>
      </c>
      <c r="AB69" s="10">
        <f t="shared" si="31"/>
        <v>42</v>
      </c>
      <c r="AC69" s="10">
        <f t="shared" si="31"/>
        <v>41</v>
      </c>
      <c r="AD69" s="10">
        <f t="shared" si="32"/>
        <v>40.5</v>
      </c>
      <c r="AE69" s="10">
        <f t="shared" si="28"/>
        <v>39.5</v>
      </c>
      <c r="AF69" s="10">
        <f t="shared" si="29"/>
        <v>38.5</v>
      </c>
      <c r="AG69" s="10">
        <f t="shared" si="30"/>
        <v>37.5</v>
      </c>
      <c r="AI69" s="115"/>
      <c r="AJ69" s="116"/>
      <c r="AK69" s="115"/>
      <c r="AL69" s="117"/>
      <c r="AM69" s="115"/>
      <c r="AN69" s="115"/>
    </row>
    <row r="70" spans="3:40" outlineLevel="1" x14ac:dyDescent="0.2">
      <c r="C70" s="10">
        <v>2004</v>
      </c>
      <c r="D70" s="10"/>
      <c r="E70" s="10"/>
      <c r="F70" s="10"/>
      <c r="G70" s="10"/>
      <c r="H70" s="10"/>
      <c r="I70" s="10"/>
      <c r="J70" s="10"/>
      <c r="K70" s="10">
        <f>K$13</f>
        <v>60</v>
      </c>
      <c r="L70" s="10">
        <f t="shared" si="26"/>
        <v>59</v>
      </c>
      <c r="M70" s="10">
        <f t="shared" si="26"/>
        <v>58</v>
      </c>
      <c r="N70" s="10">
        <f t="shared" si="26"/>
        <v>57</v>
      </c>
      <c r="O70" s="10">
        <f t="shared" si="26"/>
        <v>56</v>
      </c>
      <c r="P70" s="10">
        <f t="shared" si="26"/>
        <v>55</v>
      </c>
      <c r="Q70" s="10">
        <f t="shared" si="26"/>
        <v>54</v>
      </c>
      <c r="R70" s="10">
        <f t="shared" si="26"/>
        <v>53</v>
      </c>
      <c r="S70" s="10">
        <f t="shared" si="26"/>
        <v>52</v>
      </c>
      <c r="T70" s="10">
        <f t="shared" si="26"/>
        <v>51</v>
      </c>
      <c r="U70" s="10">
        <f t="shared" si="26"/>
        <v>50</v>
      </c>
      <c r="V70" s="10">
        <f t="shared" si="26"/>
        <v>49</v>
      </c>
      <c r="W70" s="10">
        <f t="shared" si="27"/>
        <v>48</v>
      </c>
      <c r="X70" s="10">
        <f t="shared" si="26"/>
        <v>47</v>
      </c>
      <c r="Y70" s="10">
        <f t="shared" si="26"/>
        <v>46</v>
      </c>
      <c r="Z70" s="10">
        <f t="shared" si="26"/>
        <v>45</v>
      </c>
      <c r="AA70" s="10">
        <f t="shared" si="26"/>
        <v>44</v>
      </c>
      <c r="AB70" s="10">
        <f t="shared" si="31"/>
        <v>43</v>
      </c>
      <c r="AC70" s="10">
        <f t="shared" si="31"/>
        <v>42</v>
      </c>
      <c r="AD70" s="10">
        <f t="shared" si="32"/>
        <v>41.5</v>
      </c>
      <c r="AE70" s="10">
        <f t="shared" si="28"/>
        <v>40.5</v>
      </c>
      <c r="AF70" s="10">
        <f t="shared" si="29"/>
        <v>39.5</v>
      </c>
      <c r="AG70" s="10">
        <f t="shared" si="30"/>
        <v>38.5</v>
      </c>
      <c r="AI70" s="115"/>
      <c r="AJ70" s="116"/>
      <c r="AK70" s="115"/>
      <c r="AL70" s="117"/>
      <c r="AM70" s="115"/>
      <c r="AN70" s="115"/>
    </row>
    <row r="71" spans="3:40" outlineLevel="1" x14ac:dyDescent="0.2">
      <c r="C71" s="10">
        <v>2005</v>
      </c>
      <c r="D71" s="10"/>
      <c r="E71" s="10"/>
      <c r="F71" s="10"/>
      <c r="G71" s="10"/>
      <c r="H71" s="10"/>
      <c r="I71" s="10"/>
      <c r="J71" s="10"/>
      <c r="K71" s="10"/>
      <c r="L71" s="10">
        <f>L$13</f>
        <v>60</v>
      </c>
      <c r="M71" s="10">
        <f t="shared" si="26"/>
        <v>59</v>
      </c>
      <c r="N71" s="10">
        <f t="shared" si="26"/>
        <v>58</v>
      </c>
      <c r="O71" s="10">
        <f t="shared" si="26"/>
        <v>57</v>
      </c>
      <c r="P71" s="10">
        <f t="shared" si="26"/>
        <v>56</v>
      </c>
      <c r="Q71" s="10">
        <f t="shared" si="26"/>
        <v>55</v>
      </c>
      <c r="R71" s="10">
        <f t="shared" si="26"/>
        <v>54</v>
      </c>
      <c r="S71" s="10">
        <f t="shared" si="26"/>
        <v>53</v>
      </c>
      <c r="T71" s="10">
        <f t="shared" si="26"/>
        <v>52</v>
      </c>
      <c r="U71" s="10">
        <f t="shared" si="26"/>
        <v>51</v>
      </c>
      <c r="V71" s="10">
        <f t="shared" si="26"/>
        <v>50</v>
      </c>
      <c r="W71" s="10">
        <f t="shared" si="27"/>
        <v>49</v>
      </c>
      <c r="X71" s="10">
        <f t="shared" si="26"/>
        <v>48</v>
      </c>
      <c r="Y71" s="10">
        <f t="shared" si="26"/>
        <v>47</v>
      </c>
      <c r="Z71" s="10">
        <f t="shared" si="26"/>
        <v>46</v>
      </c>
      <c r="AA71" s="10">
        <f t="shared" si="26"/>
        <v>45</v>
      </c>
      <c r="AB71" s="10">
        <f t="shared" si="31"/>
        <v>44</v>
      </c>
      <c r="AC71" s="10">
        <f t="shared" si="31"/>
        <v>43</v>
      </c>
      <c r="AD71" s="10">
        <f t="shared" si="32"/>
        <v>42.5</v>
      </c>
      <c r="AE71" s="10">
        <f t="shared" si="28"/>
        <v>41.5</v>
      </c>
      <c r="AF71" s="10">
        <f t="shared" si="29"/>
        <v>40.5</v>
      </c>
      <c r="AG71" s="10">
        <f t="shared" si="30"/>
        <v>39.5</v>
      </c>
      <c r="AI71" s="115"/>
      <c r="AJ71" s="116"/>
      <c r="AK71" s="115"/>
      <c r="AL71" s="117"/>
      <c r="AM71" s="115"/>
      <c r="AN71" s="115"/>
    </row>
    <row r="72" spans="3:40" outlineLevel="1" x14ac:dyDescent="0.2">
      <c r="C72" s="10">
        <v>2006</v>
      </c>
      <c r="D72" s="10"/>
      <c r="E72" s="10"/>
      <c r="F72" s="10"/>
      <c r="G72" s="10"/>
      <c r="H72" s="10"/>
      <c r="I72" s="10"/>
      <c r="J72" s="10"/>
      <c r="K72" s="10"/>
      <c r="L72" s="10"/>
      <c r="M72" s="10">
        <f>M$13</f>
        <v>60</v>
      </c>
      <c r="N72" s="10">
        <f t="shared" si="26"/>
        <v>59</v>
      </c>
      <c r="O72" s="10">
        <f t="shared" si="26"/>
        <v>58</v>
      </c>
      <c r="P72" s="10">
        <f t="shared" si="26"/>
        <v>57</v>
      </c>
      <c r="Q72" s="10">
        <f t="shared" si="26"/>
        <v>56</v>
      </c>
      <c r="R72" s="10">
        <f t="shared" si="26"/>
        <v>55</v>
      </c>
      <c r="S72" s="10">
        <f t="shared" si="26"/>
        <v>54</v>
      </c>
      <c r="T72" s="10">
        <f t="shared" si="26"/>
        <v>53</v>
      </c>
      <c r="U72" s="10">
        <f t="shared" si="26"/>
        <v>52</v>
      </c>
      <c r="V72" s="10">
        <f t="shared" si="26"/>
        <v>51</v>
      </c>
      <c r="W72" s="10">
        <f t="shared" si="27"/>
        <v>50</v>
      </c>
      <c r="X72" s="10">
        <f t="shared" si="26"/>
        <v>49</v>
      </c>
      <c r="Y72" s="10">
        <f t="shared" si="26"/>
        <v>48</v>
      </c>
      <c r="Z72" s="10">
        <f t="shared" si="26"/>
        <v>47</v>
      </c>
      <c r="AA72" s="10">
        <f t="shared" si="26"/>
        <v>46</v>
      </c>
      <c r="AB72" s="10">
        <f t="shared" si="31"/>
        <v>45</v>
      </c>
      <c r="AC72" s="10">
        <f t="shared" si="31"/>
        <v>44</v>
      </c>
      <c r="AD72" s="10">
        <f t="shared" si="32"/>
        <v>43.5</v>
      </c>
      <c r="AE72" s="10">
        <f t="shared" si="28"/>
        <v>42.5</v>
      </c>
      <c r="AF72" s="10">
        <f t="shared" si="29"/>
        <v>41.5</v>
      </c>
      <c r="AG72" s="10">
        <f t="shared" si="30"/>
        <v>40.5</v>
      </c>
      <c r="AI72" s="115"/>
      <c r="AJ72" s="116"/>
      <c r="AK72" s="115"/>
      <c r="AL72" s="117"/>
      <c r="AM72" s="115"/>
      <c r="AN72" s="115"/>
    </row>
    <row r="73" spans="3:40" outlineLevel="1" x14ac:dyDescent="0.2">
      <c r="C73" s="10">
        <v>2007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f>N$13</f>
        <v>60</v>
      </c>
      <c r="O73" s="10">
        <f t="shared" si="26"/>
        <v>59</v>
      </c>
      <c r="P73" s="10">
        <f t="shared" si="26"/>
        <v>58</v>
      </c>
      <c r="Q73" s="10">
        <f t="shared" si="26"/>
        <v>57</v>
      </c>
      <c r="R73" s="10">
        <f t="shared" ref="R73:AA73" si="33">Q73-1</f>
        <v>56</v>
      </c>
      <c r="S73" s="10">
        <f t="shared" si="33"/>
        <v>55</v>
      </c>
      <c r="T73" s="10">
        <f t="shared" si="33"/>
        <v>54</v>
      </c>
      <c r="U73" s="10">
        <f t="shared" si="33"/>
        <v>53</v>
      </c>
      <c r="V73" s="10">
        <f t="shared" si="33"/>
        <v>52</v>
      </c>
      <c r="W73" s="10">
        <f t="shared" si="27"/>
        <v>51</v>
      </c>
      <c r="X73" s="10">
        <f t="shared" si="33"/>
        <v>50</v>
      </c>
      <c r="Y73" s="10">
        <f t="shared" si="33"/>
        <v>49</v>
      </c>
      <c r="Z73" s="10">
        <f t="shared" si="33"/>
        <v>48</v>
      </c>
      <c r="AA73" s="10">
        <f t="shared" si="33"/>
        <v>47</v>
      </c>
      <c r="AB73" s="10">
        <f t="shared" si="31"/>
        <v>46</v>
      </c>
      <c r="AC73" s="10">
        <f t="shared" si="31"/>
        <v>45</v>
      </c>
      <c r="AD73" s="10">
        <f t="shared" si="32"/>
        <v>44.5</v>
      </c>
      <c r="AE73" s="10">
        <f t="shared" si="28"/>
        <v>43.5</v>
      </c>
      <c r="AF73" s="10">
        <f t="shared" si="29"/>
        <v>42.5</v>
      </c>
      <c r="AG73" s="10">
        <f t="shared" si="30"/>
        <v>41.5</v>
      </c>
      <c r="AI73" s="115"/>
      <c r="AJ73" s="116"/>
      <c r="AK73" s="115"/>
      <c r="AL73" s="117"/>
      <c r="AM73" s="115"/>
      <c r="AN73" s="115"/>
    </row>
    <row r="74" spans="3:40" outlineLevel="1" x14ac:dyDescent="0.2">
      <c r="C74" s="10">
        <v>2008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>O$13</f>
        <v>60</v>
      </c>
      <c r="P74" s="10">
        <f t="shared" si="26"/>
        <v>59</v>
      </c>
      <c r="Q74" s="10">
        <f t="shared" si="26"/>
        <v>58</v>
      </c>
      <c r="R74" s="10">
        <f t="shared" ref="R74:AA74" si="34">Q74-1</f>
        <v>57</v>
      </c>
      <c r="S74" s="10">
        <f t="shared" si="34"/>
        <v>56</v>
      </c>
      <c r="T74" s="10">
        <f t="shared" si="34"/>
        <v>55</v>
      </c>
      <c r="U74" s="10">
        <f t="shared" si="34"/>
        <v>54</v>
      </c>
      <c r="V74" s="10">
        <f t="shared" si="34"/>
        <v>53</v>
      </c>
      <c r="W74" s="10">
        <f t="shared" si="27"/>
        <v>52</v>
      </c>
      <c r="X74" s="10">
        <f t="shared" si="34"/>
        <v>51</v>
      </c>
      <c r="Y74" s="10">
        <f t="shared" si="34"/>
        <v>50</v>
      </c>
      <c r="Z74" s="10">
        <f t="shared" si="34"/>
        <v>49</v>
      </c>
      <c r="AA74" s="10">
        <f t="shared" si="34"/>
        <v>48</v>
      </c>
      <c r="AB74" s="10">
        <f t="shared" si="31"/>
        <v>47</v>
      </c>
      <c r="AC74" s="10">
        <f t="shared" si="31"/>
        <v>46</v>
      </c>
      <c r="AD74" s="10">
        <f t="shared" si="32"/>
        <v>45.5</v>
      </c>
      <c r="AE74" s="10">
        <f t="shared" si="28"/>
        <v>44.5</v>
      </c>
      <c r="AF74" s="10">
        <f t="shared" si="29"/>
        <v>43.5</v>
      </c>
      <c r="AG74" s="10">
        <f t="shared" si="30"/>
        <v>42.5</v>
      </c>
      <c r="AI74" s="115"/>
      <c r="AJ74" s="116"/>
      <c r="AK74" s="115"/>
      <c r="AL74" s="117"/>
      <c r="AM74" s="115"/>
      <c r="AN74" s="115"/>
    </row>
    <row r="75" spans="3:40" outlineLevel="1" x14ac:dyDescent="0.2">
      <c r="C75" s="10">
        <v>2009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>
        <f>P$13</f>
        <v>60</v>
      </c>
      <c r="Q75" s="10">
        <f t="shared" si="26"/>
        <v>59</v>
      </c>
      <c r="R75" s="10">
        <f t="shared" ref="R75:AA75" si="35">Q75-1</f>
        <v>58</v>
      </c>
      <c r="S75" s="10">
        <f t="shared" si="35"/>
        <v>57</v>
      </c>
      <c r="T75" s="10">
        <f t="shared" si="35"/>
        <v>56</v>
      </c>
      <c r="U75" s="10">
        <f t="shared" si="35"/>
        <v>55</v>
      </c>
      <c r="V75" s="10">
        <f t="shared" si="35"/>
        <v>54</v>
      </c>
      <c r="W75" s="10">
        <f t="shared" si="27"/>
        <v>53</v>
      </c>
      <c r="X75" s="10">
        <f t="shared" si="35"/>
        <v>52</v>
      </c>
      <c r="Y75" s="10">
        <f t="shared" si="35"/>
        <v>51</v>
      </c>
      <c r="Z75" s="10">
        <f t="shared" si="35"/>
        <v>50</v>
      </c>
      <c r="AA75" s="10">
        <f t="shared" si="35"/>
        <v>49</v>
      </c>
      <c r="AB75" s="10">
        <f t="shared" si="31"/>
        <v>48</v>
      </c>
      <c r="AC75" s="10">
        <f t="shared" si="31"/>
        <v>47</v>
      </c>
      <c r="AD75" s="10">
        <f t="shared" si="32"/>
        <v>46.5</v>
      </c>
      <c r="AE75" s="10">
        <f t="shared" si="28"/>
        <v>45.5</v>
      </c>
      <c r="AF75" s="10">
        <f t="shared" si="29"/>
        <v>44.5</v>
      </c>
      <c r="AG75" s="10">
        <f t="shared" si="30"/>
        <v>43.5</v>
      </c>
      <c r="AI75" s="115"/>
      <c r="AJ75" s="116"/>
      <c r="AK75" s="115"/>
      <c r="AL75" s="117"/>
      <c r="AM75" s="115"/>
      <c r="AN75" s="115"/>
    </row>
    <row r="76" spans="3:40" outlineLevel="1" x14ac:dyDescent="0.2">
      <c r="C76" s="10">
        <v>2010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>
        <f>Q$13</f>
        <v>60</v>
      </c>
      <c r="R76" s="10">
        <f t="shared" si="26"/>
        <v>59</v>
      </c>
      <c r="S76" s="10">
        <f t="shared" si="26"/>
        <v>58</v>
      </c>
      <c r="T76" s="10">
        <f t="shared" si="26"/>
        <v>57</v>
      </c>
      <c r="U76" s="10">
        <f t="shared" si="26"/>
        <v>56</v>
      </c>
      <c r="V76" s="10">
        <f t="shared" si="26"/>
        <v>55</v>
      </c>
      <c r="W76" s="10">
        <f t="shared" si="27"/>
        <v>54</v>
      </c>
      <c r="X76" s="10">
        <f t="shared" si="26"/>
        <v>53</v>
      </c>
      <c r="Y76" s="10">
        <f t="shared" si="26"/>
        <v>52</v>
      </c>
      <c r="Z76" s="10">
        <f t="shared" si="26"/>
        <v>51</v>
      </c>
      <c r="AA76" s="10">
        <f t="shared" si="26"/>
        <v>50</v>
      </c>
      <c r="AB76" s="10">
        <f t="shared" si="31"/>
        <v>49</v>
      </c>
      <c r="AC76" s="10">
        <f t="shared" si="31"/>
        <v>48</v>
      </c>
      <c r="AD76" s="10">
        <f t="shared" si="32"/>
        <v>47.5</v>
      </c>
      <c r="AE76" s="10">
        <f t="shared" si="28"/>
        <v>46.5</v>
      </c>
      <c r="AF76" s="10">
        <f t="shared" si="29"/>
        <v>45.5</v>
      </c>
      <c r="AG76" s="10">
        <f t="shared" si="30"/>
        <v>44.5</v>
      </c>
      <c r="AI76" s="115"/>
      <c r="AJ76" s="116"/>
      <c r="AK76" s="115"/>
      <c r="AL76" s="117"/>
      <c r="AM76" s="118"/>
      <c r="AN76" s="115"/>
    </row>
    <row r="77" spans="3:40" outlineLevel="1" x14ac:dyDescent="0.2">
      <c r="C77" s="10">
        <v>2011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>
        <f>R$13</f>
        <v>60</v>
      </c>
      <c r="S77" s="10">
        <f t="shared" si="26"/>
        <v>59</v>
      </c>
      <c r="T77" s="10">
        <f t="shared" si="26"/>
        <v>58</v>
      </c>
      <c r="U77" s="10">
        <f t="shared" si="26"/>
        <v>57</v>
      </c>
      <c r="V77" s="10">
        <f t="shared" si="26"/>
        <v>56</v>
      </c>
      <c r="W77" s="10">
        <f t="shared" si="27"/>
        <v>55</v>
      </c>
      <c r="X77" s="10">
        <f t="shared" ref="X77:AA77" si="36">W77-1</f>
        <v>54</v>
      </c>
      <c r="Y77" s="10">
        <f t="shared" si="36"/>
        <v>53</v>
      </c>
      <c r="Z77" s="10">
        <f t="shared" si="36"/>
        <v>52</v>
      </c>
      <c r="AA77" s="10">
        <f t="shared" si="36"/>
        <v>51</v>
      </c>
      <c r="AB77" s="10">
        <f t="shared" si="31"/>
        <v>50</v>
      </c>
      <c r="AC77" s="10">
        <f t="shared" si="31"/>
        <v>49</v>
      </c>
      <c r="AD77" s="10">
        <f t="shared" si="32"/>
        <v>48.5</v>
      </c>
      <c r="AE77" s="10">
        <f t="shared" si="28"/>
        <v>47.5</v>
      </c>
      <c r="AF77" s="10">
        <f t="shared" si="29"/>
        <v>46.5</v>
      </c>
      <c r="AG77" s="10">
        <f t="shared" si="30"/>
        <v>45.5</v>
      </c>
      <c r="AI77" s="115"/>
      <c r="AJ77" s="116"/>
      <c r="AK77" s="115"/>
      <c r="AL77" s="117"/>
      <c r="AM77" s="115"/>
      <c r="AN77" s="115"/>
    </row>
    <row r="78" spans="3:40" outlineLevel="1" x14ac:dyDescent="0.2">
      <c r="C78" s="10">
        <v>2012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>S$13</f>
        <v>60</v>
      </c>
      <c r="T78" s="10">
        <f t="shared" si="26"/>
        <v>59</v>
      </c>
      <c r="U78" s="10">
        <f t="shared" si="26"/>
        <v>58</v>
      </c>
      <c r="V78" s="10">
        <f t="shared" si="26"/>
        <v>57</v>
      </c>
      <c r="W78" s="10">
        <f t="shared" si="27"/>
        <v>56</v>
      </c>
      <c r="X78" s="10">
        <f t="shared" ref="X78:AA78" si="37">W78-1</f>
        <v>55</v>
      </c>
      <c r="Y78" s="10">
        <f t="shared" si="37"/>
        <v>54</v>
      </c>
      <c r="Z78" s="10">
        <f t="shared" si="37"/>
        <v>53</v>
      </c>
      <c r="AA78" s="10">
        <f t="shared" si="37"/>
        <v>52</v>
      </c>
      <c r="AB78" s="10">
        <f t="shared" si="31"/>
        <v>51</v>
      </c>
      <c r="AC78" s="10">
        <f t="shared" si="31"/>
        <v>50</v>
      </c>
      <c r="AD78" s="10">
        <f t="shared" si="32"/>
        <v>49.5</v>
      </c>
      <c r="AE78" s="10">
        <f t="shared" si="28"/>
        <v>48.5</v>
      </c>
      <c r="AF78" s="10">
        <f t="shared" si="29"/>
        <v>47.5</v>
      </c>
      <c r="AG78" s="10">
        <f t="shared" si="30"/>
        <v>46.5</v>
      </c>
      <c r="AI78" s="115"/>
      <c r="AJ78" s="116"/>
      <c r="AK78" s="115"/>
      <c r="AL78" s="117"/>
      <c r="AM78" s="115"/>
      <c r="AN78" s="115"/>
    </row>
    <row r="79" spans="3:40" outlineLevel="1" x14ac:dyDescent="0.2">
      <c r="C79" s="10">
        <v>2013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T$13</f>
        <v>60</v>
      </c>
      <c r="U79" s="10">
        <f t="shared" si="26"/>
        <v>59</v>
      </c>
      <c r="V79" s="10">
        <f t="shared" si="26"/>
        <v>58</v>
      </c>
      <c r="W79" s="10">
        <f t="shared" si="27"/>
        <v>57</v>
      </c>
      <c r="X79" s="10">
        <f t="shared" ref="X79:AA79" si="38">W79-1</f>
        <v>56</v>
      </c>
      <c r="Y79" s="10">
        <f t="shared" si="38"/>
        <v>55</v>
      </c>
      <c r="Z79" s="10">
        <f t="shared" si="38"/>
        <v>54</v>
      </c>
      <c r="AA79" s="10">
        <f t="shared" si="38"/>
        <v>53</v>
      </c>
      <c r="AB79" s="10">
        <f t="shared" si="31"/>
        <v>52</v>
      </c>
      <c r="AC79" s="10">
        <f t="shared" si="31"/>
        <v>51</v>
      </c>
      <c r="AD79" s="10">
        <f t="shared" si="32"/>
        <v>50.5</v>
      </c>
      <c r="AE79" s="10">
        <f t="shared" si="28"/>
        <v>49.5</v>
      </c>
      <c r="AF79" s="10">
        <f t="shared" si="29"/>
        <v>48.5</v>
      </c>
      <c r="AG79" s="10">
        <f t="shared" si="30"/>
        <v>47.5</v>
      </c>
      <c r="AI79" s="115"/>
      <c r="AJ79" s="116"/>
      <c r="AK79" s="115"/>
      <c r="AL79" s="117"/>
      <c r="AM79" s="115"/>
      <c r="AN79" s="115"/>
    </row>
    <row r="80" spans="3:40" outlineLevel="1" x14ac:dyDescent="0.2">
      <c r="C80" s="10">
        <v>2014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>
        <f>U$13</f>
        <v>60</v>
      </c>
      <c r="V80" s="10">
        <f t="shared" si="26"/>
        <v>59</v>
      </c>
      <c r="W80" s="10">
        <f t="shared" si="27"/>
        <v>58</v>
      </c>
      <c r="X80" s="10">
        <f t="shared" si="26"/>
        <v>57</v>
      </c>
      <c r="Y80" s="10">
        <f t="shared" si="26"/>
        <v>56</v>
      </c>
      <c r="Z80" s="10">
        <f t="shared" si="26"/>
        <v>55</v>
      </c>
      <c r="AA80" s="10">
        <f t="shared" si="26"/>
        <v>54</v>
      </c>
      <c r="AB80" s="10">
        <f t="shared" si="31"/>
        <v>53</v>
      </c>
      <c r="AC80" s="10">
        <f t="shared" si="31"/>
        <v>52</v>
      </c>
      <c r="AD80" s="10">
        <f t="shared" si="32"/>
        <v>51.5</v>
      </c>
      <c r="AE80" s="10">
        <f t="shared" si="28"/>
        <v>50.5</v>
      </c>
      <c r="AF80" s="10">
        <f t="shared" si="29"/>
        <v>49.5</v>
      </c>
      <c r="AG80" s="10">
        <f t="shared" si="30"/>
        <v>48.5</v>
      </c>
      <c r="AI80" s="115"/>
      <c r="AJ80" s="116"/>
      <c r="AK80" s="115"/>
      <c r="AL80" s="117"/>
      <c r="AM80" s="115"/>
      <c r="AN80" s="115"/>
    </row>
    <row r="81" spans="2:40" outlineLevel="1" x14ac:dyDescent="0.2">
      <c r="C81" s="10">
        <v>2015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>
        <f>V$13</f>
        <v>60</v>
      </c>
      <c r="W81" s="10">
        <f t="shared" si="27"/>
        <v>59</v>
      </c>
      <c r="X81" s="10">
        <f t="shared" si="26"/>
        <v>58</v>
      </c>
      <c r="Y81" s="10">
        <f t="shared" si="26"/>
        <v>57</v>
      </c>
      <c r="Z81" s="10">
        <f t="shared" si="26"/>
        <v>56</v>
      </c>
      <c r="AA81" s="10">
        <f t="shared" si="26"/>
        <v>55</v>
      </c>
      <c r="AB81" s="10">
        <f t="shared" si="31"/>
        <v>54</v>
      </c>
      <c r="AC81" s="10">
        <f t="shared" si="31"/>
        <v>53</v>
      </c>
      <c r="AD81" s="10">
        <f t="shared" si="32"/>
        <v>52.5</v>
      </c>
      <c r="AE81" s="10">
        <f t="shared" si="28"/>
        <v>51.5</v>
      </c>
      <c r="AF81" s="10">
        <f t="shared" si="29"/>
        <v>50.5</v>
      </c>
      <c r="AG81" s="10">
        <f t="shared" si="30"/>
        <v>49.5</v>
      </c>
      <c r="AI81" s="115"/>
      <c r="AJ81" s="116"/>
      <c r="AK81" s="115"/>
      <c r="AL81" s="117"/>
      <c r="AM81" s="118"/>
      <c r="AN81" s="115"/>
    </row>
    <row r="82" spans="2:40" outlineLevel="1" x14ac:dyDescent="0.2">
      <c r="C82" s="10">
        <v>2016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>
        <f>W$13</f>
        <v>60</v>
      </c>
      <c r="X82" s="10">
        <f t="shared" si="26"/>
        <v>59</v>
      </c>
      <c r="Y82" s="10">
        <f t="shared" si="26"/>
        <v>58</v>
      </c>
      <c r="Z82" s="10">
        <f t="shared" si="26"/>
        <v>57</v>
      </c>
      <c r="AA82" s="10">
        <f t="shared" si="26"/>
        <v>56</v>
      </c>
      <c r="AB82" s="10">
        <f t="shared" si="31"/>
        <v>55</v>
      </c>
      <c r="AC82" s="10">
        <f t="shared" si="31"/>
        <v>54</v>
      </c>
      <c r="AD82" s="10">
        <f t="shared" si="32"/>
        <v>53.5</v>
      </c>
      <c r="AE82" s="10">
        <f t="shared" si="28"/>
        <v>52.5</v>
      </c>
      <c r="AF82" s="10">
        <f t="shared" si="29"/>
        <v>51.5</v>
      </c>
      <c r="AG82" s="10">
        <f t="shared" si="30"/>
        <v>50.5</v>
      </c>
      <c r="AI82" s="119"/>
      <c r="AJ82" s="116"/>
      <c r="AK82" s="115"/>
      <c r="AL82" s="115"/>
      <c r="AM82" s="115"/>
      <c r="AN82" s="115"/>
    </row>
    <row r="83" spans="2:40" outlineLevel="1" x14ac:dyDescent="0.2">
      <c r="C83" s="10">
        <v>2017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>
        <f>X$13</f>
        <v>60</v>
      </c>
      <c r="Y83" s="10">
        <f t="shared" si="26"/>
        <v>59</v>
      </c>
      <c r="Z83" s="10">
        <f t="shared" si="26"/>
        <v>58</v>
      </c>
      <c r="AA83" s="10">
        <f t="shared" si="26"/>
        <v>57</v>
      </c>
      <c r="AB83" s="10">
        <f t="shared" si="31"/>
        <v>56</v>
      </c>
      <c r="AC83" s="10">
        <f t="shared" si="31"/>
        <v>55</v>
      </c>
      <c r="AD83" s="10">
        <f t="shared" si="32"/>
        <v>54.5</v>
      </c>
      <c r="AE83" s="10">
        <f t="shared" si="28"/>
        <v>53.5</v>
      </c>
      <c r="AF83" s="10">
        <f t="shared" si="29"/>
        <v>52.5</v>
      </c>
      <c r="AG83" s="10">
        <f t="shared" si="30"/>
        <v>51.5</v>
      </c>
      <c r="AI83" s="115"/>
      <c r="AJ83" s="115"/>
      <c r="AK83" s="115"/>
      <c r="AL83" s="115"/>
      <c r="AM83" s="115"/>
      <c r="AN83" s="115"/>
    </row>
    <row r="84" spans="2:40" outlineLevel="1" x14ac:dyDescent="0.2">
      <c r="C84" s="10">
        <v>2018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>
        <f>Y$13</f>
        <v>60</v>
      </c>
      <c r="Z84" s="10">
        <f t="shared" si="26"/>
        <v>59</v>
      </c>
      <c r="AA84" s="10">
        <f t="shared" si="26"/>
        <v>58</v>
      </c>
      <c r="AB84" s="10">
        <f t="shared" si="31"/>
        <v>57</v>
      </c>
      <c r="AC84" s="10">
        <f t="shared" si="31"/>
        <v>56</v>
      </c>
      <c r="AD84" s="10">
        <f t="shared" si="32"/>
        <v>55.5</v>
      </c>
      <c r="AE84" s="10">
        <f t="shared" si="28"/>
        <v>54.5</v>
      </c>
      <c r="AF84" s="10">
        <f t="shared" si="29"/>
        <v>53.5</v>
      </c>
      <c r="AG84" s="10">
        <f t="shared" si="30"/>
        <v>52.5</v>
      </c>
      <c r="AI84" s="115"/>
      <c r="AJ84" s="115"/>
      <c r="AK84" s="115"/>
      <c r="AL84" s="115"/>
      <c r="AM84" s="115"/>
      <c r="AN84" s="115"/>
    </row>
    <row r="85" spans="2:40" outlineLevel="1" x14ac:dyDescent="0.2">
      <c r="C85" s="10">
        <v>2019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>
        <f>Z$13</f>
        <v>60</v>
      </c>
      <c r="AA85" s="10">
        <f t="shared" si="26"/>
        <v>59</v>
      </c>
      <c r="AB85" s="10">
        <f t="shared" si="31"/>
        <v>58</v>
      </c>
      <c r="AC85" s="10">
        <f t="shared" si="31"/>
        <v>57</v>
      </c>
      <c r="AD85" s="10">
        <f t="shared" si="32"/>
        <v>56.5</v>
      </c>
      <c r="AE85" s="10">
        <f t="shared" si="28"/>
        <v>55.5</v>
      </c>
      <c r="AF85" s="10">
        <f t="shared" si="29"/>
        <v>54.5</v>
      </c>
      <c r="AG85" s="10">
        <f t="shared" si="30"/>
        <v>53.5</v>
      </c>
      <c r="AI85" s="115"/>
      <c r="AJ85" s="115"/>
      <c r="AK85" s="115"/>
      <c r="AL85" s="115"/>
      <c r="AM85" s="115"/>
      <c r="AN85" s="115"/>
    </row>
    <row r="86" spans="2:40" outlineLevel="1" x14ac:dyDescent="0.2">
      <c r="C86" s="10">
        <v>2020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>
        <f>AA$13</f>
        <v>60</v>
      </c>
      <c r="AB86" s="10">
        <f t="shared" si="31"/>
        <v>59</v>
      </c>
      <c r="AC86" s="10">
        <f t="shared" si="31"/>
        <v>58</v>
      </c>
      <c r="AD86" s="10">
        <f t="shared" si="32"/>
        <v>57.5</v>
      </c>
      <c r="AE86" s="10">
        <f t="shared" si="28"/>
        <v>56.5</v>
      </c>
      <c r="AF86" s="10">
        <f t="shared" si="29"/>
        <v>55.5</v>
      </c>
      <c r="AG86" s="10">
        <f t="shared" si="30"/>
        <v>54.5</v>
      </c>
      <c r="AI86" s="115"/>
      <c r="AJ86" s="115"/>
      <c r="AK86" s="115"/>
      <c r="AL86" s="115"/>
      <c r="AM86" s="115"/>
      <c r="AN86" s="115"/>
    </row>
    <row r="87" spans="2:40" outlineLevel="1" x14ac:dyDescent="0.2">
      <c r="C87" s="10">
        <v>2021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f>AB$13</f>
        <v>60</v>
      </c>
      <c r="AC87" s="10">
        <f t="shared" si="31"/>
        <v>59</v>
      </c>
      <c r="AD87" s="10">
        <f t="shared" si="32"/>
        <v>58.5</v>
      </c>
      <c r="AE87" s="10">
        <f t="shared" ref="AE87" si="39">AD87-1</f>
        <v>57.5</v>
      </c>
      <c r="AF87" s="10">
        <f t="shared" ref="AF87" si="40">AE87-1</f>
        <v>56.5</v>
      </c>
      <c r="AG87" s="10">
        <f t="shared" ref="AG87" si="41">AF87-1</f>
        <v>55.5</v>
      </c>
    </row>
    <row r="88" spans="2:40" outlineLevel="1" x14ac:dyDescent="0.2">
      <c r="C88" s="10">
        <v>2022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>
        <f>AC$13</f>
        <v>60</v>
      </c>
      <c r="AD88" s="10">
        <f t="shared" si="32"/>
        <v>59.5</v>
      </c>
      <c r="AE88" s="10">
        <f t="shared" ref="AE88" si="42">AD88-1</f>
        <v>58.5</v>
      </c>
      <c r="AF88" s="10">
        <f t="shared" ref="AF88" si="43">AE88-1</f>
        <v>57.5</v>
      </c>
      <c r="AG88" s="10">
        <f t="shared" ref="AG88" si="44">AF88-1</f>
        <v>56.5</v>
      </c>
    </row>
    <row r="89" spans="2:40" outlineLevel="1" x14ac:dyDescent="0.2">
      <c r="C89" s="10">
        <v>2023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>
        <f>AD$13</f>
        <v>60</v>
      </c>
      <c r="AE89" s="10">
        <f t="shared" ref="AE89" si="45">AD89-1</f>
        <v>59</v>
      </c>
      <c r="AF89" s="10">
        <f t="shared" ref="AF89" si="46">AE89-1</f>
        <v>58</v>
      </c>
      <c r="AG89" s="10">
        <f t="shared" ref="AG89" si="47">AF89-1</f>
        <v>57</v>
      </c>
    </row>
    <row r="90" spans="2:40" s="10" customFormat="1" x14ac:dyDescent="0.2"/>
    <row r="91" spans="2:40" s="10" customFormat="1" hidden="1" outlineLevel="1" x14ac:dyDescent="0.2">
      <c r="B91" s="10" t="s">
        <v>14</v>
      </c>
      <c r="D91" s="13">
        <v>1</v>
      </c>
      <c r="E91" s="13">
        <v>2</v>
      </c>
      <c r="F91" s="13">
        <v>3</v>
      </c>
      <c r="G91" s="13">
        <v>4</v>
      </c>
      <c r="H91" s="13">
        <v>5</v>
      </c>
      <c r="I91" s="13">
        <v>6</v>
      </c>
      <c r="J91" s="13">
        <v>7</v>
      </c>
      <c r="K91" s="13">
        <v>8</v>
      </c>
      <c r="L91" s="13">
        <v>9</v>
      </c>
      <c r="M91" s="13">
        <v>10</v>
      </c>
      <c r="N91" s="13">
        <v>11</v>
      </c>
      <c r="O91" s="13">
        <v>12</v>
      </c>
      <c r="P91" s="13">
        <v>13</v>
      </c>
      <c r="Q91" s="13">
        <v>14</v>
      </c>
      <c r="R91" s="13">
        <v>15</v>
      </c>
      <c r="S91" s="13">
        <v>16</v>
      </c>
      <c r="T91" s="13">
        <v>17</v>
      </c>
      <c r="U91" s="13">
        <v>18</v>
      </c>
      <c r="V91" s="13">
        <v>19</v>
      </c>
      <c r="W91" s="13">
        <v>20</v>
      </c>
      <c r="X91" s="13">
        <v>21</v>
      </c>
      <c r="Y91" s="13">
        <v>22</v>
      </c>
      <c r="Z91" s="13">
        <v>23</v>
      </c>
      <c r="AA91" s="13">
        <v>24</v>
      </c>
      <c r="AB91" s="13">
        <v>25</v>
      </c>
      <c r="AC91" s="13">
        <v>26</v>
      </c>
      <c r="AD91" s="13">
        <v>27</v>
      </c>
      <c r="AE91" s="13">
        <v>28</v>
      </c>
      <c r="AF91" s="13">
        <v>29</v>
      </c>
      <c r="AG91" s="13">
        <v>30</v>
      </c>
      <c r="AH91" s="13" t="s">
        <v>15</v>
      </c>
      <c r="AJ91" s="14">
        <v>44348</v>
      </c>
    </row>
    <row r="92" spans="2:40" s="10" customFormat="1" hidden="1" outlineLevel="1" x14ac:dyDescent="0.2">
      <c r="D92" s="13">
        <f>D$4</f>
        <v>1997</v>
      </c>
      <c r="E92" s="13">
        <f t="shared" ref="E92:AG92" si="48">E$4</f>
        <v>1998</v>
      </c>
      <c r="F92" s="13">
        <f t="shared" si="48"/>
        <v>1999</v>
      </c>
      <c r="G92" s="13">
        <f t="shared" si="48"/>
        <v>2000</v>
      </c>
      <c r="H92" s="13">
        <f t="shared" si="48"/>
        <v>2001</v>
      </c>
      <c r="I92" s="13">
        <f t="shared" si="48"/>
        <v>2002</v>
      </c>
      <c r="J92" s="13">
        <f t="shared" si="48"/>
        <v>2003</v>
      </c>
      <c r="K92" s="13">
        <f t="shared" si="48"/>
        <v>2004</v>
      </c>
      <c r="L92" s="13">
        <f t="shared" si="48"/>
        <v>2005</v>
      </c>
      <c r="M92" s="13">
        <f t="shared" si="48"/>
        <v>2006</v>
      </c>
      <c r="N92" s="13">
        <f t="shared" si="48"/>
        <v>2007</v>
      </c>
      <c r="O92" s="13">
        <f t="shared" si="48"/>
        <v>2008</v>
      </c>
      <c r="P92" s="13">
        <f t="shared" si="48"/>
        <v>2009</v>
      </c>
      <c r="Q92" s="13">
        <f t="shared" si="48"/>
        <v>2010</v>
      </c>
      <c r="R92" s="13">
        <f t="shared" si="48"/>
        <v>2011</v>
      </c>
      <c r="S92" s="13">
        <f t="shared" si="48"/>
        <v>2012</v>
      </c>
      <c r="T92" s="13">
        <f t="shared" si="48"/>
        <v>2013</v>
      </c>
      <c r="U92" s="13">
        <f t="shared" si="48"/>
        <v>2014</v>
      </c>
      <c r="V92" s="13">
        <f t="shared" si="48"/>
        <v>2015</v>
      </c>
      <c r="W92" s="13">
        <f t="shared" si="48"/>
        <v>2016</v>
      </c>
      <c r="X92" s="13">
        <f t="shared" si="48"/>
        <v>2017</v>
      </c>
      <c r="Y92" s="13">
        <f t="shared" si="48"/>
        <v>2018</v>
      </c>
      <c r="Z92" s="13">
        <f t="shared" si="48"/>
        <v>2019</v>
      </c>
      <c r="AA92" s="13">
        <f t="shared" si="48"/>
        <v>2020</v>
      </c>
      <c r="AB92" s="13">
        <f t="shared" si="48"/>
        <v>2021</v>
      </c>
      <c r="AC92" s="13">
        <f t="shared" si="48"/>
        <v>2022</v>
      </c>
      <c r="AD92" s="13" t="str">
        <f t="shared" si="48"/>
        <v>Stub</v>
      </c>
      <c r="AE92" s="13" t="str">
        <f t="shared" si="48"/>
        <v>FY24</v>
      </c>
      <c r="AF92" s="13" t="str">
        <f t="shared" si="48"/>
        <v>FY25</v>
      </c>
      <c r="AG92" s="13" t="str">
        <f t="shared" si="48"/>
        <v>FY26</v>
      </c>
      <c r="AH92" s="13" t="s">
        <v>19</v>
      </c>
      <c r="AI92" s="13" t="s">
        <v>16</v>
      </c>
      <c r="AJ92" s="13" t="s">
        <v>17</v>
      </c>
      <c r="AK92" s="13" t="s">
        <v>18</v>
      </c>
    </row>
    <row r="93" spans="2:40" s="10" customFormat="1" ht="12" hidden="1" outlineLevel="1" x14ac:dyDescent="0.2">
      <c r="B93" s="120" t="s">
        <v>43</v>
      </c>
    </row>
    <row r="94" spans="2:40" s="10" customFormat="1" hidden="1" outlineLevel="1" x14ac:dyDescent="0.2">
      <c r="B94" s="10" t="s">
        <v>11</v>
      </c>
      <c r="C94" s="10">
        <v>1</v>
      </c>
      <c r="E94" s="8">
        <f>IF(E$91&lt;=$C94,0,IF(E$91&gt;(INDEX($D$14:$AA$14,1,$C94)+$C94),INDEX($D$19:$AA$19,,$C94)-SUM($D94:D94),INDEX($D$19:$AA$19,,$C94)/INDEX($D$14:$AA$14,1,$C94)))</f>
        <v>0</v>
      </c>
      <c r="F94" s="8">
        <f>IF(F$91&lt;=$C94,0,IF(F$91&gt;(INDEX($D$14:$AA$14,1,$C94)+$C94),INDEX($D$19:$AA$19,,$C94)-SUM($D94:E94),INDEX($D$19:$AA$19,,$C94)/INDEX($D$14:$AA$14,1,$C94)))</f>
        <v>0</v>
      </c>
      <c r="G94" s="8">
        <f>IF(G$91&lt;=$C94,0,IF(G$91&gt;(INDEX($D$14:$AA$14,1,$C94)+$C94),INDEX($D$19:$AA$19,,$C94)-SUM($D94:F94),INDEX($D$19:$AA$19,,$C94)/INDEX($D$14:$AA$14,1,$C94)))</f>
        <v>0</v>
      </c>
      <c r="H94" s="8">
        <f>IF(H$91&lt;=$C94,0,IF(H$91&gt;(INDEX($D$14:$AA$14,1,$C94)+$C94),INDEX($D$19:$AA$19,,$C94)-SUM($D94:G94),INDEX($D$19:$AA$19,,$C94)/INDEX($D$14:$AA$14,1,$C94)))</f>
        <v>0</v>
      </c>
      <c r="I94" s="8">
        <f>IF(I$91&lt;=$C94,0,IF(I$91&gt;(INDEX($D$14:$AA$14,1,$C94)+$C94),INDEX($D$19:$AA$19,,$C94)-SUM($D94:H94),INDEX($D$19:$AA$19,,$C94)/INDEX($D$14:$AA$14,1,$C94)))</f>
        <v>0</v>
      </c>
      <c r="J94" s="8">
        <f>IF(J$91&lt;=$C94,0,IF(J$91&gt;(INDEX($D$14:$AA$14,1,$C94)+$C94),INDEX($D$19:$AA$19,,$C94)-SUM($D94:I94),INDEX($D$19:$AA$19,,$C94)/INDEX($D$14:$AA$14,1,$C94)))</f>
        <v>0</v>
      </c>
      <c r="K94" s="8">
        <f>IF(K$91&lt;=$C94,0,IF(K$91&gt;(INDEX($D$14:$AA$14,1,$C94)+$C94),INDEX($D$19:$AA$19,,$C94)-SUM($D94:J94),INDEX($D$19:$AA$19,,$C94)/INDEX($D$14:$AA$14,1,$C94)))</f>
        <v>0</v>
      </c>
      <c r="L94" s="8">
        <f>IF(L$91&lt;=$C94,0,IF(L$91&gt;(INDEX($D$14:$AA$14,1,$C94)+$C94),INDEX($D$19:$AA$19,,$C94)-SUM($D94:K94),INDEX($D$19:$AA$19,,$C94)/INDEX($D$14:$AA$14,1,$C94)))</f>
        <v>0</v>
      </c>
      <c r="M94" s="8">
        <f>IF(M$91&lt;=$C94,0,IF(M$91&gt;(INDEX($D$14:$AA$14,1,$C94)+$C94),INDEX($D$19:$AA$19,,$C94)-SUM($D94:L94),INDEX($D$19:$AA$19,,$C94)/INDEX($D$14:$AA$14,1,$C94)))</f>
        <v>0</v>
      </c>
      <c r="N94" s="8">
        <f>IF(N$91&lt;=$C94,0,IF(N$91&gt;(INDEX($D$14:$AA$14,1,$C94)+$C94),INDEX($D$19:$AA$19,,$C94)-SUM($D94:M94),INDEX($D$19:$AA$19,,$C94)/INDEX($D$14:$AA$14,1,$C94)))</f>
        <v>0</v>
      </c>
      <c r="O94" s="8">
        <f>IF(O$91&lt;=$C94,0,IF(O$91&gt;(INDEX($D$14:$AA$14,1,$C94)+$C94),INDEX($D$19:$AA$19,,$C94)-SUM($D94:N94),INDEX($D$19:$AA$19,,$C94)/INDEX($D$14:$AA$14,1,$C94)))</f>
        <v>0</v>
      </c>
      <c r="P94" s="8">
        <f>IF(P$91&lt;=$C94,0,IF(P$91&gt;(INDEX($D$14:$AA$14,1,$C94)+$C94),INDEX($D$19:$AA$19,,$C94)-SUM($D94:O94),INDEX($D$19:$AA$19,,$C94)/INDEX($D$14:$AA$14,1,$C94)))</f>
        <v>0</v>
      </c>
      <c r="Q94" s="8">
        <f>IF(Q$91&lt;=$C94,0,IF(Q$91&gt;(INDEX($D$14:$AA$14,1,$C94)+$C94),INDEX($D$19:$AA$19,,$C94)-SUM($D94:P94),INDEX($D$19:$AA$19,,$C94)/INDEX($D$14:$AA$14,1,$C94)))</f>
        <v>0</v>
      </c>
      <c r="R94" s="8">
        <f>IF(R$91&lt;=$C94,0,IF(R$91&gt;(INDEX($D$14:$AA$14,1,$C94)+$C94),INDEX($D$19:$AA$19,,$C94)-SUM($D94:Q94),INDEX($D$19:$AA$19,,$C94)/INDEX($D$14:$AA$14,1,$C94)))</f>
        <v>0</v>
      </c>
      <c r="S94" s="8">
        <f>IF(S$91&lt;=$C94,0,IF(S$91&gt;(INDEX($D$14:$AA$14,1,$C94)+$C94),INDEX($D$19:$AA$19,,$C94)-SUM($D94:R94),INDEX($D$19:$AA$19,,$C94)/INDEX($D$14:$AA$14,1,$C94)))</f>
        <v>0</v>
      </c>
      <c r="T94" s="8">
        <f>IF(T$91&lt;=$C94,0,IF(T$91&gt;(INDEX($D$14:$AA$14,1,$C94)+$C94),INDEX($D$19:$AA$19,,$C94)-SUM($D94:S94),INDEX($D$19:$AA$19,,$C94)/INDEX($D$14:$AA$14,1,$C94)))</f>
        <v>0</v>
      </c>
      <c r="U94" s="8">
        <f>IF(U$91&lt;=$C94,0,IF(U$91&gt;(INDEX($D$14:$AA$14,1,$C94)+$C94),INDEX($D$19:$AA$19,,$C94)-SUM($D94:T94),INDEX($D$19:$AA$19,,$C94)/INDEX($D$14:$AA$14,1,$C94)))</f>
        <v>0</v>
      </c>
      <c r="V94" s="8">
        <f>IF(V$91&lt;=$C94,0,IF(V$91&gt;(INDEX($D$14:$AA$14,1,$C94)+$C94),INDEX($D$19:$AA$19,,$C94)-SUM($D94:U94),INDEX($D$19:$AA$19,,$C94)/INDEX($D$14:$AA$14,1,$C94)))</f>
        <v>0</v>
      </c>
      <c r="W94" s="8">
        <f>IF(W$91&lt;=$C94,0,IF(W$91&gt;(INDEX($D$14:$AA$14,1,$C94)+$C94),INDEX($D$19:$AA$19,,$C94)-SUM($D94:V94),INDEX($D$19:$AA$19,,$C94)/INDEX($D$14:$AA$14,1,$C94)))</f>
        <v>0</v>
      </c>
      <c r="X94" s="8">
        <f>IF(X$91&lt;=$C94,0,IF(X$91&gt;(INDEX($D$14:$AA$14,1,$C94)+$C94),INDEX($D$19:$AA$19,,$C94)-SUM($D94:W94),INDEX($D$19:$AA$19,,$C94)/INDEX($D$14:$AA$14,1,$C94)))</f>
        <v>0</v>
      </c>
      <c r="Y94" s="8">
        <f>IF(Y$91&lt;=$C94,0,IF(Y$91&gt;(INDEX($D$14:$AA$14,1,$C94)+$C94),INDEX($D$19:$AA$19,,$C94)-SUM($D94:X94),INDEX($D$19:$AA$19,,$C94)/INDEX($D$14:$AA$14,1,$C94)))</f>
        <v>0</v>
      </c>
      <c r="Z94" s="8">
        <f>IF(Z$91&lt;=$C94,0,IF(Z$91&gt;(INDEX($D$14:$AA$14,1,$C94)+$C94),INDEX($D$19:$AA$19,,$C94)-SUM($D94:Y94),INDEX($D$19:$AA$19,,$C94)/INDEX($D$14:$AA$14,1,$C94)))</f>
        <v>0</v>
      </c>
      <c r="AA94" s="8">
        <f>IF(AA$91&lt;=$C94,0,IF(AA$91&gt;(INDEX($D$14:$AA$14,1,$C94)+$C94),INDEX($D$19:$AA$19,,$C94)-SUM($D94:Z94),INDEX($D$19:$AA$19,,$C94)/INDEX($D$14:$AA$14,1,$C94)))</f>
        <v>0</v>
      </c>
      <c r="AB94" s="8">
        <f>IF(AB$91&lt;=$C94,0,IF(AB$91&gt;(INDEX($D$14:$AA$14,1,$C94)+$C94),INDEX($D$19:$AA$19,,$C94)-SUM($D94:AA94),INDEX($D$19:$AA$19,,$C94)/INDEX($D$14:$AA$14,1,$C94)))*0.5</f>
        <v>0</v>
      </c>
      <c r="AC94" s="8">
        <f>IF(AC$91&lt;=$C94,0,IF(AC$91&gt;(INDEX($D$14:$AG$14,1,$C94)+$C94),INDEX($D$19:$AG$19,,$C94)-SUM($D94:AA94),INDEX($D$19:$AG$19,,$C94)/INDEX($D$14:$AG$14,1,$C94)))</f>
        <v>0</v>
      </c>
      <c r="AD94" s="8">
        <f>IF(AD$91&lt;=$C94,0,IF(AD$91&gt;(INDEX($D$14:$AG$14,1,$C94)+$C94),INDEX($D$19:$AG$19,,$C94)-SUM($D94:AC94),INDEX($D$19:$AG$19,,$C94)/INDEX($D$14:$AG$14,1,$C94)))</f>
        <v>0</v>
      </c>
      <c r="AE94" s="8">
        <f>IF(AE$91&lt;=$C94,0,IF(AE$91&gt;(INDEX($D$14:$AG$14,1,$C94)+$C94),INDEX($D$19:$AG$19,,$C94)-SUM($D94:AD94),INDEX($D$19:$AG$19,,$C94)/INDEX($D$14:$AG$14,1,$C94)))</f>
        <v>0</v>
      </c>
      <c r="AF94" s="8">
        <f>IF(AF$91&lt;=$C94,0,IF(AF$91&gt;(INDEX($D$14:$AG$14,1,$C94)+$C94),INDEX($D$19:$AG$19,,$C94)-SUM($D94:AE94),INDEX($D$19:$AG$19,,$C94)/INDEX($D$14:$AG$14,1,$C94)))</f>
        <v>0</v>
      </c>
      <c r="AG94" s="8">
        <f>IF(AG$91&lt;=$C94,0,IF(AG$91&gt;(INDEX($D$14:$AG$14,1,$C94)+$C94),INDEX($D$19:$AG$19,,$C94)-SUM($D94:AF94),INDEX($D$19:$AG$19,,$C94)/INDEX($D$14:$AG$14,1,$C94)))</f>
        <v>0</v>
      </c>
      <c r="AH94" s="11">
        <f>SUM(E94:AB94)</f>
        <v>0</v>
      </c>
      <c r="AI94" s="11">
        <f t="array" ref="AI94:AI112">TRANSPOSE(D19:V19)</f>
        <v>0</v>
      </c>
      <c r="AJ94" s="11">
        <f>AI94-AH94</f>
        <v>0</v>
      </c>
      <c r="AK94" s="10">
        <f>AB121</f>
        <v>-23.5</v>
      </c>
    </row>
    <row r="95" spans="2:40" s="10" customFormat="1" hidden="1" outlineLevel="1" x14ac:dyDescent="0.2">
      <c r="C95" s="10">
        <v>2</v>
      </c>
      <c r="E95" s="8">
        <f>IF(E$91&lt;=$C95,0,IF(E$91&gt;(INDEX($D$14:$AA$14,1,$C95)+$C95),INDEX($D$19:$AA$19,,$C95)-SUM($D95:D95),INDEX($D$19:$AA$19,,$C95)/INDEX($D$14:$AA$14,1,$C95)))</f>
        <v>0</v>
      </c>
      <c r="F95" s="8">
        <f>IF(F$91&lt;=$C95,0,IF(F$91&gt;(INDEX($D$14:$AA$14,1,$C95)+$C95),INDEX($D$19:$AA$19,,$C95)-SUM($D95:E95),INDEX($D$19:$AA$19,,$C95)/INDEX($D$14:$AA$14,1,$C95)))</f>
        <v>0</v>
      </c>
      <c r="G95" s="8">
        <f>IF(G$91&lt;=$C95,0,IF(G$91&gt;(INDEX($D$14:$AA$14,1,$C95)+$C95),INDEX($D$19:$AA$19,,$C95)-SUM($D95:F95),INDEX($D$19:$AA$19,,$C95)/INDEX($D$14:$AA$14,1,$C95)))</f>
        <v>0</v>
      </c>
      <c r="H95" s="8">
        <f>IF(H$91&lt;=$C95,0,IF(H$91&gt;(INDEX($D$14:$AA$14,1,$C95)+$C95),INDEX($D$19:$AA$19,,$C95)-SUM($D95:G95),INDEX($D$19:$AA$19,,$C95)/INDEX($D$14:$AA$14,1,$C95)))</f>
        <v>0</v>
      </c>
      <c r="I95" s="8">
        <f>IF(I$91&lt;=$C95,0,IF(I$91&gt;(INDEX($D$14:$AA$14,1,$C95)+$C95),INDEX($D$19:$AA$19,,$C95)-SUM($D95:H95),INDEX($D$19:$AA$19,,$C95)/INDEX($D$14:$AA$14,1,$C95)))</f>
        <v>0</v>
      </c>
      <c r="J95" s="8">
        <f>IF(J$91&lt;=$C95,0,IF(J$91&gt;(INDEX($D$14:$AA$14,1,$C95)+$C95),INDEX($D$19:$AA$19,,$C95)-SUM($D95:I95),INDEX($D$19:$AA$19,,$C95)/INDEX($D$14:$AA$14,1,$C95)))</f>
        <v>0</v>
      </c>
      <c r="K95" s="8">
        <f>IF(K$91&lt;=$C95,0,IF(K$91&gt;(INDEX($D$14:$AA$14,1,$C95)+$C95),INDEX($D$19:$AA$19,,$C95)-SUM($D95:J95),INDEX($D$19:$AA$19,,$C95)/INDEX($D$14:$AA$14,1,$C95)))</f>
        <v>0</v>
      </c>
      <c r="L95" s="8">
        <f>IF(L$91&lt;=$C95,0,IF(L$91&gt;(INDEX($D$14:$AA$14,1,$C95)+$C95),INDEX($D$19:$AA$19,,$C95)-SUM($D95:K95),INDEX($D$19:$AA$19,,$C95)/INDEX($D$14:$AA$14,1,$C95)))</f>
        <v>0</v>
      </c>
      <c r="M95" s="8">
        <f>IF(M$91&lt;=$C95,0,IF(M$91&gt;(INDEX($D$14:$AA$14,1,$C95)+$C95),INDEX($D$19:$AA$19,,$C95)-SUM($D95:L95),INDEX($D$19:$AA$19,,$C95)/INDEX($D$14:$AA$14,1,$C95)))</f>
        <v>0</v>
      </c>
      <c r="N95" s="8">
        <f>IF(N$91&lt;=$C95,0,IF(N$91&gt;(INDEX($D$14:$AA$14,1,$C95)+$C95),INDEX($D$19:$AA$19,,$C95)-SUM($D95:M95),INDEX($D$19:$AA$19,,$C95)/INDEX($D$14:$AA$14,1,$C95)))</f>
        <v>0</v>
      </c>
      <c r="O95" s="8">
        <f>IF(O$91&lt;=$C95,0,IF(O$91&gt;(INDEX($D$14:$AA$14,1,$C95)+$C95),INDEX($D$19:$AA$19,,$C95)-SUM($D95:N95),INDEX($D$19:$AA$19,,$C95)/INDEX($D$14:$AA$14,1,$C95)))</f>
        <v>0</v>
      </c>
      <c r="P95" s="8">
        <f>IF(P$91&lt;=$C95,0,IF(P$91&gt;(INDEX($D$14:$AA$14,1,$C95)+$C95),INDEX($D$19:$AA$19,,$C95)-SUM($D95:O95),INDEX($D$19:$AA$19,,$C95)/INDEX($D$14:$AA$14,1,$C95)))</f>
        <v>0</v>
      </c>
      <c r="Q95" s="8">
        <f>IF(Q$91&lt;=$C95,0,IF(Q$91&gt;(INDEX($D$14:$AA$14,1,$C95)+$C95),INDEX($D$19:$AA$19,,$C95)-SUM($D95:P95),INDEX($D$19:$AA$19,,$C95)/INDEX($D$14:$AA$14,1,$C95)))</f>
        <v>0</v>
      </c>
      <c r="R95" s="8">
        <f>IF(R$91&lt;=$C95,0,IF(R$91&gt;(INDEX($D$14:$AA$14,1,$C95)+$C95),INDEX($D$19:$AA$19,,$C95)-SUM($D95:Q95),INDEX($D$19:$AA$19,,$C95)/INDEX($D$14:$AA$14,1,$C95)))</f>
        <v>0</v>
      </c>
      <c r="S95" s="8">
        <f>IF(S$91&lt;=$C95,0,IF(S$91&gt;(INDEX($D$14:$AA$14,1,$C95)+$C95),INDEX($D$19:$AA$19,,$C95)-SUM($D95:R95),INDEX($D$19:$AA$19,,$C95)/INDEX($D$14:$AA$14,1,$C95)))</f>
        <v>0</v>
      </c>
      <c r="T95" s="8">
        <f>IF(T$91&lt;=$C95,0,IF(T$91&gt;(INDEX($D$14:$AA$14,1,$C95)+$C95),INDEX($D$19:$AA$19,,$C95)-SUM($D95:S95),INDEX($D$19:$AA$19,,$C95)/INDEX($D$14:$AA$14,1,$C95)))</f>
        <v>0</v>
      </c>
      <c r="U95" s="8">
        <f>IF(U$91&lt;=$C95,0,IF(U$91&gt;(INDEX($D$14:$AA$14,1,$C95)+$C95),INDEX($D$19:$AA$19,,$C95)-SUM($D95:T95),INDEX($D$19:$AA$19,,$C95)/INDEX($D$14:$AA$14,1,$C95)))</f>
        <v>0</v>
      </c>
      <c r="V95" s="8">
        <f>IF(V$91&lt;=$C95,0,IF(V$91&gt;(INDEX($D$14:$AA$14,1,$C95)+$C95),INDEX($D$19:$AA$19,,$C95)-SUM($D95:U95),INDEX($D$19:$AA$19,,$C95)/INDEX($D$14:$AA$14,1,$C95)))</f>
        <v>0</v>
      </c>
      <c r="W95" s="8">
        <f>IF(W$91&lt;=$C95,0,IF(W$91&gt;(INDEX($D$14:$AA$14,1,$C95)+$C95),INDEX($D$19:$AA$19,,$C95)-SUM($D95:V95),INDEX($D$19:$AA$19,,$C95)/INDEX($D$14:$AA$14,1,$C95)))</f>
        <v>0</v>
      </c>
      <c r="X95" s="8">
        <f>IF(X$91&lt;=$C95,0,IF(X$91&gt;(INDEX($D$14:$AA$14,1,$C95)+$C95),INDEX($D$19:$AA$19,,$C95)-SUM($D95:W95),INDEX($D$19:$AA$19,,$C95)/INDEX($D$14:$AA$14,1,$C95)))</f>
        <v>0</v>
      </c>
      <c r="Y95" s="8">
        <f>IF(Y$91&lt;=$C95,0,IF(Y$91&gt;(INDEX($D$14:$AA$14,1,$C95)+$C95),INDEX($D$19:$AA$19,,$C95)-SUM($D95:X95),INDEX($D$19:$AA$19,,$C95)/INDEX($D$14:$AA$14,1,$C95)))</f>
        <v>0</v>
      </c>
      <c r="Z95" s="8">
        <f>IF(Z$91&lt;=$C95,0,IF(Z$91&gt;(INDEX($D$14:$AA$14,1,$C95)+$C95),INDEX($D$19:$AA$19,,$C95)-SUM($D95:Y95),INDEX($D$19:$AA$19,,$C95)/INDEX($D$14:$AA$14,1,$C95)))</f>
        <v>0</v>
      </c>
      <c r="AA95" s="8">
        <f>IF(AA$91&lt;=$C95,0,IF(AA$91&gt;(INDEX($D$14:$AA$14,1,$C95)+$C95),INDEX($D$19:$AA$19,,$C95)-SUM($D95:Z95),INDEX($D$19:$AA$19,,$C95)/INDEX($D$14:$AA$14,1,$C95)))</f>
        <v>0</v>
      </c>
      <c r="AB95" s="8">
        <f>IF(AB$91&lt;=$C95,0,IF(AB$91&gt;(INDEX($D$14:$AA$14,1,$C95)+$C95),INDEX($D$19:$AA$19,,$C95)-SUM($D95:AA95),INDEX($D$19:$AA$19,,$C95)/INDEX($D$14:$AA$14,1,$C95)))*0.5</f>
        <v>0</v>
      </c>
      <c r="AC95" s="8">
        <f>IF(AC$91&lt;=$C95,0,IF(AC$91&gt;(INDEX($D$14:$AG$14,1,$C95)+$C95),INDEX($D$19:$AG$19,,$C95)-SUM($D95:AA95),INDEX($D$19:$AG$19,,$C95)/INDEX($D$14:$AG$14,1,$C95)))</f>
        <v>0</v>
      </c>
      <c r="AD95" s="8">
        <f>IF(AD$91&lt;=$C95,0,IF(AD$91&gt;(INDEX($D$14:$AG$14,1,$C95)+$C95),INDEX($D$19:$AG$19,,$C95)-SUM($D95:AC95),INDEX($D$19:$AG$19,,$C95)/INDEX($D$14:$AG$14,1,$C95)))</f>
        <v>0</v>
      </c>
      <c r="AE95" s="8">
        <f>IF(AE$91&lt;=$C95,0,IF(AE$91&gt;(INDEX($D$14:$AG$14,1,$C95)+$C95),INDEX($D$19:$AG$19,,$C95)-SUM($D95:AD95),INDEX($D$19:$AG$19,,$C95)/INDEX($D$14:$AG$14,1,$C95)))</f>
        <v>0</v>
      </c>
      <c r="AF95" s="8">
        <f>IF(AF$91&lt;=$C95,0,IF(AF$91&gt;(INDEX($D$14:$AG$14,1,$C95)+$C95),INDEX($D$19:$AG$19,,$C95)-SUM($D95:AE95),INDEX($D$19:$AG$19,,$C95)/INDEX($D$14:$AG$14,1,$C95)))</f>
        <v>0</v>
      </c>
      <c r="AG95" s="8">
        <f>IF(AG$91&lt;=$C95,0,IF(AG$91&gt;(INDEX($D$14:$AG$14,1,$C95)+$C95),INDEX($D$19:$AG$19,,$C95)-SUM($D95:AF95),INDEX($D$19:$AG$19,,$C95)/INDEX($D$14:$AG$14,1,$C95)))</f>
        <v>0</v>
      </c>
      <c r="AH95" s="11">
        <f t="shared" ref="AH95:AH113" si="49">SUM(E95:AB95)</f>
        <v>0</v>
      </c>
      <c r="AI95" s="11">
        <v>0</v>
      </c>
      <c r="AJ95" s="11">
        <f t="shared" ref="AJ95:AJ112" si="50">AI95-AH95</f>
        <v>0</v>
      </c>
      <c r="AK95" s="10">
        <f t="shared" ref="AK95:AK112" si="51">AB122</f>
        <v>-22.5</v>
      </c>
    </row>
    <row r="96" spans="2:40" s="10" customFormat="1" hidden="1" outlineLevel="1" x14ac:dyDescent="0.2">
      <c r="C96" s="10">
        <v>3</v>
      </c>
      <c r="E96" s="8">
        <f>IF(E$91&lt;=$C96,0,IF(E$91&gt;(INDEX($D$14:$AA$14,1,$C96)+$C96),INDEX($D$19:$AA$19,,$C96)-SUM($D96:D96),INDEX($D$19:$AA$19,,$C96)/INDEX($D$14:$AA$14,1,$C96)))</f>
        <v>0</v>
      </c>
      <c r="F96" s="8">
        <f>IF(F$91&lt;=$C96,0,IF(F$91&gt;(INDEX($D$14:$AA$14,1,$C96)+$C96),INDEX($D$19:$AA$19,,$C96)-SUM($D96:E96),INDEX($D$19:$AA$19,,$C96)/INDEX($D$14:$AA$14,1,$C96)))</f>
        <v>0</v>
      </c>
      <c r="G96" s="8">
        <f>IF(G$91&lt;=$C96,0,IF(G$91&gt;(INDEX($D$14:$AA$14,1,$C96)+$C96),INDEX($D$19:$AA$19,,$C96)-SUM($D96:F96),INDEX($D$19:$AA$19,,$C96)/INDEX($D$14:$AA$14,1,$C96)))</f>
        <v>0</v>
      </c>
      <c r="H96" s="8">
        <f>IF(H$91&lt;=$C96,0,IF(H$91&gt;(INDEX($D$14:$AA$14,1,$C96)+$C96),INDEX($D$19:$AA$19,,$C96)-SUM($D96:G96),INDEX($D$19:$AA$19,,$C96)/INDEX($D$14:$AA$14,1,$C96)))</f>
        <v>0</v>
      </c>
      <c r="I96" s="8">
        <f>IF(I$91&lt;=$C96,0,IF(I$91&gt;(INDEX($D$14:$AA$14,1,$C96)+$C96),INDEX($D$19:$AA$19,,$C96)-SUM($D96:H96),INDEX($D$19:$AA$19,,$C96)/INDEX($D$14:$AA$14,1,$C96)))</f>
        <v>0</v>
      </c>
      <c r="J96" s="8">
        <f>IF(J$91&lt;=$C96,0,IF(J$91&gt;(INDEX($D$14:$AA$14,1,$C96)+$C96),INDEX($D$19:$AA$19,,$C96)-SUM($D96:I96),INDEX($D$19:$AA$19,,$C96)/INDEX($D$14:$AA$14,1,$C96)))</f>
        <v>0</v>
      </c>
      <c r="K96" s="8">
        <f>IF(K$91&lt;=$C96,0,IF(K$91&gt;(INDEX($D$14:$AA$14,1,$C96)+$C96),INDEX($D$19:$AA$19,,$C96)-SUM($D96:J96),INDEX($D$19:$AA$19,,$C96)/INDEX($D$14:$AA$14,1,$C96)))</f>
        <v>0</v>
      </c>
      <c r="L96" s="8">
        <f>IF(L$91&lt;=$C96,0,IF(L$91&gt;(INDEX($D$14:$AA$14,1,$C96)+$C96),INDEX($D$19:$AA$19,,$C96)-SUM($D96:K96),INDEX($D$19:$AA$19,,$C96)/INDEX($D$14:$AA$14,1,$C96)))</f>
        <v>0</v>
      </c>
      <c r="M96" s="8">
        <f>IF(M$91&lt;=$C96,0,IF(M$91&gt;(INDEX($D$14:$AA$14,1,$C96)+$C96),INDEX($D$19:$AA$19,,$C96)-SUM($D96:L96),INDEX($D$19:$AA$19,,$C96)/INDEX($D$14:$AA$14,1,$C96)))</f>
        <v>0</v>
      </c>
      <c r="N96" s="8">
        <f>IF(N$91&lt;=$C96,0,IF(N$91&gt;(INDEX($D$14:$AA$14,1,$C96)+$C96),INDEX($D$19:$AA$19,,$C96)-SUM($D96:M96),INDEX($D$19:$AA$19,,$C96)/INDEX($D$14:$AA$14,1,$C96)))</f>
        <v>0</v>
      </c>
      <c r="O96" s="8">
        <f>IF(O$91&lt;=$C96,0,IF(O$91&gt;(INDEX($D$14:$AA$14,1,$C96)+$C96),INDEX($D$19:$AA$19,,$C96)-SUM($D96:N96),INDEX($D$19:$AA$19,,$C96)/INDEX($D$14:$AA$14,1,$C96)))</f>
        <v>0</v>
      </c>
      <c r="P96" s="8">
        <f>IF(P$91&lt;=$C96,0,IF(P$91&gt;(INDEX($D$14:$AA$14,1,$C96)+$C96),INDEX($D$19:$AA$19,,$C96)-SUM($D96:O96),INDEX($D$19:$AA$19,,$C96)/INDEX($D$14:$AA$14,1,$C96)))</f>
        <v>0</v>
      </c>
      <c r="Q96" s="8">
        <f>IF(Q$91&lt;=$C96,0,IF(Q$91&gt;(INDEX($D$14:$AA$14,1,$C96)+$C96),INDEX($D$19:$AA$19,,$C96)-SUM($D96:P96),INDEX($D$19:$AA$19,,$C96)/INDEX($D$14:$AA$14,1,$C96)))</f>
        <v>0</v>
      </c>
      <c r="R96" s="8">
        <f>IF(R$91&lt;=$C96,0,IF(R$91&gt;(INDEX($D$14:$AA$14,1,$C96)+$C96),INDEX($D$19:$AA$19,,$C96)-SUM($D96:Q96),INDEX($D$19:$AA$19,,$C96)/INDEX($D$14:$AA$14,1,$C96)))</f>
        <v>0</v>
      </c>
      <c r="S96" s="8">
        <f>IF(S$91&lt;=$C96,0,IF(S$91&gt;(INDEX($D$14:$AA$14,1,$C96)+$C96),INDEX($D$19:$AA$19,,$C96)-SUM($D96:R96),INDEX($D$19:$AA$19,,$C96)/INDEX($D$14:$AA$14,1,$C96)))</f>
        <v>0</v>
      </c>
      <c r="T96" s="8">
        <f>IF(T$91&lt;=$C96,0,IF(T$91&gt;(INDEX($D$14:$AA$14,1,$C96)+$C96),INDEX($D$19:$AA$19,,$C96)-SUM($D96:S96),INDEX($D$19:$AA$19,,$C96)/INDEX($D$14:$AA$14,1,$C96)))</f>
        <v>0</v>
      </c>
      <c r="U96" s="8">
        <f>IF(U$91&lt;=$C96,0,IF(U$91&gt;(INDEX($D$14:$AA$14,1,$C96)+$C96),INDEX($D$19:$AA$19,,$C96)-SUM($D96:T96),INDEX($D$19:$AA$19,,$C96)/INDEX($D$14:$AA$14,1,$C96)))</f>
        <v>0</v>
      </c>
      <c r="V96" s="8">
        <f>IF(V$91&lt;=$C96,0,IF(V$91&gt;(INDEX($D$14:$AA$14,1,$C96)+$C96),INDEX($D$19:$AA$19,,$C96)-SUM($D96:U96),INDEX($D$19:$AA$19,,$C96)/INDEX($D$14:$AA$14,1,$C96)))</f>
        <v>0</v>
      </c>
      <c r="W96" s="8">
        <f>IF(W$91&lt;=$C96,0,IF(W$91&gt;(INDEX($D$14:$AA$14,1,$C96)+$C96),INDEX($D$19:$AA$19,,$C96)-SUM($D96:V96),INDEX($D$19:$AA$19,,$C96)/INDEX($D$14:$AA$14,1,$C96)))</f>
        <v>0</v>
      </c>
      <c r="X96" s="8">
        <f>IF(X$91&lt;=$C96,0,IF(X$91&gt;(INDEX($D$14:$AA$14,1,$C96)+$C96),INDEX($D$19:$AA$19,,$C96)-SUM($D96:W96),INDEX($D$19:$AA$19,,$C96)/INDEX($D$14:$AA$14,1,$C96)))</f>
        <v>0</v>
      </c>
      <c r="Y96" s="8">
        <f>IF(Y$91&lt;=$C96,0,IF(Y$91&gt;(INDEX($D$14:$AA$14,1,$C96)+$C96),INDEX($D$19:$AA$19,,$C96)-SUM($D96:X96),INDEX($D$19:$AA$19,,$C96)/INDEX($D$14:$AA$14,1,$C96)))</f>
        <v>0</v>
      </c>
      <c r="Z96" s="8">
        <f>IF(Z$91&lt;=$C96,0,IF(Z$91&gt;(INDEX($D$14:$AA$14,1,$C96)+$C96),INDEX($D$19:$AA$19,,$C96)-SUM($D96:Y96),INDEX($D$19:$AA$19,,$C96)/INDEX($D$14:$AA$14,1,$C96)))</f>
        <v>0</v>
      </c>
      <c r="AA96" s="8">
        <f>IF(AA$91&lt;=$C96,0,IF(AA$91&gt;(INDEX($D$14:$AA$14,1,$C96)+$C96),INDEX($D$19:$AA$19,,$C96)-SUM($D96:Z96),INDEX($D$19:$AA$19,,$C96)/INDEX($D$14:$AA$14,1,$C96)))</f>
        <v>0</v>
      </c>
      <c r="AB96" s="8">
        <f>IF(AB$91&lt;=$C96,0,IF(AB$91&gt;(INDEX($D$14:$AA$14,1,$C96)+$C96),INDEX($D$19:$AA$19,,$C96)-SUM($D96:AA96),INDEX($D$19:$AA$19,,$C96)/INDEX($D$14:$AA$14,1,$C96)))*0.5</f>
        <v>0</v>
      </c>
      <c r="AC96" s="8">
        <f>IF(AC$91&lt;=$C96,0,IF(AC$91&gt;(INDEX($D$14:$AG$14,1,$C96)+$C96),INDEX($D$19:$AG$19,,$C96)-SUM($D96:AA96),INDEX($D$19:$AG$19,,$C96)/INDEX($D$14:$AG$14,1,$C96)))</f>
        <v>0</v>
      </c>
      <c r="AD96" s="8">
        <f>IF(AD$91&lt;=$C96,0,IF(AD$91&gt;(INDEX($D$14:$AG$14,1,$C96)+$C96),INDEX($D$19:$AG$19,,$C96)-SUM($D96:AC96),INDEX($D$19:$AG$19,,$C96)/INDEX($D$14:$AG$14,1,$C96)))</f>
        <v>0</v>
      </c>
      <c r="AE96" s="8">
        <f>IF(AE$91&lt;=$C96,0,IF(AE$91&gt;(INDEX($D$14:$AG$14,1,$C96)+$C96),INDEX($D$19:$AG$19,,$C96)-SUM($D96:AD96),INDEX($D$19:$AG$19,,$C96)/INDEX($D$14:$AG$14,1,$C96)))</f>
        <v>0</v>
      </c>
      <c r="AF96" s="8">
        <f>IF(AF$91&lt;=$C96,0,IF(AF$91&gt;(INDEX($D$14:$AG$14,1,$C96)+$C96),INDEX($D$19:$AG$19,,$C96)-SUM($D96:AE96),INDEX($D$19:$AG$19,,$C96)/INDEX($D$14:$AG$14,1,$C96)))</f>
        <v>0</v>
      </c>
      <c r="AG96" s="8">
        <f>IF(AG$91&lt;=$C96,0,IF(AG$91&gt;(INDEX($D$14:$AG$14,1,$C96)+$C96),INDEX($D$19:$AG$19,,$C96)-SUM($D96:AF96),INDEX($D$19:$AG$19,,$C96)/INDEX($D$14:$AG$14,1,$C96)))</f>
        <v>0</v>
      </c>
      <c r="AH96" s="11">
        <f t="shared" si="49"/>
        <v>0</v>
      </c>
      <c r="AI96" s="11">
        <v>0</v>
      </c>
      <c r="AJ96" s="11">
        <f t="shared" si="50"/>
        <v>0</v>
      </c>
      <c r="AK96" s="10">
        <f t="shared" si="51"/>
        <v>-21.5</v>
      </c>
    </row>
    <row r="97" spans="3:37" s="10" customFormat="1" hidden="1" outlineLevel="1" x14ac:dyDescent="0.2">
      <c r="C97" s="10">
        <v>4</v>
      </c>
      <c r="E97" s="8">
        <f>IF(E$91&lt;=$C97,0,IF(E$91&gt;(INDEX($D$14:$AA$14,1,$C97)+$C97),INDEX($D$19:$AA$19,,$C97)-SUM($D97:D97),INDEX($D$19:$AA$19,,$C97)/INDEX($D$14:$AA$14,1,$C97)))</f>
        <v>0</v>
      </c>
      <c r="F97" s="8">
        <f>IF(F$91&lt;=$C97,0,IF(F$91&gt;(INDEX($D$14:$AA$14,1,$C97)+$C97),INDEX($D$19:$AA$19,,$C97)-SUM($D97:E97),INDEX($D$19:$AA$19,,$C97)/INDEX($D$14:$AA$14,1,$C97)))</f>
        <v>0</v>
      </c>
      <c r="G97" s="8">
        <f>IF(G$91&lt;=$C97,0,IF(G$91&gt;(INDEX($D$14:$AA$14,1,$C97)+$C97),INDEX($D$19:$AA$19,,$C97)-SUM($D97:F97),INDEX($D$19:$AA$19,,$C97)/INDEX($D$14:$AA$14,1,$C97)))</f>
        <v>0</v>
      </c>
      <c r="H97" s="8">
        <f>IF(H$91&lt;=$C97,0,IF(H$91&gt;(INDEX($D$14:$AA$14,1,$C97)+$C97),INDEX($D$19:$AA$19,,$C97)-SUM($D97:G97),INDEX($D$19:$AA$19,,$C97)/INDEX($D$14:$AA$14,1,$C97)))</f>
        <v>0</v>
      </c>
      <c r="I97" s="8">
        <f>IF(I$91&lt;=$C97,0,IF(I$91&gt;(INDEX($D$14:$AA$14,1,$C97)+$C97),INDEX($D$19:$AA$19,,$C97)-SUM($D97:H97),INDEX($D$19:$AA$19,,$C97)/INDEX($D$14:$AA$14,1,$C97)))</f>
        <v>0</v>
      </c>
      <c r="J97" s="8">
        <f>IF(J$91&lt;=$C97,0,IF(J$91&gt;(INDEX($D$14:$AA$14,1,$C97)+$C97),INDEX($D$19:$AA$19,,$C97)-SUM($D97:I97),INDEX($D$19:$AA$19,,$C97)/INDEX($D$14:$AA$14,1,$C97)))</f>
        <v>0</v>
      </c>
      <c r="K97" s="8">
        <f>IF(K$91&lt;=$C97,0,IF(K$91&gt;(INDEX($D$14:$AA$14,1,$C97)+$C97),INDEX($D$19:$AA$19,,$C97)-SUM($D97:J97),INDEX($D$19:$AA$19,,$C97)/INDEX($D$14:$AA$14,1,$C97)))</f>
        <v>0</v>
      </c>
      <c r="L97" s="8">
        <f>IF(L$91&lt;=$C97,0,IF(L$91&gt;(INDEX($D$14:$AA$14,1,$C97)+$C97),INDEX($D$19:$AA$19,,$C97)-SUM($D97:K97),INDEX($D$19:$AA$19,,$C97)/INDEX($D$14:$AA$14,1,$C97)))</f>
        <v>0</v>
      </c>
      <c r="M97" s="8">
        <f>IF(M$91&lt;=$C97,0,IF(M$91&gt;(INDEX($D$14:$AA$14,1,$C97)+$C97),INDEX($D$19:$AA$19,,$C97)-SUM($D97:L97),INDEX($D$19:$AA$19,,$C97)/INDEX($D$14:$AA$14,1,$C97)))</f>
        <v>0</v>
      </c>
      <c r="N97" s="8">
        <f>IF(N$91&lt;=$C97,0,IF(N$91&gt;(INDEX($D$14:$AA$14,1,$C97)+$C97),INDEX($D$19:$AA$19,,$C97)-SUM($D97:M97),INDEX($D$19:$AA$19,,$C97)/INDEX($D$14:$AA$14,1,$C97)))</f>
        <v>0</v>
      </c>
      <c r="O97" s="8">
        <f>IF(O$91&lt;=$C97,0,IF(O$91&gt;(INDEX($D$14:$AA$14,1,$C97)+$C97),INDEX($D$19:$AA$19,,$C97)-SUM($D97:N97),INDEX($D$19:$AA$19,,$C97)/INDEX($D$14:$AA$14,1,$C97)))</f>
        <v>0</v>
      </c>
      <c r="P97" s="8">
        <f>IF(P$91&lt;=$C97,0,IF(P$91&gt;(INDEX($D$14:$AA$14,1,$C97)+$C97),INDEX($D$19:$AA$19,,$C97)-SUM($D97:O97),INDEX($D$19:$AA$19,,$C97)/INDEX($D$14:$AA$14,1,$C97)))</f>
        <v>0</v>
      </c>
      <c r="Q97" s="8">
        <f>IF(Q$91&lt;=$C97,0,IF(Q$91&gt;(INDEX($D$14:$AA$14,1,$C97)+$C97),INDEX($D$19:$AA$19,,$C97)-SUM($D97:P97),INDEX($D$19:$AA$19,,$C97)/INDEX($D$14:$AA$14,1,$C97)))</f>
        <v>0</v>
      </c>
      <c r="R97" s="8">
        <f>IF(R$91&lt;=$C97,0,IF(R$91&gt;(INDEX($D$14:$AA$14,1,$C97)+$C97),INDEX($D$19:$AA$19,,$C97)-SUM($D97:Q97),INDEX($D$19:$AA$19,,$C97)/INDEX($D$14:$AA$14,1,$C97)))</f>
        <v>0</v>
      </c>
      <c r="S97" s="8">
        <f>IF(S$91&lt;=$C97,0,IF(S$91&gt;(INDEX($D$14:$AA$14,1,$C97)+$C97),INDEX($D$19:$AA$19,,$C97)-SUM($D97:R97),INDEX($D$19:$AA$19,,$C97)/INDEX($D$14:$AA$14,1,$C97)))</f>
        <v>0</v>
      </c>
      <c r="T97" s="8">
        <f>IF(T$91&lt;=$C97,0,IF(T$91&gt;(INDEX($D$14:$AA$14,1,$C97)+$C97),INDEX($D$19:$AA$19,,$C97)-SUM($D97:S97),INDEX($D$19:$AA$19,,$C97)/INDEX($D$14:$AA$14,1,$C97)))</f>
        <v>0</v>
      </c>
      <c r="U97" s="8">
        <f>IF(U$91&lt;=$C97,0,IF(U$91&gt;(INDEX($D$14:$AA$14,1,$C97)+$C97),INDEX($D$19:$AA$19,,$C97)-SUM($D97:T97),INDEX($D$19:$AA$19,,$C97)/INDEX($D$14:$AA$14,1,$C97)))</f>
        <v>0</v>
      </c>
      <c r="V97" s="8">
        <f>IF(V$91&lt;=$C97,0,IF(V$91&gt;(INDEX($D$14:$AA$14,1,$C97)+$C97),INDEX($D$19:$AA$19,,$C97)-SUM($D97:U97),INDEX($D$19:$AA$19,,$C97)/INDEX($D$14:$AA$14,1,$C97)))</f>
        <v>0</v>
      </c>
      <c r="W97" s="8">
        <f>IF(W$91&lt;=$C97,0,IF(W$91&gt;(INDEX($D$14:$AA$14,1,$C97)+$C97),INDEX($D$19:$AA$19,,$C97)-SUM($D97:V97),INDEX($D$19:$AA$19,,$C97)/INDEX($D$14:$AA$14,1,$C97)))</f>
        <v>0</v>
      </c>
      <c r="X97" s="8">
        <f>IF(X$91&lt;=$C97,0,IF(X$91&gt;(INDEX($D$14:$AA$14,1,$C97)+$C97),INDEX($D$19:$AA$19,,$C97)-SUM($D97:W97),INDEX($D$19:$AA$19,,$C97)/INDEX($D$14:$AA$14,1,$C97)))</f>
        <v>0</v>
      </c>
      <c r="Y97" s="8">
        <f>IF(Y$91&lt;=$C97,0,IF(Y$91&gt;(INDEX($D$14:$AA$14,1,$C97)+$C97),INDEX($D$19:$AA$19,,$C97)-SUM($D97:X97),INDEX($D$19:$AA$19,,$C97)/INDEX($D$14:$AA$14,1,$C97)))</f>
        <v>0</v>
      </c>
      <c r="Z97" s="8">
        <f>IF(Z$91&lt;=$C97,0,IF(Z$91&gt;(INDEX($D$14:$AA$14,1,$C97)+$C97),INDEX($D$19:$AA$19,,$C97)-SUM($D97:Y97),INDEX($D$19:$AA$19,,$C97)/INDEX($D$14:$AA$14,1,$C97)))</f>
        <v>0</v>
      </c>
      <c r="AA97" s="8">
        <f>IF(AA$91&lt;=$C97,0,IF(AA$91&gt;(INDEX($D$14:$AA$14,1,$C97)+$C97),INDEX($D$19:$AA$19,,$C97)-SUM($D97:Z97),INDEX($D$19:$AA$19,,$C97)/INDEX($D$14:$AA$14,1,$C97)))</f>
        <v>0</v>
      </c>
      <c r="AB97" s="8">
        <f>IF(AB$91&lt;=$C97,0,IF(AB$91&gt;(INDEX($D$14:$AA$14,1,$C97)+$C97),INDEX($D$19:$AA$19,,$C97)-SUM($D97:AA97),INDEX($D$19:$AA$19,,$C97)/INDEX($D$14:$AA$14,1,$C97)))*0.5</f>
        <v>0</v>
      </c>
      <c r="AC97" s="8">
        <f>IF(AC$91&lt;=$C97,0,IF(AC$91&gt;(INDEX($D$14:$AG$14,1,$C97)+$C97),INDEX($D$19:$AG$19,,$C97)-SUM($D97:AA97),INDEX($D$19:$AG$19,,$C97)/INDEX($D$14:$AG$14,1,$C97)))</f>
        <v>0</v>
      </c>
      <c r="AD97" s="8">
        <f>IF(AD$91&lt;=$C97,0,IF(AD$91&gt;(INDEX($D$14:$AG$14,1,$C97)+$C97),INDEX($D$19:$AG$19,,$C97)-SUM($D97:AC97),INDEX($D$19:$AG$19,,$C97)/INDEX($D$14:$AG$14,1,$C97)))</f>
        <v>0</v>
      </c>
      <c r="AE97" s="8">
        <f>IF(AE$91&lt;=$C97,0,IF(AE$91&gt;(INDEX($D$14:$AG$14,1,$C97)+$C97),INDEX($D$19:$AG$19,,$C97)-SUM($D97:AD97),INDEX($D$19:$AG$19,,$C97)/INDEX($D$14:$AG$14,1,$C97)))</f>
        <v>0</v>
      </c>
      <c r="AF97" s="8">
        <f>IF(AF$91&lt;=$C97,0,IF(AF$91&gt;(INDEX($D$14:$AG$14,1,$C97)+$C97),INDEX($D$19:$AG$19,,$C97)-SUM($D97:AE97),INDEX($D$19:$AG$19,,$C97)/INDEX($D$14:$AG$14,1,$C97)))</f>
        <v>0</v>
      </c>
      <c r="AG97" s="8">
        <f>IF(AG$91&lt;=$C97,0,IF(AG$91&gt;(INDEX($D$14:$AG$14,1,$C97)+$C97),INDEX($D$19:$AG$19,,$C97)-SUM($D97:AF97),INDEX($D$19:$AG$19,,$C97)/INDEX($D$14:$AG$14,1,$C97)))</f>
        <v>0</v>
      </c>
      <c r="AH97" s="11">
        <f t="shared" si="49"/>
        <v>0</v>
      </c>
      <c r="AI97" s="11">
        <v>0</v>
      </c>
      <c r="AJ97" s="11">
        <f t="shared" si="50"/>
        <v>0</v>
      </c>
      <c r="AK97" s="10">
        <f t="shared" si="51"/>
        <v>-20.5</v>
      </c>
    </row>
    <row r="98" spans="3:37" s="10" customFormat="1" hidden="1" outlineLevel="1" x14ac:dyDescent="0.2">
      <c r="C98" s="10">
        <v>5</v>
      </c>
      <c r="E98" s="8">
        <f>IF(E$91&lt;=$C98,0,IF(E$91&gt;(INDEX($D$14:$AA$14,1,$C98)+$C98),INDEX($D$19:$AA$19,,$C98)-SUM($D98:D98),INDEX($D$19:$AA$19,,$C98)/INDEX($D$14:$AA$14,1,$C98)))</f>
        <v>0</v>
      </c>
      <c r="F98" s="8">
        <f>IF(F$91&lt;=$C98,0,IF(F$91&gt;(INDEX($D$14:$AA$14,1,$C98)+$C98),INDEX($D$19:$AA$19,,$C98)-SUM($D98:E98),INDEX($D$19:$AA$19,,$C98)/INDEX($D$14:$AA$14,1,$C98)))</f>
        <v>0</v>
      </c>
      <c r="G98" s="8">
        <f>IF(G$91&lt;=$C98,0,IF(G$91&gt;(INDEX($D$14:$AA$14,1,$C98)+$C98),INDEX($D$19:$AA$19,,$C98)-SUM($D98:F98),INDEX($D$19:$AA$19,,$C98)/INDEX($D$14:$AA$14,1,$C98)))</f>
        <v>0</v>
      </c>
      <c r="H98" s="8">
        <f>IF(H$91&lt;=$C98,0,IF(H$91&gt;(INDEX($D$14:$AA$14,1,$C98)+$C98),INDEX($D$19:$AA$19,,$C98)-SUM($D98:G98),INDEX($D$19:$AA$19,,$C98)/INDEX($D$14:$AA$14,1,$C98)))</f>
        <v>0</v>
      </c>
      <c r="I98" s="8">
        <f>IF(I$91&lt;=$C98,0,IF(I$91&gt;(INDEX($D$14:$AA$14,1,$C98)+$C98),INDEX($D$19:$AA$19,,$C98)-SUM($D98:H98),INDEX($D$19:$AA$19,,$C98)/INDEX($D$14:$AA$14,1,$C98)))</f>
        <v>0</v>
      </c>
      <c r="J98" s="8">
        <f>IF(J$91&lt;=$C98,0,IF(J$91&gt;(INDEX($D$14:$AA$14,1,$C98)+$C98),INDEX($D$19:$AA$19,,$C98)-SUM($D98:I98),INDEX($D$19:$AA$19,,$C98)/INDEX($D$14:$AA$14,1,$C98)))</f>
        <v>0</v>
      </c>
      <c r="K98" s="8">
        <f>IF(K$91&lt;=$C98,0,IF(K$91&gt;(INDEX($D$14:$AA$14,1,$C98)+$C98),INDEX($D$19:$AA$19,,$C98)-SUM($D98:J98),INDEX($D$19:$AA$19,,$C98)/INDEX($D$14:$AA$14,1,$C98)))</f>
        <v>0</v>
      </c>
      <c r="L98" s="8">
        <f>IF(L$91&lt;=$C98,0,IF(L$91&gt;(INDEX($D$14:$AA$14,1,$C98)+$C98),INDEX($D$19:$AA$19,,$C98)-SUM($D98:K98),INDEX($D$19:$AA$19,,$C98)/INDEX($D$14:$AA$14,1,$C98)))</f>
        <v>0</v>
      </c>
      <c r="M98" s="8">
        <f>IF(M$91&lt;=$C98,0,IF(M$91&gt;(INDEX($D$14:$AA$14,1,$C98)+$C98),INDEX($D$19:$AA$19,,$C98)-SUM($D98:L98),INDEX($D$19:$AA$19,,$C98)/INDEX($D$14:$AA$14,1,$C98)))</f>
        <v>0</v>
      </c>
      <c r="N98" s="8">
        <f>IF(N$91&lt;=$C98,0,IF(N$91&gt;(INDEX($D$14:$AA$14,1,$C98)+$C98),INDEX($D$19:$AA$19,,$C98)-SUM($D98:M98),INDEX($D$19:$AA$19,,$C98)/INDEX($D$14:$AA$14,1,$C98)))</f>
        <v>0</v>
      </c>
      <c r="O98" s="8">
        <f>IF(O$91&lt;=$C98,0,IF(O$91&gt;(INDEX($D$14:$AA$14,1,$C98)+$C98),INDEX($D$19:$AA$19,,$C98)-SUM($D98:N98),INDEX($D$19:$AA$19,,$C98)/INDEX($D$14:$AA$14,1,$C98)))</f>
        <v>0</v>
      </c>
      <c r="P98" s="8">
        <f>IF(P$91&lt;=$C98,0,IF(P$91&gt;(INDEX($D$14:$AA$14,1,$C98)+$C98),INDEX($D$19:$AA$19,,$C98)-SUM($D98:O98),INDEX($D$19:$AA$19,,$C98)/INDEX($D$14:$AA$14,1,$C98)))</f>
        <v>0</v>
      </c>
      <c r="Q98" s="8">
        <f>IF(Q$91&lt;=$C98,0,IF(Q$91&gt;(INDEX($D$14:$AA$14,1,$C98)+$C98),INDEX($D$19:$AA$19,,$C98)-SUM($D98:P98),INDEX($D$19:$AA$19,,$C98)/INDEX($D$14:$AA$14,1,$C98)))</f>
        <v>0</v>
      </c>
      <c r="R98" s="8">
        <f>IF(R$91&lt;=$C98,0,IF(R$91&gt;(INDEX($D$14:$AA$14,1,$C98)+$C98),INDEX($D$19:$AA$19,,$C98)-SUM($D98:Q98),INDEX($D$19:$AA$19,,$C98)/INDEX($D$14:$AA$14,1,$C98)))</f>
        <v>0</v>
      </c>
      <c r="S98" s="8">
        <f>IF(S$91&lt;=$C98,0,IF(S$91&gt;(INDEX($D$14:$AA$14,1,$C98)+$C98),INDEX($D$19:$AA$19,,$C98)-SUM($D98:R98),INDEX($D$19:$AA$19,,$C98)/INDEX($D$14:$AA$14,1,$C98)))</f>
        <v>0</v>
      </c>
      <c r="T98" s="8">
        <f>IF(T$91&lt;=$C98,0,IF(T$91&gt;(INDEX($D$14:$AA$14,1,$C98)+$C98),INDEX($D$19:$AA$19,,$C98)-SUM($D98:S98),INDEX($D$19:$AA$19,,$C98)/INDEX($D$14:$AA$14,1,$C98)))</f>
        <v>0</v>
      </c>
      <c r="U98" s="8">
        <f>IF(U$91&lt;=$C98,0,IF(U$91&gt;(INDEX($D$14:$AA$14,1,$C98)+$C98),INDEX($D$19:$AA$19,,$C98)-SUM($D98:T98),INDEX($D$19:$AA$19,,$C98)/INDEX($D$14:$AA$14,1,$C98)))</f>
        <v>0</v>
      </c>
      <c r="V98" s="8">
        <f>IF(V$91&lt;=$C98,0,IF(V$91&gt;(INDEX($D$14:$AA$14,1,$C98)+$C98),INDEX($D$19:$AA$19,,$C98)-SUM($D98:U98),INDEX($D$19:$AA$19,,$C98)/INDEX($D$14:$AA$14,1,$C98)))</f>
        <v>0</v>
      </c>
      <c r="W98" s="8">
        <f>IF(W$91&lt;=$C98,0,IF(W$91&gt;(INDEX($D$14:$AA$14,1,$C98)+$C98),INDEX($D$19:$AA$19,,$C98)-SUM($D98:V98),INDEX($D$19:$AA$19,,$C98)/INDEX($D$14:$AA$14,1,$C98)))</f>
        <v>0</v>
      </c>
      <c r="X98" s="8">
        <f>IF(X$91&lt;=$C98,0,IF(X$91&gt;(INDEX($D$14:$AA$14,1,$C98)+$C98),INDEX($D$19:$AA$19,,$C98)-SUM($D98:W98),INDEX($D$19:$AA$19,,$C98)/INDEX($D$14:$AA$14,1,$C98)))</f>
        <v>0</v>
      </c>
      <c r="Y98" s="8">
        <f>IF(Y$91&lt;=$C98,0,IF(Y$91&gt;(INDEX($D$14:$AA$14,1,$C98)+$C98),INDEX($D$19:$AA$19,,$C98)-SUM($D98:X98),INDEX($D$19:$AA$19,,$C98)/INDEX($D$14:$AA$14,1,$C98)))</f>
        <v>0</v>
      </c>
      <c r="Z98" s="8">
        <f>IF(Z$91&lt;=$C98,0,IF(Z$91&gt;(INDEX($D$14:$AA$14,1,$C98)+$C98),INDEX($D$19:$AA$19,,$C98)-SUM($D98:Y98),INDEX($D$19:$AA$19,,$C98)/INDEX($D$14:$AA$14,1,$C98)))</f>
        <v>0</v>
      </c>
      <c r="AA98" s="8">
        <f>IF(AA$91&lt;=$C98,0,IF(AA$91&gt;(INDEX($D$14:$AA$14,1,$C98)+$C98),INDEX($D$19:$AA$19,,$C98)-SUM($D98:Z98),INDEX($D$19:$AA$19,,$C98)/INDEX($D$14:$AA$14,1,$C98)))</f>
        <v>0</v>
      </c>
      <c r="AB98" s="8">
        <f>IF(AB$91&lt;=$C98,0,IF(AB$91&gt;(INDEX($D$14:$AA$14,1,$C98)+$C98),INDEX($D$19:$AA$19,,$C98)-SUM($D98:AA98),INDEX($D$19:$AA$19,,$C98)/INDEX($D$14:$AA$14,1,$C98)))*0.5</f>
        <v>0</v>
      </c>
      <c r="AC98" s="8">
        <f>IF(AC$91&lt;=$C98,0,IF(AC$91&gt;(INDEX($D$14:$AG$14,1,$C98)+$C98),INDEX($D$19:$AG$19,,$C98)-SUM($D98:AA98),INDEX($D$19:$AG$19,,$C98)/INDEX($D$14:$AG$14,1,$C98)))</f>
        <v>0</v>
      </c>
      <c r="AD98" s="8">
        <f>IF(AD$91&lt;=$C98,0,IF(AD$91&gt;(INDEX($D$14:$AG$14,1,$C98)+$C98),INDEX($D$19:$AG$19,,$C98)-SUM($D98:AC98),INDEX($D$19:$AG$19,,$C98)/INDEX($D$14:$AG$14,1,$C98)))</f>
        <v>0</v>
      </c>
      <c r="AE98" s="8">
        <f>IF(AE$91&lt;=$C98,0,IF(AE$91&gt;(INDEX($D$14:$AG$14,1,$C98)+$C98),INDEX($D$19:$AG$19,,$C98)-SUM($D98:AD98),INDEX($D$19:$AG$19,,$C98)/INDEX($D$14:$AG$14,1,$C98)))</f>
        <v>0</v>
      </c>
      <c r="AF98" s="8">
        <f>IF(AF$91&lt;=$C98,0,IF(AF$91&gt;(INDEX($D$14:$AG$14,1,$C98)+$C98),INDEX($D$19:$AG$19,,$C98)-SUM($D98:AE98),INDEX($D$19:$AG$19,,$C98)/INDEX($D$14:$AG$14,1,$C98)))</f>
        <v>0</v>
      </c>
      <c r="AG98" s="8">
        <f>IF(AG$91&lt;=$C98,0,IF(AG$91&gt;(INDEX($D$14:$AG$14,1,$C98)+$C98),INDEX($D$19:$AG$19,,$C98)-SUM($D98:AF98),INDEX($D$19:$AG$19,,$C98)/INDEX($D$14:$AG$14,1,$C98)))</f>
        <v>0</v>
      </c>
      <c r="AH98" s="11">
        <f t="shared" si="49"/>
        <v>0</v>
      </c>
      <c r="AI98" s="11">
        <v>0</v>
      </c>
      <c r="AJ98" s="11">
        <f t="shared" si="50"/>
        <v>0</v>
      </c>
      <c r="AK98" s="10">
        <f t="shared" si="51"/>
        <v>-19.5</v>
      </c>
    </row>
    <row r="99" spans="3:37" s="10" customFormat="1" hidden="1" outlineLevel="1" x14ac:dyDescent="0.2">
      <c r="C99" s="10">
        <v>6</v>
      </c>
      <c r="E99" s="8">
        <f>IF(E$91&lt;=$C99,0,IF(E$91&gt;(INDEX($D$14:$AA$14,1,$C99)+$C99),INDEX($D$19:$AA$19,,$C99)-SUM($D99:D99),INDEX($D$19:$AA$19,,$C99)/INDEX($D$14:$AA$14,1,$C99)))</f>
        <v>0</v>
      </c>
      <c r="F99" s="8">
        <f>IF(F$91&lt;=$C99,0,IF(F$91&gt;(INDEX($D$14:$AA$14,1,$C99)+$C99),INDEX($D$19:$AA$19,,$C99)-SUM($D99:E99),INDEX($D$19:$AA$19,,$C99)/INDEX($D$14:$AA$14,1,$C99)))</f>
        <v>0</v>
      </c>
      <c r="G99" s="8">
        <f>IF(G$91&lt;=$C99,0,IF(G$91&gt;(INDEX($D$14:$AA$14,1,$C99)+$C99),INDEX($D$19:$AA$19,,$C99)-SUM($D99:F99),INDEX($D$19:$AA$19,,$C99)/INDEX($D$14:$AA$14,1,$C99)))</f>
        <v>0</v>
      </c>
      <c r="H99" s="8">
        <f>IF(H$91&lt;=$C99,0,IF(H$91&gt;(INDEX($D$14:$AA$14,1,$C99)+$C99),INDEX($D$19:$AA$19,,$C99)-SUM($D99:G99),INDEX($D$19:$AA$19,,$C99)/INDEX($D$14:$AA$14,1,$C99)))</f>
        <v>0</v>
      </c>
      <c r="I99" s="8">
        <f>IF(I$91&lt;=$C99,0,IF(I$91&gt;(INDEX($D$14:$AA$14,1,$C99)+$C99),INDEX($D$19:$AA$19,,$C99)-SUM($D99:H99),INDEX($D$19:$AA$19,,$C99)/INDEX($D$14:$AA$14,1,$C99)))</f>
        <v>0</v>
      </c>
      <c r="J99" s="8">
        <f>IF(J$91&lt;=$C99,0,IF(J$91&gt;(INDEX($D$14:$AA$14,1,$C99)+$C99),INDEX($D$19:$AA$19,,$C99)-SUM($D99:I99),INDEX($D$19:$AA$19,,$C99)/INDEX($D$14:$AA$14,1,$C99)))</f>
        <v>0</v>
      </c>
      <c r="K99" s="8">
        <f>IF(K$91&lt;=$C99,0,IF(K$91&gt;(INDEX($D$14:$AA$14,1,$C99)+$C99),INDEX($D$19:$AA$19,,$C99)-SUM($D99:J99),INDEX($D$19:$AA$19,,$C99)/INDEX($D$14:$AA$14,1,$C99)))</f>
        <v>0</v>
      </c>
      <c r="L99" s="8">
        <f>IF(L$91&lt;=$C99,0,IF(L$91&gt;(INDEX($D$14:$AA$14,1,$C99)+$C99),INDEX($D$19:$AA$19,,$C99)-SUM($D99:K99),INDEX($D$19:$AA$19,,$C99)/INDEX($D$14:$AA$14,1,$C99)))</f>
        <v>0</v>
      </c>
      <c r="M99" s="8">
        <f>IF(M$91&lt;=$C99,0,IF(M$91&gt;(INDEX($D$14:$AA$14,1,$C99)+$C99),INDEX($D$19:$AA$19,,$C99)-SUM($D99:L99),INDEX($D$19:$AA$19,,$C99)/INDEX($D$14:$AA$14,1,$C99)))</f>
        <v>0</v>
      </c>
      <c r="N99" s="8">
        <f>IF(N$91&lt;=$C99,0,IF(N$91&gt;(INDEX($D$14:$AA$14,1,$C99)+$C99),INDEX($D$19:$AA$19,,$C99)-SUM($D99:M99),INDEX($D$19:$AA$19,,$C99)/INDEX($D$14:$AA$14,1,$C99)))</f>
        <v>0</v>
      </c>
      <c r="O99" s="8">
        <f>IF(O$91&lt;=$C99,0,IF(O$91&gt;(INDEX($D$14:$AA$14,1,$C99)+$C99),INDEX($D$19:$AA$19,,$C99)-SUM($D99:N99),INDEX($D$19:$AA$19,,$C99)/INDEX($D$14:$AA$14,1,$C99)))</f>
        <v>0</v>
      </c>
      <c r="P99" s="8">
        <f>IF(P$91&lt;=$C99,0,IF(P$91&gt;(INDEX($D$14:$AA$14,1,$C99)+$C99),INDEX($D$19:$AA$19,,$C99)-SUM($D99:O99),INDEX($D$19:$AA$19,,$C99)/INDEX($D$14:$AA$14,1,$C99)))</f>
        <v>0</v>
      </c>
      <c r="Q99" s="8">
        <f>IF(Q$91&lt;=$C99,0,IF(Q$91&gt;(INDEX($D$14:$AA$14,1,$C99)+$C99),INDEX($D$19:$AA$19,,$C99)-SUM($D99:P99),INDEX($D$19:$AA$19,,$C99)/INDEX($D$14:$AA$14,1,$C99)))</f>
        <v>0</v>
      </c>
      <c r="R99" s="8">
        <f>IF(R$91&lt;=$C99,0,IF(R$91&gt;(INDEX($D$14:$AA$14,1,$C99)+$C99),INDEX($D$19:$AA$19,,$C99)-SUM($D99:Q99),INDEX($D$19:$AA$19,,$C99)/INDEX($D$14:$AA$14,1,$C99)))</f>
        <v>0</v>
      </c>
      <c r="S99" s="8">
        <f>IF(S$91&lt;=$C99,0,IF(S$91&gt;(INDEX($D$14:$AA$14,1,$C99)+$C99),INDEX($D$19:$AA$19,,$C99)-SUM($D99:R99),INDEX($D$19:$AA$19,,$C99)/INDEX($D$14:$AA$14,1,$C99)))</f>
        <v>0</v>
      </c>
      <c r="T99" s="8">
        <f>IF(T$91&lt;=$C99,0,IF(T$91&gt;(INDEX($D$14:$AA$14,1,$C99)+$C99),INDEX($D$19:$AA$19,,$C99)-SUM($D99:S99),INDEX($D$19:$AA$19,,$C99)/INDEX($D$14:$AA$14,1,$C99)))</f>
        <v>0</v>
      </c>
      <c r="U99" s="8">
        <f>IF(U$91&lt;=$C99,0,IF(U$91&gt;(INDEX($D$14:$AA$14,1,$C99)+$C99),INDEX($D$19:$AA$19,,$C99)-SUM($D99:T99),INDEX($D$19:$AA$19,,$C99)/INDEX($D$14:$AA$14,1,$C99)))</f>
        <v>0</v>
      </c>
      <c r="V99" s="8">
        <f>IF(V$91&lt;=$C99,0,IF(V$91&gt;(INDEX($D$14:$AA$14,1,$C99)+$C99),INDEX($D$19:$AA$19,,$C99)-SUM($D99:U99),INDEX($D$19:$AA$19,,$C99)/INDEX($D$14:$AA$14,1,$C99)))</f>
        <v>0</v>
      </c>
      <c r="W99" s="8">
        <f>IF(W$91&lt;=$C99,0,IF(W$91&gt;(INDEX($D$14:$AA$14,1,$C99)+$C99),INDEX($D$19:$AA$19,,$C99)-SUM($D99:V99),INDEX($D$19:$AA$19,,$C99)/INDEX($D$14:$AA$14,1,$C99)))</f>
        <v>0</v>
      </c>
      <c r="X99" s="8">
        <f>IF(X$91&lt;=$C99,0,IF(X$91&gt;(INDEX($D$14:$AA$14,1,$C99)+$C99),INDEX($D$19:$AA$19,,$C99)-SUM($D99:W99),INDEX($D$19:$AA$19,,$C99)/INDEX($D$14:$AA$14,1,$C99)))</f>
        <v>0</v>
      </c>
      <c r="Y99" s="8">
        <f>IF(Y$91&lt;=$C99,0,IF(Y$91&gt;(INDEX($D$14:$AA$14,1,$C99)+$C99),INDEX($D$19:$AA$19,,$C99)-SUM($D99:X99),INDEX($D$19:$AA$19,,$C99)/INDEX($D$14:$AA$14,1,$C99)))</f>
        <v>0</v>
      </c>
      <c r="Z99" s="8">
        <f>IF(Z$91&lt;=$C99,0,IF(Z$91&gt;(INDEX($D$14:$AA$14,1,$C99)+$C99),INDEX($D$19:$AA$19,,$C99)-SUM($D99:Y99),INDEX($D$19:$AA$19,,$C99)/INDEX($D$14:$AA$14,1,$C99)))</f>
        <v>0</v>
      </c>
      <c r="AA99" s="8">
        <f>IF(AA$91&lt;=$C99,0,IF(AA$91&gt;(INDEX($D$14:$AA$14,1,$C99)+$C99),INDEX($D$19:$AA$19,,$C99)-SUM($D99:Z99),INDEX($D$19:$AA$19,,$C99)/INDEX($D$14:$AA$14,1,$C99)))</f>
        <v>0</v>
      </c>
      <c r="AB99" s="8">
        <f>IF(AB$91&lt;=$C99,0,IF(AB$91&gt;(INDEX($D$14:$AA$14,1,$C99)+$C99),INDEX($D$19:$AA$19,,$C99)-SUM($D99:AA99),INDEX($D$19:$AA$19,,$C99)/INDEX($D$14:$AA$14,1,$C99)))*0.5</f>
        <v>0</v>
      </c>
      <c r="AC99" s="8">
        <f>IF(AC$91&lt;=$C99,0,IF(AC$91&gt;(INDEX($D$14:$AG$14,1,$C99)+$C99),INDEX($D$19:$AG$19,,$C99)-SUM($D99:AA99),INDEX($D$19:$AG$19,,$C99)/INDEX($D$14:$AG$14,1,$C99)))</f>
        <v>0</v>
      </c>
      <c r="AD99" s="8">
        <f>IF(AD$91&lt;=$C99,0,IF(AD$91&gt;(INDEX($D$14:$AG$14,1,$C99)+$C99),INDEX($D$19:$AG$19,,$C99)-SUM($D99:AC99),INDEX($D$19:$AG$19,,$C99)/INDEX($D$14:$AG$14,1,$C99)))</f>
        <v>0</v>
      </c>
      <c r="AE99" s="8">
        <f>IF(AE$91&lt;=$C99,0,IF(AE$91&gt;(INDEX($D$14:$AG$14,1,$C99)+$C99),INDEX($D$19:$AG$19,,$C99)-SUM($D99:AD99),INDEX($D$19:$AG$19,,$C99)/INDEX($D$14:$AG$14,1,$C99)))</f>
        <v>0</v>
      </c>
      <c r="AF99" s="8">
        <f>IF(AF$91&lt;=$C99,0,IF(AF$91&gt;(INDEX($D$14:$AG$14,1,$C99)+$C99),INDEX($D$19:$AG$19,,$C99)-SUM($D99:AE99),INDEX($D$19:$AG$19,,$C99)/INDEX($D$14:$AG$14,1,$C99)))</f>
        <v>0</v>
      </c>
      <c r="AG99" s="8">
        <f>IF(AG$91&lt;=$C99,0,IF(AG$91&gt;(INDEX($D$14:$AG$14,1,$C99)+$C99),INDEX($D$19:$AG$19,,$C99)-SUM($D99:AF99),INDEX($D$19:$AG$19,,$C99)/INDEX($D$14:$AG$14,1,$C99)))</f>
        <v>0</v>
      </c>
      <c r="AH99" s="11">
        <f t="shared" si="49"/>
        <v>0</v>
      </c>
      <c r="AI99" s="11">
        <v>0</v>
      </c>
      <c r="AJ99" s="11">
        <f t="shared" si="50"/>
        <v>0</v>
      </c>
      <c r="AK99" s="10">
        <f t="shared" si="51"/>
        <v>-18.5</v>
      </c>
    </row>
    <row r="100" spans="3:37" s="10" customFormat="1" hidden="1" outlineLevel="1" x14ac:dyDescent="0.2">
      <c r="C100" s="10">
        <v>7</v>
      </c>
      <c r="E100" s="8">
        <f>IF(E$91&lt;=$C100,0,IF(E$91&gt;(INDEX($D$14:$AA$14,1,$C100)+$C100),INDEX($D$19:$AA$19,,$C100)-SUM($D100:D100),INDEX($D$19:$AA$19,,$C100)/INDEX($D$14:$AA$14,1,$C100)))</f>
        <v>0</v>
      </c>
      <c r="F100" s="8">
        <f>IF(F$91&lt;=$C100,0,IF(F$91&gt;(INDEX($D$14:$AA$14,1,$C100)+$C100),INDEX($D$19:$AA$19,,$C100)-SUM($D100:E100),INDEX($D$19:$AA$19,,$C100)/INDEX($D$14:$AA$14,1,$C100)))</f>
        <v>0</v>
      </c>
      <c r="G100" s="8">
        <f>IF(G$91&lt;=$C100,0,IF(G$91&gt;(INDEX($D$14:$AA$14,1,$C100)+$C100),INDEX($D$19:$AA$19,,$C100)-SUM($D100:F100),INDEX($D$19:$AA$19,,$C100)/INDEX($D$14:$AA$14,1,$C100)))</f>
        <v>0</v>
      </c>
      <c r="H100" s="8">
        <f>IF(H$91&lt;=$C100,0,IF(H$91&gt;(INDEX($D$14:$AA$14,1,$C100)+$C100),INDEX($D$19:$AA$19,,$C100)-SUM($D100:G100),INDEX($D$19:$AA$19,,$C100)/INDEX($D$14:$AA$14,1,$C100)))</f>
        <v>0</v>
      </c>
      <c r="I100" s="8">
        <f>IF(I$91&lt;=$C100,0,IF(I$91&gt;(INDEX($D$14:$AA$14,1,$C100)+$C100),INDEX($D$19:$AA$19,,$C100)-SUM($D100:H100),INDEX($D$19:$AA$19,,$C100)/INDEX($D$14:$AA$14,1,$C100)))</f>
        <v>0</v>
      </c>
      <c r="J100" s="8">
        <f>IF(J$91&lt;=$C100,0,IF(J$91&gt;(INDEX($D$14:$AA$14,1,$C100)+$C100),INDEX($D$19:$AA$19,,$C100)-SUM($D100:I100),INDEX($D$19:$AA$19,,$C100)/INDEX($D$14:$AA$14,1,$C100)))</f>
        <v>0</v>
      </c>
      <c r="K100" s="8">
        <f>IF(K$91&lt;=$C100,0,IF(K$91&gt;(INDEX($D$14:$AA$14,1,$C100)+$C100),INDEX($D$19:$AA$19,,$C100)-SUM($D100:J100),INDEX($D$19:$AA$19,,$C100)/INDEX($D$14:$AA$14,1,$C100)))</f>
        <v>0</v>
      </c>
      <c r="L100" s="8">
        <f>IF(L$91&lt;=$C100,0,IF(L$91&gt;(INDEX($D$14:$AA$14,1,$C100)+$C100),INDEX($D$19:$AA$19,,$C100)-SUM($D100:K100),INDEX($D$19:$AA$19,,$C100)/INDEX($D$14:$AA$14,1,$C100)))</f>
        <v>0</v>
      </c>
      <c r="M100" s="8">
        <f>IF(M$91&lt;=$C100,0,IF(M$91&gt;(INDEX($D$14:$AA$14,1,$C100)+$C100),INDEX($D$19:$AA$19,,$C100)-SUM($D100:L100),INDEX($D$19:$AA$19,,$C100)/INDEX($D$14:$AA$14,1,$C100)))</f>
        <v>0</v>
      </c>
      <c r="N100" s="8">
        <f>IF(N$91&lt;=$C100,0,IF(N$91&gt;(INDEX($D$14:$AA$14,1,$C100)+$C100),INDEX($D$19:$AA$19,,$C100)-SUM($D100:M100),INDEX($D$19:$AA$19,,$C100)/INDEX($D$14:$AA$14,1,$C100)))</f>
        <v>0</v>
      </c>
      <c r="O100" s="8">
        <f>IF(O$91&lt;=$C100,0,IF(O$91&gt;(INDEX($D$14:$AA$14,1,$C100)+$C100),INDEX($D$19:$AA$19,,$C100)-SUM($D100:N100),INDEX($D$19:$AA$19,,$C100)/INDEX($D$14:$AA$14,1,$C100)))</f>
        <v>0</v>
      </c>
      <c r="P100" s="8">
        <f>IF(P$91&lt;=$C100,0,IF(P$91&gt;(INDEX($D$14:$AA$14,1,$C100)+$C100),INDEX($D$19:$AA$19,,$C100)-SUM($D100:O100),INDEX($D$19:$AA$19,,$C100)/INDEX($D$14:$AA$14,1,$C100)))</f>
        <v>0</v>
      </c>
      <c r="Q100" s="8">
        <f>IF(Q$91&lt;=$C100,0,IF(Q$91&gt;(INDEX($D$14:$AA$14,1,$C100)+$C100),INDEX($D$19:$AA$19,,$C100)-SUM($D100:P100),INDEX($D$19:$AA$19,,$C100)/INDEX($D$14:$AA$14,1,$C100)))</f>
        <v>0</v>
      </c>
      <c r="R100" s="8">
        <f>IF(R$91&lt;=$C100,0,IF(R$91&gt;(INDEX($D$14:$AA$14,1,$C100)+$C100),INDEX($D$19:$AA$19,,$C100)-SUM($D100:Q100),INDEX($D$19:$AA$19,,$C100)/INDEX($D$14:$AA$14,1,$C100)))</f>
        <v>0</v>
      </c>
      <c r="S100" s="8">
        <f>IF(S$91&lt;=$C100,0,IF(S$91&gt;(INDEX($D$14:$AA$14,1,$C100)+$C100),INDEX($D$19:$AA$19,,$C100)-SUM($D100:R100),INDEX($D$19:$AA$19,,$C100)/INDEX($D$14:$AA$14,1,$C100)))</f>
        <v>0</v>
      </c>
      <c r="T100" s="8">
        <f>IF(T$91&lt;=$C100,0,IF(T$91&gt;(INDEX($D$14:$AA$14,1,$C100)+$C100),INDEX($D$19:$AA$19,,$C100)-SUM($D100:S100),INDEX($D$19:$AA$19,,$C100)/INDEX($D$14:$AA$14,1,$C100)))</f>
        <v>0</v>
      </c>
      <c r="U100" s="8">
        <f>IF(U$91&lt;=$C100,0,IF(U$91&gt;(INDEX($D$14:$AA$14,1,$C100)+$C100),INDEX($D$19:$AA$19,,$C100)-SUM($D100:T100),INDEX($D$19:$AA$19,,$C100)/INDEX($D$14:$AA$14,1,$C100)))</f>
        <v>0</v>
      </c>
      <c r="V100" s="8">
        <f>IF(V$91&lt;=$C100,0,IF(V$91&gt;(INDEX($D$14:$AA$14,1,$C100)+$C100),INDEX($D$19:$AA$19,,$C100)-SUM($D100:U100),INDEX($D$19:$AA$19,,$C100)/INDEX($D$14:$AA$14,1,$C100)))</f>
        <v>0</v>
      </c>
      <c r="W100" s="8">
        <f>IF(W$91&lt;=$C100,0,IF(W$91&gt;(INDEX($D$14:$AA$14,1,$C100)+$C100),INDEX($D$19:$AA$19,,$C100)-SUM($D100:V100),INDEX($D$19:$AA$19,,$C100)/INDEX($D$14:$AA$14,1,$C100)))</f>
        <v>0</v>
      </c>
      <c r="X100" s="8">
        <f>IF(X$91&lt;=$C100,0,IF(X$91&gt;(INDEX($D$14:$AA$14,1,$C100)+$C100),INDEX($D$19:$AA$19,,$C100)-SUM($D100:W100),INDEX($D$19:$AA$19,,$C100)/INDEX($D$14:$AA$14,1,$C100)))</f>
        <v>0</v>
      </c>
      <c r="Y100" s="8">
        <f>IF(Y$91&lt;=$C100,0,IF(Y$91&gt;(INDEX($D$14:$AA$14,1,$C100)+$C100),INDEX($D$19:$AA$19,,$C100)-SUM($D100:X100),INDEX($D$19:$AA$19,,$C100)/INDEX($D$14:$AA$14,1,$C100)))</f>
        <v>0</v>
      </c>
      <c r="Z100" s="8">
        <f>IF(Z$91&lt;=$C100,0,IF(Z$91&gt;(INDEX($D$14:$AA$14,1,$C100)+$C100),INDEX($D$19:$AA$19,,$C100)-SUM($D100:Y100),INDEX($D$19:$AA$19,,$C100)/INDEX($D$14:$AA$14,1,$C100)))</f>
        <v>0</v>
      </c>
      <c r="AA100" s="8">
        <f>IF(AA$91&lt;=$C100,0,IF(AA$91&gt;(INDEX($D$14:$AA$14,1,$C100)+$C100),INDEX($D$19:$AA$19,,$C100)-SUM($D100:Z100),INDEX($D$19:$AA$19,,$C100)/INDEX($D$14:$AA$14,1,$C100)))</f>
        <v>0</v>
      </c>
      <c r="AB100" s="8">
        <f>IF(AB$91&lt;=$C100,0,IF(AB$91&gt;(INDEX($D$14:$AA$14,1,$C100)+$C100),INDEX($D$19:$AA$19,,$C100)-SUM($D100:AA100),INDEX($D$19:$AA$19,,$C100)/INDEX($D$14:$AA$14,1,$C100)))*0.5</f>
        <v>0</v>
      </c>
      <c r="AC100" s="8">
        <f>IF(AC$91&lt;=$C100,0,IF(AC$91&gt;(INDEX($D$14:$AG$14,1,$C100)+$C100),INDEX($D$19:$AG$19,,$C100)-SUM($D100:AA100),INDEX($D$19:$AG$19,,$C100)/INDEX($D$14:$AG$14,1,$C100)))</f>
        <v>0</v>
      </c>
      <c r="AD100" s="8">
        <f>IF(AD$91&lt;=$C100,0,IF(AD$91&gt;(INDEX($D$14:$AG$14,1,$C100)+$C100),INDEX($D$19:$AG$19,,$C100)-SUM($D100:AC100),INDEX($D$19:$AG$19,,$C100)/INDEX($D$14:$AG$14,1,$C100)))</f>
        <v>0</v>
      </c>
      <c r="AE100" s="8">
        <f>IF(AE$91&lt;=$C100,0,IF(AE$91&gt;(INDEX($D$14:$AG$14,1,$C100)+$C100),INDEX($D$19:$AG$19,,$C100)-SUM($D100:AD100),INDEX($D$19:$AG$19,,$C100)/INDEX($D$14:$AG$14,1,$C100)))</f>
        <v>0</v>
      </c>
      <c r="AF100" s="8">
        <f>IF(AF$91&lt;=$C100,0,IF(AF$91&gt;(INDEX($D$14:$AG$14,1,$C100)+$C100),INDEX($D$19:$AG$19,,$C100)-SUM($D100:AE100),INDEX($D$19:$AG$19,,$C100)/INDEX($D$14:$AG$14,1,$C100)))</f>
        <v>0</v>
      </c>
      <c r="AG100" s="8">
        <f>IF(AG$91&lt;=$C100,0,IF(AG$91&gt;(INDEX($D$14:$AG$14,1,$C100)+$C100),INDEX($D$19:$AG$19,,$C100)-SUM($D100:AF100),INDEX($D$19:$AG$19,,$C100)/INDEX($D$14:$AG$14,1,$C100)))</f>
        <v>0</v>
      </c>
      <c r="AH100" s="11">
        <f t="shared" si="49"/>
        <v>0</v>
      </c>
      <c r="AI100" s="11">
        <v>0</v>
      </c>
      <c r="AJ100" s="11">
        <f t="shared" si="50"/>
        <v>0</v>
      </c>
      <c r="AK100" s="10">
        <f t="shared" si="51"/>
        <v>-17.5</v>
      </c>
    </row>
    <row r="101" spans="3:37" s="10" customFormat="1" hidden="1" outlineLevel="1" x14ac:dyDescent="0.2">
      <c r="C101" s="10">
        <v>8</v>
      </c>
      <c r="E101" s="8">
        <f>IF(E$91&lt;=$C101,0,IF(E$91&gt;(INDEX($D$14:$AA$14,1,$C101)+$C101),INDEX($D$19:$AA$19,,$C101)-SUM($D101:D101),INDEX($D$19:$AA$19,,$C101)/INDEX($D$14:$AA$14,1,$C101)))</f>
        <v>0</v>
      </c>
      <c r="F101" s="8">
        <f>IF(F$91&lt;=$C101,0,IF(F$91&gt;(INDEX($D$14:$AA$14,1,$C101)+$C101),INDEX($D$19:$AA$19,,$C101)-SUM($D101:E101),INDEX($D$19:$AA$19,,$C101)/INDEX($D$14:$AA$14,1,$C101)))</f>
        <v>0</v>
      </c>
      <c r="G101" s="8">
        <f>IF(G$91&lt;=$C101,0,IF(G$91&gt;(INDEX($D$14:$AA$14,1,$C101)+$C101),INDEX($D$19:$AA$19,,$C101)-SUM($D101:F101),INDEX($D$19:$AA$19,,$C101)/INDEX($D$14:$AA$14,1,$C101)))</f>
        <v>0</v>
      </c>
      <c r="H101" s="8">
        <f>IF(H$91&lt;=$C101,0,IF(H$91&gt;(INDEX($D$14:$AA$14,1,$C101)+$C101),INDEX($D$19:$AA$19,,$C101)-SUM($D101:G101),INDEX($D$19:$AA$19,,$C101)/INDEX($D$14:$AA$14,1,$C101)))</f>
        <v>0</v>
      </c>
      <c r="I101" s="8">
        <f>IF(I$91&lt;=$C101,0,IF(I$91&gt;(INDEX($D$14:$AA$14,1,$C101)+$C101),INDEX($D$19:$AA$19,,$C101)-SUM($D101:H101),INDEX($D$19:$AA$19,,$C101)/INDEX($D$14:$AA$14,1,$C101)))</f>
        <v>0</v>
      </c>
      <c r="J101" s="8">
        <f>IF(J$91&lt;=$C101,0,IF(J$91&gt;(INDEX($D$14:$AA$14,1,$C101)+$C101),INDEX($D$19:$AA$19,,$C101)-SUM($D101:I101),INDEX($D$19:$AA$19,,$C101)/INDEX($D$14:$AA$14,1,$C101)))</f>
        <v>0</v>
      </c>
      <c r="K101" s="8">
        <f>IF(K$91&lt;=$C101,0,IF(K$91&gt;(INDEX($D$14:$AA$14,1,$C101)+$C101),INDEX($D$19:$AA$19,,$C101)-SUM($D101:J101),INDEX($D$19:$AA$19,,$C101)/INDEX($D$14:$AA$14,1,$C101)))</f>
        <v>0</v>
      </c>
      <c r="L101" s="8">
        <f>IF(L$91&lt;=$C101,0,IF(L$91&gt;(INDEX($D$14:$AA$14,1,$C101)+$C101),INDEX($D$19:$AA$19,,$C101)-SUM($D101:K101),INDEX($D$19:$AA$19,,$C101)/INDEX($D$14:$AA$14,1,$C101)))</f>
        <v>0</v>
      </c>
      <c r="M101" s="8">
        <f>IF(M$91&lt;=$C101,0,IF(M$91&gt;(INDEX($D$14:$AA$14,1,$C101)+$C101),INDEX($D$19:$AA$19,,$C101)-SUM($D101:L101),INDEX($D$19:$AA$19,,$C101)/INDEX($D$14:$AA$14,1,$C101)))</f>
        <v>0</v>
      </c>
      <c r="N101" s="8">
        <f>IF(N$91&lt;=$C101,0,IF(N$91&gt;(INDEX($D$14:$AA$14,1,$C101)+$C101),INDEX($D$19:$AA$19,,$C101)-SUM($D101:M101),INDEX($D$19:$AA$19,,$C101)/INDEX($D$14:$AA$14,1,$C101)))</f>
        <v>0</v>
      </c>
      <c r="O101" s="8">
        <f>IF(O$91&lt;=$C101,0,IF(O$91&gt;(INDEX($D$14:$AA$14,1,$C101)+$C101),INDEX($D$19:$AA$19,,$C101)-SUM($D101:N101),INDEX($D$19:$AA$19,,$C101)/INDEX($D$14:$AA$14,1,$C101)))</f>
        <v>0</v>
      </c>
      <c r="P101" s="8">
        <f>IF(P$91&lt;=$C101,0,IF(P$91&gt;(INDEX($D$14:$AA$14,1,$C101)+$C101),INDEX($D$19:$AA$19,,$C101)-SUM($D101:O101),INDEX($D$19:$AA$19,,$C101)/INDEX($D$14:$AA$14,1,$C101)))</f>
        <v>0</v>
      </c>
      <c r="Q101" s="8">
        <f>IF(Q$91&lt;=$C101,0,IF(Q$91&gt;(INDEX($D$14:$AA$14,1,$C101)+$C101),INDEX($D$19:$AA$19,,$C101)-SUM($D101:P101),INDEX($D$19:$AA$19,,$C101)/INDEX($D$14:$AA$14,1,$C101)))</f>
        <v>0</v>
      </c>
      <c r="R101" s="8">
        <f>IF(R$91&lt;=$C101,0,IF(R$91&gt;(INDEX($D$14:$AA$14,1,$C101)+$C101),INDEX($D$19:$AA$19,,$C101)-SUM($D101:Q101),INDEX($D$19:$AA$19,,$C101)/INDEX($D$14:$AA$14,1,$C101)))</f>
        <v>0</v>
      </c>
      <c r="S101" s="8">
        <f>IF(S$91&lt;=$C101,0,IF(S$91&gt;(INDEX($D$14:$AA$14,1,$C101)+$C101),INDEX($D$19:$AA$19,,$C101)-SUM($D101:R101),INDEX($D$19:$AA$19,,$C101)/INDEX($D$14:$AA$14,1,$C101)))</f>
        <v>0</v>
      </c>
      <c r="T101" s="8">
        <f>IF(T$91&lt;=$C101,0,IF(T$91&gt;(INDEX($D$14:$AA$14,1,$C101)+$C101),INDEX($D$19:$AA$19,,$C101)-SUM($D101:S101),INDEX($D$19:$AA$19,,$C101)/INDEX($D$14:$AA$14,1,$C101)))</f>
        <v>0</v>
      </c>
      <c r="U101" s="8">
        <f>IF(U$91&lt;=$C101,0,IF(U$91&gt;(INDEX($D$14:$AA$14,1,$C101)+$C101),INDEX($D$19:$AA$19,,$C101)-SUM($D101:T101),INDEX($D$19:$AA$19,,$C101)/INDEX($D$14:$AA$14,1,$C101)))</f>
        <v>0</v>
      </c>
      <c r="V101" s="8">
        <f>IF(V$91&lt;=$C101,0,IF(V$91&gt;(INDEX($D$14:$AA$14,1,$C101)+$C101),INDEX($D$19:$AA$19,,$C101)-SUM($D101:U101),INDEX($D$19:$AA$19,,$C101)/INDEX($D$14:$AA$14,1,$C101)))</f>
        <v>0</v>
      </c>
      <c r="W101" s="8">
        <f>IF(W$91&lt;=$C101,0,IF(W$91&gt;(INDEX($D$14:$AA$14,1,$C101)+$C101),INDEX($D$19:$AA$19,,$C101)-SUM($D101:V101),INDEX($D$19:$AA$19,,$C101)/INDEX($D$14:$AA$14,1,$C101)))</f>
        <v>0</v>
      </c>
      <c r="X101" s="8">
        <f>IF(X$91&lt;=$C101,0,IF(X$91&gt;(INDEX($D$14:$AA$14,1,$C101)+$C101),INDEX($D$19:$AA$19,,$C101)-SUM($D101:W101),INDEX($D$19:$AA$19,,$C101)/INDEX($D$14:$AA$14,1,$C101)))</f>
        <v>0</v>
      </c>
      <c r="Y101" s="8">
        <f>IF(Y$91&lt;=$C101,0,IF(Y$91&gt;(INDEX($D$14:$AA$14,1,$C101)+$C101),INDEX($D$19:$AA$19,,$C101)-SUM($D101:X101),INDEX($D$19:$AA$19,,$C101)/INDEX($D$14:$AA$14,1,$C101)))</f>
        <v>0</v>
      </c>
      <c r="Z101" s="8">
        <f>IF(Z$91&lt;=$C101,0,IF(Z$91&gt;(INDEX($D$14:$AA$14,1,$C101)+$C101),INDEX($D$19:$AA$19,,$C101)-SUM($D101:Y101),INDEX($D$19:$AA$19,,$C101)/INDEX($D$14:$AA$14,1,$C101)))</f>
        <v>0</v>
      </c>
      <c r="AA101" s="8">
        <f>IF(AA$91&lt;=$C101,0,IF(AA$91&gt;(INDEX($D$14:$AA$14,1,$C101)+$C101),INDEX($D$19:$AA$19,,$C101)-SUM($D101:Z101),INDEX($D$19:$AA$19,,$C101)/INDEX($D$14:$AA$14,1,$C101)))</f>
        <v>0</v>
      </c>
      <c r="AB101" s="8">
        <f>IF(AB$91&lt;=$C101,0,IF(AB$91&gt;(INDEX($D$14:$AA$14,1,$C101)+$C101),INDEX($D$19:$AA$19,,$C101)-SUM($D101:AA101),INDEX($D$19:$AA$19,,$C101)/INDEX($D$14:$AA$14,1,$C101)))*0.5</f>
        <v>0</v>
      </c>
      <c r="AC101" s="8">
        <f>IF(AC$91&lt;=$C101,0,IF(AC$91&gt;(INDEX($D$14:$AG$14,1,$C101)+$C101),INDEX($D$19:$AG$19,,$C101)-SUM($D101:AA101),INDEX($D$19:$AG$19,,$C101)/INDEX($D$14:$AG$14,1,$C101)))</f>
        <v>0</v>
      </c>
      <c r="AD101" s="8">
        <f>IF(AD$91&lt;=$C101,0,IF(AD$91&gt;(INDEX($D$14:$AG$14,1,$C101)+$C101),INDEX($D$19:$AG$19,,$C101)-SUM($D101:AC101),INDEX($D$19:$AG$19,,$C101)/INDEX($D$14:$AG$14,1,$C101)))</f>
        <v>0</v>
      </c>
      <c r="AE101" s="8">
        <f>IF(AE$91&lt;=$C101,0,IF(AE$91&gt;(INDEX($D$14:$AG$14,1,$C101)+$C101),INDEX($D$19:$AG$19,,$C101)-SUM($D101:AD101),INDEX($D$19:$AG$19,,$C101)/INDEX($D$14:$AG$14,1,$C101)))</f>
        <v>0</v>
      </c>
      <c r="AF101" s="8">
        <f>IF(AF$91&lt;=$C101,0,IF(AF$91&gt;(INDEX($D$14:$AG$14,1,$C101)+$C101),INDEX($D$19:$AG$19,,$C101)-SUM($D101:AE101),INDEX($D$19:$AG$19,,$C101)/INDEX($D$14:$AG$14,1,$C101)))</f>
        <v>0</v>
      </c>
      <c r="AG101" s="8">
        <f>IF(AG$91&lt;=$C101,0,IF(AG$91&gt;(INDEX($D$14:$AG$14,1,$C101)+$C101),INDEX($D$19:$AG$19,,$C101)-SUM($D101:AF101),INDEX($D$19:$AG$19,,$C101)/INDEX($D$14:$AG$14,1,$C101)))</f>
        <v>0</v>
      </c>
      <c r="AH101" s="11">
        <f t="shared" si="49"/>
        <v>0</v>
      </c>
      <c r="AI101" s="11">
        <v>0</v>
      </c>
      <c r="AJ101" s="11">
        <f t="shared" si="50"/>
        <v>0</v>
      </c>
      <c r="AK101" s="10">
        <f t="shared" si="51"/>
        <v>-16.5</v>
      </c>
    </row>
    <row r="102" spans="3:37" s="10" customFormat="1" hidden="1" outlineLevel="1" x14ac:dyDescent="0.2">
      <c r="C102" s="10">
        <v>9</v>
      </c>
      <c r="E102" s="8">
        <f>IF(E$91&lt;=$C102,0,IF(E$91&gt;(INDEX($D$14:$AA$14,1,$C102)+$C102),INDEX($D$19:$AA$19,,$C102)-SUM($D102:D102),INDEX($D$19:$AA$19,,$C102)/INDEX($D$14:$AA$14,1,$C102)))</f>
        <v>0</v>
      </c>
      <c r="F102" s="8">
        <f>IF(F$91&lt;=$C102,0,IF(F$91&gt;(INDEX($D$14:$AA$14,1,$C102)+$C102),INDEX($D$19:$AA$19,,$C102)-SUM($D102:E102),INDEX($D$19:$AA$19,,$C102)/INDEX($D$14:$AA$14,1,$C102)))</f>
        <v>0</v>
      </c>
      <c r="G102" s="8">
        <f>IF(G$91&lt;=$C102,0,IF(G$91&gt;(INDEX($D$14:$AA$14,1,$C102)+$C102),INDEX($D$19:$AA$19,,$C102)-SUM($D102:F102),INDEX($D$19:$AA$19,,$C102)/INDEX($D$14:$AA$14,1,$C102)))</f>
        <v>0</v>
      </c>
      <c r="H102" s="8">
        <f>IF(H$91&lt;=$C102,0,IF(H$91&gt;(INDEX($D$14:$AA$14,1,$C102)+$C102),INDEX($D$19:$AA$19,,$C102)-SUM($D102:G102),INDEX($D$19:$AA$19,,$C102)/INDEX($D$14:$AA$14,1,$C102)))</f>
        <v>0</v>
      </c>
      <c r="I102" s="8">
        <f>IF(I$91&lt;=$C102,0,IF(I$91&gt;(INDEX($D$14:$AA$14,1,$C102)+$C102),INDEX($D$19:$AA$19,,$C102)-SUM($D102:H102),INDEX($D$19:$AA$19,,$C102)/INDEX($D$14:$AA$14,1,$C102)))</f>
        <v>0</v>
      </c>
      <c r="J102" s="8">
        <f>IF(J$91&lt;=$C102,0,IF(J$91&gt;(INDEX($D$14:$AA$14,1,$C102)+$C102),INDEX($D$19:$AA$19,,$C102)-SUM($D102:I102),INDEX($D$19:$AA$19,,$C102)/INDEX($D$14:$AA$14,1,$C102)))</f>
        <v>0</v>
      </c>
      <c r="K102" s="8">
        <f>IF(K$91&lt;=$C102,0,IF(K$91&gt;(INDEX($D$14:$AA$14,1,$C102)+$C102),INDEX($D$19:$AA$19,,$C102)-SUM($D102:J102),INDEX($D$19:$AA$19,,$C102)/INDEX($D$14:$AA$14,1,$C102)))</f>
        <v>0</v>
      </c>
      <c r="L102" s="8">
        <f>IF(L$91&lt;=$C102,0,IF(L$91&gt;(INDEX($D$14:$AA$14,1,$C102)+$C102),INDEX($D$19:$AA$19,,$C102)-SUM($D102:K102),INDEX($D$19:$AA$19,,$C102)/INDEX($D$14:$AA$14,1,$C102)))</f>
        <v>0</v>
      </c>
      <c r="M102" s="8">
        <f>IF(M$91&lt;=$C102,0,IF(M$91&gt;(INDEX($D$14:$AA$14,1,$C102)+$C102),INDEX($D$19:$AA$19,,$C102)-SUM($D102:L102),INDEX($D$19:$AA$19,,$C102)/INDEX($D$14:$AA$14,1,$C102)))</f>
        <v>0</v>
      </c>
      <c r="N102" s="8">
        <f>IF(N$91&lt;=$C102,0,IF(N$91&gt;(INDEX($D$14:$AA$14,1,$C102)+$C102),INDEX($D$19:$AA$19,,$C102)-SUM($D102:M102),INDEX($D$19:$AA$19,,$C102)/INDEX($D$14:$AA$14,1,$C102)))</f>
        <v>0</v>
      </c>
      <c r="O102" s="8">
        <f>IF(O$91&lt;=$C102,0,IF(O$91&gt;(INDEX($D$14:$AA$14,1,$C102)+$C102),INDEX($D$19:$AA$19,,$C102)-SUM($D102:N102),INDEX($D$19:$AA$19,,$C102)/INDEX($D$14:$AA$14,1,$C102)))</f>
        <v>0</v>
      </c>
      <c r="P102" s="8">
        <f>IF(P$91&lt;=$C102,0,IF(P$91&gt;(INDEX($D$14:$AA$14,1,$C102)+$C102),INDEX($D$19:$AA$19,,$C102)-SUM($D102:O102),INDEX($D$19:$AA$19,,$C102)/INDEX($D$14:$AA$14,1,$C102)))</f>
        <v>0</v>
      </c>
      <c r="Q102" s="8">
        <f>IF(Q$91&lt;=$C102,0,IF(Q$91&gt;(INDEX($D$14:$AA$14,1,$C102)+$C102),INDEX($D$19:$AA$19,,$C102)-SUM($D102:P102),INDEX($D$19:$AA$19,,$C102)/INDEX($D$14:$AA$14,1,$C102)))</f>
        <v>0</v>
      </c>
      <c r="R102" s="8">
        <f>IF(R$91&lt;=$C102,0,IF(R$91&gt;(INDEX($D$14:$AA$14,1,$C102)+$C102),INDEX($D$19:$AA$19,,$C102)-SUM($D102:Q102),INDEX($D$19:$AA$19,,$C102)/INDEX($D$14:$AA$14,1,$C102)))</f>
        <v>0</v>
      </c>
      <c r="S102" s="8">
        <f>IF(S$91&lt;=$C102,0,IF(S$91&gt;(INDEX($D$14:$AA$14,1,$C102)+$C102),INDEX($D$19:$AA$19,,$C102)-SUM($D102:R102),INDEX($D$19:$AA$19,,$C102)/INDEX($D$14:$AA$14,1,$C102)))</f>
        <v>0</v>
      </c>
      <c r="T102" s="8">
        <f>IF(T$91&lt;=$C102,0,IF(T$91&gt;(INDEX($D$14:$AA$14,1,$C102)+$C102),INDEX($D$19:$AA$19,,$C102)-SUM($D102:S102),INDEX($D$19:$AA$19,,$C102)/INDEX($D$14:$AA$14,1,$C102)))</f>
        <v>0</v>
      </c>
      <c r="U102" s="8">
        <f>IF(U$91&lt;=$C102,0,IF(U$91&gt;(INDEX($D$14:$AA$14,1,$C102)+$C102),INDEX($D$19:$AA$19,,$C102)-SUM($D102:T102),INDEX($D$19:$AA$19,,$C102)/INDEX($D$14:$AA$14,1,$C102)))</f>
        <v>0</v>
      </c>
      <c r="V102" s="8">
        <f>IF(V$91&lt;=$C102,0,IF(V$91&gt;(INDEX($D$14:$AA$14,1,$C102)+$C102),INDEX($D$19:$AA$19,,$C102)-SUM($D102:U102),INDEX($D$19:$AA$19,,$C102)/INDEX($D$14:$AA$14,1,$C102)))</f>
        <v>0</v>
      </c>
      <c r="W102" s="8">
        <f>IF(W$91&lt;=$C102,0,IF(W$91&gt;(INDEX($D$14:$AA$14,1,$C102)+$C102),INDEX($D$19:$AA$19,,$C102)-SUM($D102:V102),INDEX($D$19:$AA$19,,$C102)/INDEX($D$14:$AA$14,1,$C102)))</f>
        <v>0</v>
      </c>
      <c r="X102" s="8">
        <f>IF(X$91&lt;=$C102,0,IF(X$91&gt;(INDEX($D$14:$AA$14,1,$C102)+$C102),INDEX($D$19:$AA$19,,$C102)-SUM($D102:W102),INDEX($D$19:$AA$19,,$C102)/INDEX($D$14:$AA$14,1,$C102)))</f>
        <v>0</v>
      </c>
      <c r="Y102" s="8">
        <f>IF(Y$91&lt;=$C102,0,IF(Y$91&gt;(INDEX($D$14:$AA$14,1,$C102)+$C102),INDEX($D$19:$AA$19,,$C102)-SUM($D102:X102),INDEX($D$19:$AA$19,,$C102)/INDEX($D$14:$AA$14,1,$C102)))</f>
        <v>0</v>
      </c>
      <c r="Z102" s="8">
        <f>IF(Z$91&lt;=$C102,0,IF(Z$91&gt;(INDEX($D$14:$AA$14,1,$C102)+$C102),INDEX($D$19:$AA$19,,$C102)-SUM($D102:Y102),INDEX($D$19:$AA$19,,$C102)/INDEX($D$14:$AA$14,1,$C102)))</f>
        <v>0</v>
      </c>
      <c r="AA102" s="8">
        <f>IF(AA$91&lt;=$C102,0,IF(AA$91&gt;(INDEX($D$14:$AA$14,1,$C102)+$C102),INDEX($D$19:$AA$19,,$C102)-SUM($D102:Z102),INDEX($D$19:$AA$19,,$C102)/INDEX($D$14:$AA$14,1,$C102)))</f>
        <v>0</v>
      </c>
      <c r="AB102" s="8">
        <f>IF(AB$91&lt;=$C102,0,IF(AB$91&gt;(INDEX($D$14:$AA$14,1,$C102)+$C102),INDEX($D$19:$AA$19,,$C102)-SUM($D102:AA102),INDEX($D$19:$AA$19,,$C102)/INDEX($D$14:$AA$14,1,$C102)))*0.5</f>
        <v>0</v>
      </c>
      <c r="AC102" s="8">
        <f>IF(AC$91&lt;=$C102,0,IF(AC$91&gt;(INDEX($D$14:$AG$14,1,$C102)+$C102),INDEX($D$19:$AG$19,,$C102)-SUM($D102:AA102),INDEX($D$19:$AG$19,,$C102)/INDEX($D$14:$AG$14,1,$C102)))</f>
        <v>0</v>
      </c>
      <c r="AD102" s="8">
        <f>IF(AD$91&lt;=$C102,0,IF(AD$91&gt;(INDEX($D$14:$AG$14,1,$C102)+$C102),INDEX($D$19:$AG$19,,$C102)-SUM($D102:AC102),INDEX($D$19:$AG$19,,$C102)/INDEX($D$14:$AG$14,1,$C102)))</f>
        <v>0</v>
      </c>
      <c r="AE102" s="8">
        <f>IF(AE$91&lt;=$C102,0,IF(AE$91&gt;(INDEX($D$14:$AG$14,1,$C102)+$C102),INDEX($D$19:$AG$19,,$C102)-SUM($D102:AD102),INDEX($D$19:$AG$19,,$C102)/INDEX($D$14:$AG$14,1,$C102)))</f>
        <v>0</v>
      </c>
      <c r="AF102" s="8">
        <f>IF(AF$91&lt;=$C102,0,IF(AF$91&gt;(INDEX($D$14:$AG$14,1,$C102)+$C102),INDEX($D$19:$AG$19,,$C102)-SUM($D102:AE102),INDEX($D$19:$AG$19,,$C102)/INDEX($D$14:$AG$14,1,$C102)))</f>
        <v>0</v>
      </c>
      <c r="AG102" s="8">
        <f>IF(AG$91&lt;=$C102,0,IF(AG$91&gt;(INDEX($D$14:$AG$14,1,$C102)+$C102),INDEX($D$19:$AG$19,,$C102)-SUM($D102:AF102),INDEX($D$19:$AG$19,,$C102)/INDEX($D$14:$AG$14,1,$C102)))</f>
        <v>0</v>
      </c>
      <c r="AH102" s="11">
        <f t="shared" si="49"/>
        <v>0</v>
      </c>
      <c r="AI102" s="11">
        <v>0</v>
      </c>
      <c r="AJ102" s="11">
        <f t="shared" si="50"/>
        <v>0</v>
      </c>
      <c r="AK102" s="10">
        <f t="shared" si="51"/>
        <v>-15.5</v>
      </c>
    </row>
    <row r="103" spans="3:37" s="10" customFormat="1" hidden="1" outlineLevel="1" x14ac:dyDescent="0.2">
      <c r="C103" s="10">
        <v>10</v>
      </c>
      <c r="E103" s="8">
        <f>IF(E$91&lt;=$C103,0,IF(E$91&gt;(INDEX($D$14:$AA$14,1,$C103)+$C103),INDEX($D$19:$AA$19,,$C103)-SUM($D103:D103),INDEX($D$19:$AA$19,,$C103)/INDEX($D$14:$AA$14,1,$C103)))</f>
        <v>0</v>
      </c>
      <c r="F103" s="8">
        <f>IF(F$91&lt;=$C103,0,IF(F$91&gt;(INDEX($D$14:$AA$14,1,$C103)+$C103),INDEX($D$19:$AA$19,,$C103)-SUM($D103:E103),INDEX($D$19:$AA$19,,$C103)/INDEX($D$14:$AA$14,1,$C103)))</f>
        <v>0</v>
      </c>
      <c r="G103" s="8">
        <f>IF(G$91&lt;=$C103,0,IF(G$91&gt;(INDEX($D$14:$AA$14,1,$C103)+$C103),INDEX($D$19:$AA$19,,$C103)-SUM($D103:F103),INDEX($D$19:$AA$19,,$C103)/INDEX($D$14:$AA$14,1,$C103)))</f>
        <v>0</v>
      </c>
      <c r="H103" s="8">
        <f>IF(H$91&lt;=$C103,0,IF(H$91&gt;(INDEX($D$14:$AA$14,1,$C103)+$C103),INDEX($D$19:$AA$19,,$C103)-SUM($D103:G103),INDEX($D$19:$AA$19,,$C103)/INDEX($D$14:$AA$14,1,$C103)))</f>
        <v>0</v>
      </c>
      <c r="I103" s="8">
        <f>IF(I$91&lt;=$C103,0,IF(I$91&gt;(INDEX($D$14:$AA$14,1,$C103)+$C103),INDEX($D$19:$AA$19,,$C103)-SUM($D103:H103),INDEX($D$19:$AA$19,,$C103)/INDEX($D$14:$AA$14,1,$C103)))</f>
        <v>0</v>
      </c>
      <c r="J103" s="8">
        <f>IF(J$91&lt;=$C103,0,IF(J$91&gt;(INDEX($D$14:$AA$14,1,$C103)+$C103),INDEX($D$19:$AA$19,,$C103)-SUM($D103:I103),INDEX($D$19:$AA$19,,$C103)/INDEX($D$14:$AA$14,1,$C103)))</f>
        <v>0</v>
      </c>
      <c r="K103" s="8">
        <f>IF(K$91&lt;=$C103,0,IF(K$91&gt;(INDEX($D$14:$AA$14,1,$C103)+$C103),INDEX($D$19:$AA$19,,$C103)-SUM($D103:J103),INDEX($D$19:$AA$19,,$C103)/INDEX($D$14:$AA$14,1,$C103)))</f>
        <v>0</v>
      </c>
      <c r="L103" s="8">
        <f>IF(L$91&lt;=$C103,0,IF(L$91&gt;(INDEX($D$14:$AA$14,1,$C103)+$C103),INDEX($D$19:$AA$19,,$C103)-SUM($D103:K103),INDEX($D$19:$AA$19,,$C103)/INDEX($D$14:$AA$14,1,$C103)))</f>
        <v>0</v>
      </c>
      <c r="M103" s="8">
        <f>IF(M$91&lt;=$C103,0,IF(M$91&gt;(INDEX($D$14:$AA$14,1,$C103)+$C103),INDEX($D$19:$AA$19,,$C103)-SUM($D103:L103),INDEX($D$19:$AA$19,,$C103)/INDEX($D$14:$AA$14,1,$C103)))</f>
        <v>0</v>
      </c>
      <c r="N103" s="8">
        <f>IF(N$91&lt;=$C103,0,IF(N$91&gt;(INDEX($D$14:$AA$14,1,$C103)+$C103),INDEX($D$19:$AA$19,,$C103)-SUM($D103:M103),INDEX($D$19:$AA$19,,$C103)/INDEX($D$14:$AA$14,1,$C103)))</f>
        <v>0</v>
      </c>
      <c r="O103" s="8">
        <f>IF(O$91&lt;=$C103,0,IF(O$91&gt;(INDEX($D$14:$AA$14,1,$C103)+$C103),INDEX($D$19:$AA$19,,$C103)-SUM($D103:N103),INDEX($D$19:$AA$19,,$C103)/INDEX($D$14:$AA$14,1,$C103)))</f>
        <v>0</v>
      </c>
      <c r="P103" s="8">
        <f>IF(P$91&lt;=$C103,0,IF(P$91&gt;(INDEX($D$14:$AA$14,1,$C103)+$C103),INDEX($D$19:$AA$19,,$C103)-SUM($D103:O103),INDEX($D$19:$AA$19,,$C103)/INDEX($D$14:$AA$14,1,$C103)))</f>
        <v>0</v>
      </c>
      <c r="Q103" s="8">
        <f>IF(Q$91&lt;=$C103,0,IF(Q$91&gt;(INDEX($D$14:$AA$14,1,$C103)+$C103),INDEX($D$19:$AA$19,,$C103)-SUM($D103:P103),INDEX($D$19:$AA$19,,$C103)/INDEX($D$14:$AA$14,1,$C103)))</f>
        <v>0</v>
      </c>
      <c r="R103" s="8">
        <f>IF(R$91&lt;=$C103,0,IF(R$91&gt;(INDEX($D$14:$AA$14,1,$C103)+$C103),INDEX($D$19:$AA$19,,$C103)-SUM($D103:Q103),INDEX($D$19:$AA$19,,$C103)/INDEX($D$14:$AA$14,1,$C103)))</f>
        <v>0</v>
      </c>
      <c r="S103" s="8">
        <f>IF(S$91&lt;=$C103,0,IF(S$91&gt;(INDEX($D$14:$AA$14,1,$C103)+$C103),INDEX($D$19:$AA$19,,$C103)-SUM($D103:R103),INDEX($D$19:$AA$19,,$C103)/INDEX($D$14:$AA$14,1,$C103)))</f>
        <v>0</v>
      </c>
      <c r="T103" s="8">
        <f>IF(T$91&lt;=$C103,0,IF(T$91&gt;(INDEX($D$14:$AA$14,1,$C103)+$C103),INDEX($D$19:$AA$19,,$C103)-SUM($D103:S103),INDEX($D$19:$AA$19,,$C103)/INDEX($D$14:$AA$14,1,$C103)))</f>
        <v>0</v>
      </c>
      <c r="U103" s="8">
        <f>IF(U$91&lt;=$C103,0,IF(U$91&gt;(INDEX($D$14:$AA$14,1,$C103)+$C103),INDEX($D$19:$AA$19,,$C103)-SUM($D103:T103),INDEX($D$19:$AA$19,,$C103)/INDEX($D$14:$AA$14,1,$C103)))</f>
        <v>0</v>
      </c>
      <c r="V103" s="8">
        <f>IF(V$91&lt;=$C103,0,IF(V$91&gt;(INDEX($D$14:$AA$14,1,$C103)+$C103),INDEX($D$19:$AA$19,,$C103)-SUM($D103:U103),INDEX($D$19:$AA$19,,$C103)/INDEX($D$14:$AA$14,1,$C103)))</f>
        <v>0</v>
      </c>
      <c r="W103" s="8">
        <f>IF(W$91&lt;=$C103,0,IF(W$91&gt;(INDEX($D$14:$AA$14,1,$C103)+$C103),INDEX($D$19:$AA$19,,$C103)-SUM($D103:V103),INDEX($D$19:$AA$19,,$C103)/INDEX($D$14:$AA$14,1,$C103)))</f>
        <v>0</v>
      </c>
      <c r="X103" s="8">
        <f>IF(X$91&lt;=$C103,0,IF(X$91&gt;(INDEX($D$14:$AA$14,1,$C103)+$C103),INDEX($D$19:$AA$19,,$C103)-SUM($D103:W103),INDEX($D$19:$AA$19,,$C103)/INDEX($D$14:$AA$14,1,$C103)))</f>
        <v>0</v>
      </c>
      <c r="Y103" s="8">
        <f>IF(Y$91&lt;=$C103,0,IF(Y$91&gt;(INDEX($D$14:$AA$14,1,$C103)+$C103),INDEX($D$19:$AA$19,,$C103)-SUM($D103:X103),INDEX($D$19:$AA$19,,$C103)/INDEX($D$14:$AA$14,1,$C103)))</f>
        <v>0</v>
      </c>
      <c r="Z103" s="8">
        <f>IF(Z$91&lt;=$C103,0,IF(Z$91&gt;(INDEX($D$14:$AA$14,1,$C103)+$C103),INDEX($D$19:$AA$19,,$C103)-SUM($D103:Y103),INDEX($D$19:$AA$19,,$C103)/INDEX($D$14:$AA$14,1,$C103)))</f>
        <v>0</v>
      </c>
      <c r="AA103" s="8">
        <f>IF(AA$91&lt;=$C103,0,IF(AA$91&gt;(INDEX($D$14:$AA$14,1,$C103)+$C103),INDEX($D$19:$AA$19,,$C103)-SUM($D103:Z103),INDEX($D$19:$AA$19,,$C103)/INDEX($D$14:$AA$14,1,$C103)))</f>
        <v>0</v>
      </c>
      <c r="AB103" s="8">
        <f>IF(AB$91&lt;=$C103,0,IF(AB$91&gt;(INDEX($D$14:$AA$14,1,$C103)+$C103),INDEX($D$19:$AA$19,,$C103)-SUM($D103:AA103),INDEX($D$19:$AA$19,,$C103)/INDEX($D$14:$AA$14,1,$C103)))*0.5</f>
        <v>0</v>
      </c>
      <c r="AC103" s="8">
        <f>IF(AC$91&lt;=$C103,0,IF(AC$91&gt;(INDEX($D$14:$AG$14,1,$C103)+$C103),INDEX($D$19:$AG$19,,$C103)-SUM($D103:AA103),INDEX($D$19:$AG$19,,$C103)/INDEX($D$14:$AG$14,1,$C103)))</f>
        <v>0</v>
      </c>
      <c r="AD103" s="8">
        <f>IF(AD$91&lt;=$C103,0,IF(AD$91&gt;(INDEX($D$14:$AG$14,1,$C103)+$C103),INDEX($D$19:$AG$19,,$C103)-SUM($D103:AC103),INDEX($D$19:$AG$19,,$C103)/INDEX($D$14:$AG$14,1,$C103)))</f>
        <v>0</v>
      </c>
      <c r="AE103" s="8">
        <f>IF(AE$91&lt;=$C103,0,IF(AE$91&gt;(INDEX($D$14:$AG$14,1,$C103)+$C103),INDEX($D$19:$AG$19,,$C103)-SUM($D103:AD103),INDEX($D$19:$AG$19,,$C103)/INDEX($D$14:$AG$14,1,$C103)))</f>
        <v>0</v>
      </c>
      <c r="AF103" s="8">
        <f>IF(AF$91&lt;=$C103,0,IF(AF$91&gt;(INDEX($D$14:$AG$14,1,$C103)+$C103),INDEX($D$19:$AG$19,,$C103)-SUM($D103:AE103),INDEX($D$19:$AG$19,,$C103)/INDEX($D$14:$AG$14,1,$C103)))</f>
        <v>0</v>
      </c>
      <c r="AG103" s="8">
        <f>IF(AG$91&lt;=$C103,0,IF(AG$91&gt;(INDEX($D$14:$AG$14,1,$C103)+$C103),INDEX($D$19:$AG$19,,$C103)-SUM($D103:AF103),INDEX($D$19:$AG$19,,$C103)/INDEX($D$14:$AG$14,1,$C103)))</f>
        <v>0</v>
      </c>
      <c r="AH103" s="11">
        <f t="shared" si="49"/>
        <v>0</v>
      </c>
      <c r="AI103" s="11">
        <v>0</v>
      </c>
      <c r="AJ103" s="11">
        <f t="shared" si="50"/>
        <v>0</v>
      </c>
      <c r="AK103" s="10">
        <f t="shared" si="51"/>
        <v>-14.5</v>
      </c>
    </row>
    <row r="104" spans="3:37" s="10" customFormat="1" hidden="1" outlineLevel="1" x14ac:dyDescent="0.2">
      <c r="C104" s="10">
        <v>11</v>
      </c>
      <c r="E104" s="8">
        <f>IF(E$91&lt;=$C104,0,IF(E$91&gt;(INDEX($D$14:$AA$14,1,$C104)+$C104),INDEX($D$19:$AA$19,,$C104)-SUM($D104:D104),INDEX($D$19:$AA$19,,$C104)/INDEX($D$14:$AA$14,1,$C104)))</f>
        <v>0</v>
      </c>
      <c r="F104" s="8">
        <f>IF(F$91&lt;=$C104,0,IF(F$91&gt;(INDEX($D$14:$AA$14,1,$C104)+$C104),INDEX($D$19:$AA$19,,$C104)-SUM($D104:E104),INDEX($D$19:$AA$19,,$C104)/INDEX($D$14:$AA$14,1,$C104)))</f>
        <v>0</v>
      </c>
      <c r="G104" s="8">
        <f>IF(G$91&lt;=$C104,0,IF(G$91&gt;(INDEX($D$14:$AA$14,1,$C104)+$C104),INDEX($D$19:$AA$19,,$C104)-SUM($D104:F104),INDEX($D$19:$AA$19,,$C104)/INDEX($D$14:$AA$14,1,$C104)))</f>
        <v>0</v>
      </c>
      <c r="H104" s="8">
        <f>IF(H$91&lt;=$C104,0,IF(H$91&gt;(INDEX($D$14:$AA$14,1,$C104)+$C104),INDEX($D$19:$AA$19,,$C104)-SUM($D104:G104),INDEX($D$19:$AA$19,,$C104)/INDEX($D$14:$AA$14,1,$C104)))</f>
        <v>0</v>
      </c>
      <c r="I104" s="8">
        <f>IF(I$91&lt;=$C104,0,IF(I$91&gt;(INDEX($D$14:$AA$14,1,$C104)+$C104),INDEX($D$19:$AA$19,,$C104)-SUM($D104:H104),INDEX($D$19:$AA$19,,$C104)/INDEX($D$14:$AA$14,1,$C104)))</f>
        <v>0</v>
      </c>
      <c r="J104" s="8">
        <f>IF(J$91&lt;=$C104,0,IF(J$91&gt;(INDEX($D$14:$AA$14,1,$C104)+$C104),INDEX($D$19:$AA$19,,$C104)-SUM($D104:I104),INDEX($D$19:$AA$19,,$C104)/INDEX($D$14:$AA$14,1,$C104)))</f>
        <v>0</v>
      </c>
      <c r="K104" s="8">
        <f>IF(K$91&lt;=$C104,0,IF(K$91&gt;(INDEX($D$14:$AA$14,1,$C104)+$C104),INDEX($D$19:$AA$19,,$C104)-SUM($D104:J104),INDEX($D$19:$AA$19,,$C104)/INDEX($D$14:$AA$14,1,$C104)))</f>
        <v>0</v>
      </c>
      <c r="L104" s="8">
        <f>IF(L$91&lt;=$C104,0,IF(L$91&gt;(INDEX($D$14:$AA$14,1,$C104)+$C104),INDEX($D$19:$AA$19,,$C104)-SUM($D104:K104),INDEX($D$19:$AA$19,,$C104)/INDEX($D$14:$AA$14,1,$C104)))</f>
        <v>0</v>
      </c>
      <c r="M104" s="8">
        <f>IF(M$91&lt;=$C104,0,IF(M$91&gt;(INDEX($D$14:$AA$14,1,$C104)+$C104),INDEX($D$19:$AA$19,,$C104)-SUM($D104:L104),INDEX($D$19:$AA$19,,$C104)/INDEX($D$14:$AA$14,1,$C104)))</f>
        <v>0</v>
      </c>
      <c r="N104" s="8">
        <f>IF(N$91&lt;=$C104,0,IF(N$91&gt;(INDEX($D$14:$AA$14,1,$C104)+$C104),INDEX($D$19:$AA$19,,$C104)-SUM($D104:M104),INDEX($D$19:$AA$19,,$C104)/INDEX($D$14:$AA$14,1,$C104)))</f>
        <v>0</v>
      </c>
      <c r="O104" s="8">
        <f>IF(O$91&lt;=$C104,0,IF(O$91&gt;(INDEX($D$14:$AA$14,1,$C104)+$C104),INDEX($D$19:$AA$19,,$C104)-SUM($D104:N104),INDEX($D$19:$AA$19,,$C104)/INDEX($D$14:$AA$14,1,$C104)))</f>
        <v>0</v>
      </c>
      <c r="P104" s="8">
        <f>IF(P$91&lt;=$C104,0,IF(P$91&gt;(INDEX($D$14:$AA$14,1,$C104)+$C104),INDEX($D$19:$AA$19,,$C104)-SUM($D104:O104),INDEX($D$19:$AA$19,,$C104)/INDEX($D$14:$AA$14,1,$C104)))</f>
        <v>0</v>
      </c>
      <c r="Q104" s="8">
        <f>IF(Q$91&lt;=$C104,0,IF(Q$91&gt;(INDEX($D$14:$AA$14,1,$C104)+$C104),INDEX($D$19:$AA$19,,$C104)-SUM($D104:P104),INDEX($D$19:$AA$19,,$C104)/INDEX($D$14:$AA$14,1,$C104)))</f>
        <v>0</v>
      </c>
      <c r="R104" s="8">
        <f>IF(R$91&lt;=$C104,0,IF(R$91&gt;(INDEX($D$14:$AA$14,1,$C104)+$C104),INDEX($D$19:$AA$19,,$C104)-SUM($D104:Q104),INDEX($D$19:$AA$19,,$C104)/INDEX($D$14:$AA$14,1,$C104)))</f>
        <v>0</v>
      </c>
      <c r="S104" s="8">
        <f>IF(S$91&lt;=$C104,0,IF(S$91&gt;(INDEX($D$14:$AA$14,1,$C104)+$C104),INDEX($D$19:$AA$19,,$C104)-SUM($D104:R104),INDEX($D$19:$AA$19,,$C104)/INDEX($D$14:$AA$14,1,$C104)))</f>
        <v>0</v>
      </c>
      <c r="T104" s="8">
        <f>IF(T$91&lt;=$C104,0,IF(T$91&gt;(INDEX($D$14:$AA$14,1,$C104)+$C104),INDEX($D$19:$AA$19,,$C104)-SUM($D104:S104),INDEX($D$19:$AA$19,,$C104)/INDEX($D$14:$AA$14,1,$C104)))</f>
        <v>0</v>
      </c>
      <c r="U104" s="8">
        <f>IF(U$91&lt;=$C104,0,IF(U$91&gt;(INDEX($D$14:$AA$14,1,$C104)+$C104),INDEX($D$19:$AA$19,,$C104)-SUM($D104:T104),INDEX($D$19:$AA$19,,$C104)/INDEX($D$14:$AA$14,1,$C104)))</f>
        <v>0</v>
      </c>
      <c r="V104" s="8">
        <f>IF(V$91&lt;=$C104,0,IF(V$91&gt;(INDEX($D$14:$AA$14,1,$C104)+$C104),INDEX($D$19:$AA$19,,$C104)-SUM($D104:U104),INDEX($D$19:$AA$19,,$C104)/INDEX($D$14:$AA$14,1,$C104)))</f>
        <v>0</v>
      </c>
      <c r="W104" s="8">
        <f>IF(W$91&lt;=$C104,0,IF(W$91&gt;(INDEX($D$14:$AA$14,1,$C104)+$C104),INDEX($D$19:$AA$19,,$C104)-SUM($D104:V104),INDEX($D$19:$AA$19,,$C104)/INDEX($D$14:$AA$14,1,$C104)))</f>
        <v>0</v>
      </c>
      <c r="X104" s="8">
        <f>IF(X$91&lt;=$C104,0,IF(X$91&gt;(INDEX($D$14:$AA$14,1,$C104)+$C104),INDEX($D$19:$AA$19,,$C104)-SUM($D104:W104),INDEX($D$19:$AA$19,,$C104)/INDEX($D$14:$AA$14,1,$C104)))</f>
        <v>0</v>
      </c>
      <c r="Y104" s="8">
        <f>IF(Y$91&lt;=$C104,0,IF(Y$91&gt;(INDEX($D$14:$AA$14,1,$C104)+$C104),INDEX($D$19:$AA$19,,$C104)-SUM($D104:X104),INDEX($D$19:$AA$19,,$C104)/INDEX($D$14:$AA$14,1,$C104)))</f>
        <v>0</v>
      </c>
      <c r="Z104" s="8">
        <f>IF(Z$91&lt;=$C104,0,IF(Z$91&gt;(INDEX($D$14:$AA$14,1,$C104)+$C104),INDEX($D$19:$AA$19,,$C104)-SUM($D104:Y104),INDEX($D$19:$AA$19,,$C104)/INDEX($D$14:$AA$14,1,$C104)))</f>
        <v>0</v>
      </c>
      <c r="AA104" s="8">
        <f>IF(AA$91&lt;=$C104,0,IF(AA$91&gt;(INDEX($D$14:$AA$14,1,$C104)+$C104),INDEX($D$19:$AA$19,,$C104)-SUM($D104:Z104),INDEX($D$19:$AA$19,,$C104)/INDEX($D$14:$AA$14,1,$C104)))</f>
        <v>0</v>
      </c>
      <c r="AB104" s="8">
        <f>IF(AB$91&lt;=$C104,0,IF(AB$91&gt;(INDEX($D$14:$AA$14,1,$C104)+$C104),INDEX($D$19:$AA$19,,$C104)-SUM($D104:AA104),INDEX($D$19:$AA$19,,$C104)/INDEX($D$14:$AA$14,1,$C104)))*0.5</f>
        <v>0</v>
      </c>
      <c r="AC104" s="8">
        <f>IF(AC$91&lt;=$C104,0,IF(AC$91&gt;(INDEX($D$14:$AG$14,1,$C104)+$C104),INDEX($D$19:$AG$19,,$C104)-SUM($D104:AA104),INDEX($D$19:$AG$19,,$C104)/INDEX($D$14:$AG$14,1,$C104)))</f>
        <v>0</v>
      </c>
      <c r="AD104" s="8">
        <f>IF(AD$91&lt;=$C104,0,IF(AD$91&gt;(INDEX($D$14:$AG$14,1,$C104)+$C104),INDEX($D$19:$AG$19,,$C104)-SUM($D104:AC104),INDEX($D$19:$AG$19,,$C104)/INDEX($D$14:$AG$14,1,$C104)))</f>
        <v>0</v>
      </c>
      <c r="AE104" s="8">
        <f>IF(AE$91&lt;=$C104,0,IF(AE$91&gt;(INDEX($D$14:$AG$14,1,$C104)+$C104),INDEX($D$19:$AG$19,,$C104)-SUM($D104:AD104),INDEX($D$19:$AG$19,,$C104)/INDEX($D$14:$AG$14,1,$C104)))</f>
        <v>0</v>
      </c>
      <c r="AF104" s="8">
        <f>IF(AF$91&lt;=$C104,0,IF(AF$91&gt;(INDEX($D$14:$AG$14,1,$C104)+$C104),INDEX($D$19:$AG$19,,$C104)-SUM($D104:AE104),INDEX($D$19:$AG$19,,$C104)/INDEX($D$14:$AG$14,1,$C104)))</f>
        <v>0</v>
      </c>
      <c r="AG104" s="8">
        <f>IF(AG$91&lt;=$C104,0,IF(AG$91&gt;(INDEX($D$14:$AG$14,1,$C104)+$C104),INDEX($D$19:$AG$19,,$C104)-SUM($D104:AF104),INDEX($D$19:$AG$19,,$C104)/INDEX($D$14:$AG$14,1,$C104)))</f>
        <v>0</v>
      </c>
      <c r="AH104" s="11">
        <f t="shared" si="49"/>
        <v>0</v>
      </c>
      <c r="AI104" s="11">
        <v>0</v>
      </c>
      <c r="AJ104" s="11">
        <f t="shared" si="50"/>
        <v>0</v>
      </c>
      <c r="AK104" s="10">
        <f t="shared" si="51"/>
        <v>-13.5</v>
      </c>
    </row>
    <row r="105" spans="3:37" s="10" customFormat="1" hidden="1" outlineLevel="1" x14ac:dyDescent="0.2">
      <c r="C105" s="10">
        <v>12</v>
      </c>
      <c r="E105" s="8">
        <f>IF(E$91&lt;=$C105,0,IF(E$91&gt;(INDEX($D$14:$AA$14,1,$C105)+$C105),INDEX($D$19:$AA$19,,$C105)-SUM($D105:D105),INDEX($D$19:$AA$19,,$C105)/INDEX($D$14:$AA$14,1,$C105)))</f>
        <v>0</v>
      </c>
      <c r="F105" s="8">
        <f>IF(F$91&lt;=$C105,0,IF(F$91&gt;(INDEX($D$14:$AA$14,1,$C105)+$C105),INDEX($D$19:$AA$19,,$C105)-SUM($D105:E105),INDEX($D$19:$AA$19,,$C105)/INDEX($D$14:$AA$14,1,$C105)))</f>
        <v>0</v>
      </c>
      <c r="G105" s="8">
        <f>IF(G$91&lt;=$C105,0,IF(G$91&gt;(INDEX($D$14:$AA$14,1,$C105)+$C105),INDEX($D$19:$AA$19,,$C105)-SUM($D105:F105),INDEX($D$19:$AA$19,,$C105)/INDEX($D$14:$AA$14,1,$C105)))</f>
        <v>0</v>
      </c>
      <c r="H105" s="8">
        <f>IF(H$91&lt;=$C105,0,IF(H$91&gt;(INDEX($D$14:$AA$14,1,$C105)+$C105),INDEX($D$19:$AA$19,,$C105)-SUM($D105:G105),INDEX($D$19:$AA$19,,$C105)/INDEX($D$14:$AA$14,1,$C105)))</f>
        <v>0</v>
      </c>
      <c r="I105" s="8">
        <f>IF(I$91&lt;=$C105,0,IF(I$91&gt;(INDEX($D$14:$AA$14,1,$C105)+$C105),INDEX($D$19:$AA$19,,$C105)-SUM($D105:H105),INDEX($D$19:$AA$19,,$C105)/INDEX($D$14:$AA$14,1,$C105)))</f>
        <v>0</v>
      </c>
      <c r="J105" s="8">
        <f>IF(J$91&lt;=$C105,0,IF(J$91&gt;(INDEX($D$14:$AA$14,1,$C105)+$C105),INDEX($D$19:$AA$19,,$C105)-SUM($D105:I105),INDEX($D$19:$AA$19,,$C105)/INDEX($D$14:$AA$14,1,$C105)))</f>
        <v>0</v>
      </c>
      <c r="K105" s="8">
        <f>IF(K$91&lt;=$C105,0,IF(K$91&gt;(INDEX($D$14:$AA$14,1,$C105)+$C105),INDEX($D$19:$AA$19,,$C105)-SUM($D105:J105),INDEX($D$19:$AA$19,,$C105)/INDEX($D$14:$AA$14,1,$C105)))</f>
        <v>0</v>
      </c>
      <c r="L105" s="8">
        <f>IF(L$91&lt;=$C105,0,IF(L$91&gt;(INDEX($D$14:$AA$14,1,$C105)+$C105),INDEX($D$19:$AA$19,,$C105)-SUM($D105:K105),INDEX($D$19:$AA$19,,$C105)/INDEX($D$14:$AA$14,1,$C105)))</f>
        <v>0</v>
      </c>
      <c r="M105" s="8">
        <f>IF(M$91&lt;=$C105,0,IF(M$91&gt;(INDEX($D$14:$AA$14,1,$C105)+$C105),INDEX($D$19:$AA$19,,$C105)-SUM($D105:L105),INDEX($D$19:$AA$19,,$C105)/INDEX($D$14:$AA$14,1,$C105)))</f>
        <v>0</v>
      </c>
      <c r="N105" s="8">
        <f>IF(N$91&lt;=$C105,0,IF(N$91&gt;(INDEX($D$14:$AA$14,1,$C105)+$C105),INDEX($D$19:$AA$19,,$C105)-SUM($D105:M105),INDEX($D$19:$AA$19,,$C105)/INDEX($D$14:$AA$14,1,$C105)))</f>
        <v>0</v>
      </c>
      <c r="O105" s="8">
        <f>IF(O$91&lt;=$C105,0,IF(O$91&gt;(INDEX($D$14:$AA$14,1,$C105)+$C105),INDEX($D$19:$AA$19,,$C105)-SUM($D105:N105),INDEX($D$19:$AA$19,,$C105)/INDEX($D$14:$AA$14,1,$C105)))</f>
        <v>0</v>
      </c>
      <c r="P105" s="8">
        <f>IF(P$91&lt;=$C105,0,IF(P$91&gt;(INDEX($D$14:$AA$14,1,$C105)+$C105),INDEX($D$19:$AA$19,,$C105)-SUM($D105:O105),INDEX($D$19:$AA$19,,$C105)/INDEX($D$14:$AA$14,1,$C105)))</f>
        <v>0</v>
      </c>
      <c r="Q105" s="8">
        <f>IF(Q$91&lt;=$C105,0,IF(Q$91&gt;(INDEX($D$14:$AA$14,1,$C105)+$C105),INDEX($D$19:$AA$19,,$C105)-SUM($D105:P105),INDEX($D$19:$AA$19,,$C105)/INDEX($D$14:$AA$14,1,$C105)))</f>
        <v>0</v>
      </c>
      <c r="R105" s="8">
        <f>IF(R$91&lt;=$C105,0,IF(R$91&gt;(INDEX($D$14:$AA$14,1,$C105)+$C105),INDEX($D$19:$AA$19,,$C105)-SUM($D105:Q105),INDEX($D$19:$AA$19,,$C105)/INDEX($D$14:$AA$14,1,$C105)))</f>
        <v>0</v>
      </c>
      <c r="S105" s="8">
        <f>IF(S$91&lt;=$C105,0,IF(S$91&gt;(INDEX($D$14:$AA$14,1,$C105)+$C105),INDEX($D$19:$AA$19,,$C105)-SUM($D105:R105),INDEX($D$19:$AA$19,,$C105)/INDEX($D$14:$AA$14,1,$C105)))</f>
        <v>0</v>
      </c>
      <c r="T105" s="8">
        <f>IF(T$91&lt;=$C105,0,IF(T$91&gt;(INDEX($D$14:$AA$14,1,$C105)+$C105),INDEX($D$19:$AA$19,,$C105)-SUM($D105:S105),INDEX($D$19:$AA$19,,$C105)/INDEX($D$14:$AA$14,1,$C105)))</f>
        <v>0</v>
      </c>
      <c r="U105" s="8">
        <f>IF(U$91&lt;=$C105,0,IF(U$91&gt;(INDEX($D$14:$AA$14,1,$C105)+$C105),INDEX($D$19:$AA$19,,$C105)-SUM($D105:T105),INDEX($D$19:$AA$19,,$C105)/INDEX($D$14:$AA$14,1,$C105)))</f>
        <v>0</v>
      </c>
      <c r="V105" s="8">
        <f>IF(V$91&lt;=$C105,0,IF(V$91&gt;(INDEX($D$14:$AA$14,1,$C105)+$C105),INDEX($D$19:$AA$19,,$C105)-SUM($D105:U105),INDEX($D$19:$AA$19,,$C105)/INDEX($D$14:$AA$14,1,$C105)))</f>
        <v>0</v>
      </c>
      <c r="W105" s="8">
        <f>IF(W$91&lt;=$C105,0,IF(W$91&gt;(INDEX($D$14:$AA$14,1,$C105)+$C105),INDEX($D$19:$AA$19,,$C105)-SUM($D105:V105),INDEX($D$19:$AA$19,,$C105)/INDEX($D$14:$AA$14,1,$C105)))</f>
        <v>0</v>
      </c>
      <c r="X105" s="8">
        <f>IF(X$91&lt;=$C105,0,IF(X$91&gt;(INDEX($D$14:$AA$14,1,$C105)+$C105),INDEX($D$19:$AA$19,,$C105)-SUM($D105:W105),INDEX($D$19:$AA$19,,$C105)/INDEX($D$14:$AA$14,1,$C105)))</f>
        <v>0</v>
      </c>
      <c r="Y105" s="8">
        <f>IF(Y$91&lt;=$C105,0,IF(Y$91&gt;(INDEX($D$14:$AA$14,1,$C105)+$C105),INDEX($D$19:$AA$19,,$C105)-SUM($D105:X105),INDEX($D$19:$AA$19,,$C105)/INDEX($D$14:$AA$14,1,$C105)))</f>
        <v>0</v>
      </c>
      <c r="Z105" s="8">
        <f>IF(Z$91&lt;=$C105,0,IF(Z$91&gt;(INDEX($D$14:$AA$14,1,$C105)+$C105),INDEX($D$19:$AA$19,,$C105)-SUM($D105:Y105),INDEX($D$19:$AA$19,,$C105)/INDEX($D$14:$AA$14,1,$C105)))</f>
        <v>0</v>
      </c>
      <c r="AA105" s="8">
        <f>IF(AA$91&lt;=$C105,0,IF(AA$91&gt;(INDEX($D$14:$AA$14,1,$C105)+$C105),INDEX($D$19:$AA$19,,$C105)-SUM($D105:Z105),INDEX($D$19:$AA$19,,$C105)/INDEX($D$14:$AA$14,1,$C105)))</f>
        <v>0</v>
      </c>
      <c r="AB105" s="8">
        <f>IF(AB$91&lt;=$C105,0,IF(AB$91&gt;(INDEX($D$14:$AA$14,1,$C105)+$C105),INDEX($D$19:$AA$19,,$C105)-SUM($D105:AA105),INDEX($D$19:$AA$19,,$C105)/INDEX($D$14:$AA$14,1,$C105)))*0.5</f>
        <v>0</v>
      </c>
      <c r="AC105" s="8">
        <f>IF(AC$91&lt;=$C105,0,IF(AC$91&gt;(INDEX($D$14:$AG$14,1,$C105)+$C105),INDEX($D$19:$AG$19,,$C105)-SUM($D105:AA105),INDEX($D$19:$AG$19,,$C105)/INDEX($D$14:$AG$14,1,$C105)))</f>
        <v>0</v>
      </c>
      <c r="AD105" s="8">
        <f>IF(AD$91&lt;=$C105,0,IF(AD$91&gt;(INDEX($D$14:$AG$14,1,$C105)+$C105),INDEX($D$19:$AG$19,,$C105)-SUM($D105:AC105),INDEX($D$19:$AG$19,,$C105)/INDEX($D$14:$AG$14,1,$C105)))</f>
        <v>0</v>
      </c>
      <c r="AE105" s="8">
        <f>IF(AE$91&lt;=$C105,0,IF(AE$91&gt;(INDEX($D$14:$AG$14,1,$C105)+$C105),INDEX($D$19:$AG$19,,$C105)-SUM($D105:AD105),INDEX($D$19:$AG$19,,$C105)/INDEX($D$14:$AG$14,1,$C105)))</f>
        <v>0</v>
      </c>
      <c r="AF105" s="8">
        <f>IF(AF$91&lt;=$C105,0,IF(AF$91&gt;(INDEX($D$14:$AG$14,1,$C105)+$C105),INDEX($D$19:$AG$19,,$C105)-SUM($D105:AE105),INDEX($D$19:$AG$19,,$C105)/INDEX($D$14:$AG$14,1,$C105)))</f>
        <v>0</v>
      </c>
      <c r="AG105" s="8">
        <f>IF(AG$91&lt;=$C105,0,IF(AG$91&gt;(INDEX($D$14:$AG$14,1,$C105)+$C105),INDEX($D$19:$AG$19,,$C105)-SUM($D105:AF105),INDEX($D$19:$AG$19,,$C105)/INDEX($D$14:$AG$14,1,$C105)))</f>
        <v>0</v>
      </c>
      <c r="AH105" s="11">
        <f t="shared" si="49"/>
        <v>0</v>
      </c>
      <c r="AI105" s="11">
        <v>0</v>
      </c>
      <c r="AJ105" s="11">
        <f t="shared" si="50"/>
        <v>0</v>
      </c>
      <c r="AK105" s="10">
        <f t="shared" si="51"/>
        <v>-12.5</v>
      </c>
    </row>
    <row r="106" spans="3:37" s="10" customFormat="1" hidden="1" outlineLevel="1" x14ac:dyDescent="0.2">
      <c r="C106" s="10">
        <v>13</v>
      </c>
      <c r="E106" s="8">
        <f>IF(E$91&lt;=$C106,0,IF(E$91&gt;(INDEX($D$14:$AA$14,1,$C106)+$C106),INDEX($D$19:$AA$19,,$C106)-SUM($D106:D106),INDEX($D$19:$AA$19,,$C106)/INDEX($D$14:$AA$14,1,$C106)))</f>
        <v>0</v>
      </c>
      <c r="F106" s="8">
        <f>IF(F$91&lt;=$C106,0,IF(F$91&gt;(INDEX($D$14:$AA$14,1,$C106)+$C106),INDEX($D$19:$AA$19,,$C106)-SUM($D106:E106),INDEX($D$19:$AA$19,,$C106)/INDEX($D$14:$AA$14,1,$C106)))</f>
        <v>0</v>
      </c>
      <c r="G106" s="8">
        <f>IF(G$91&lt;=$C106,0,IF(G$91&gt;(INDEX($D$14:$AA$14,1,$C106)+$C106),INDEX($D$19:$AA$19,,$C106)-SUM($D106:F106),INDEX($D$19:$AA$19,,$C106)/INDEX($D$14:$AA$14,1,$C106)))</f>
        <v>0</v>
      </c>
      <c r="H106" s="8">
        <f>IF(H$91&lt;=$C106,0,IF(H$91&gt;(INDEX($D$14:$AA$14,1,$C106)+$C106),INDEX($D$19:$AA$19,,$C106)-SUM($D106:G106),INDEX($D$19:$AA$19,,$C106)/INDEX($D$14:$AA$14,1,$C106)))</f>
        <v>0</v>
      </c>
      <c r="I106" s="8">
        <f>IF(I$91&lt;=$C106,0,IF(I$91&gt;(INDEX($D$14:$AA$14,1,$C106)+$C106),INDEX($D$19:$AA$19,,$C106)-SUM($D106:H106),INDEX($D$19:$AA$19,,$C106)/INDEX($D$14:$AA$14,1,$C106)))</f>
        <v>0</v>
      </c>
      <c r="J106" s="8">
        <f>IF(J$91&lt;=$C106,0,IF(J$91&gt;(INDEX($D$14:$AA$14,1,$C106)+$C106),INDEX($D$19:$AA$19,,$C106)-SUM($D106:I106),INDEX($D$19:$AA$19,,$C106)/INDEX($D$14:$AA$14,1,$C106)))</f>
        <v>0</v>
      </c>
      <c r="K106" s="8">
        <f>IF(K$91&lt;=$C106,0,IF(K$91&gt;(INDEX($D$14:$AA$14,1,$C106)+$C106),INDEX($D$19:$AA$19,,$C106)-SUM($D106:J106),INDEX($D$19:$AA$19,,$C106)/INDEX($D$14:$AA$14,1,$C106)))</f>
        <v>0</v>
      </c>
      <c r="L106" s="8">
        <f>IF(L$91&lt;=$C106,0,IF(L$91&gt;(INDEX($D$14:$AA$14,1,$C106)+$C106),INDEX($D$19:$AA$19,,$C106)-SUM($D106:K106),INDEX($D$19:$AA$19,,$C106)/INDEX($D$14:$AA$14,1,$C106)))</f>
        <v>0</v>
      </c>
      <c r="M106" s="8">
        <f>IF(M$91&lt;=$C106,0,IF(M$91&gt;(INDEX($D$14:$AA$14,1,$C106)+$C106),INDEX($D$19:$AA$19,,$C106)-SUM($D106:L106),INDEX($D$19:$AA$19,,$C106)/INDEX($D$14:$AA$14,1,$C106)))</f>
        <v>0</v>
      </c>
      <c r="N106" s="8">
        <f>IF(N$91&lt;=$C106,0,IF(N$91&gt;(INDEX($D$14:$AA$14,1,$C106)+$C106),INDEX($D$19:$AA$19,,$C106)-SUM($D106:M106),INDEX($D$19:$AA$19,,$C106)/INDEX($D$14:$AA$14,1,$C106)))</f>
        <v>0</v>
      </c>
      <c r="O106" s="8">
        <f>IF(O$91&lt;=$C106,0,IF(O$91&gt;(INDEX($D$14:$AA$14,1,$C106)+$C106),INDEX($D$19:$AA$19,,$C106)-SUM($D106:N106),INDEX($D$19:$AA$19,,$C106)/INDEX($D$14:$AA$14,1,$C106)))</f>
        <v>0</v>
      </c>
      <c r="P106" s="8">
        <f>IF(P$91&lt;=$C106,0,IF(P$91&gt;(INDEX($D$14:$AA$14,1,$C106)+$C106),INDEX($D$19:$AA$19,,$C106)-SUM($D106:O106),INDEX($D$19:$AA$19,,$C106)/INDEX($D$14:$AA$14,1,$C106)))</f>
        <v>0</v>
      </c>
      <c r="Q106" s="8">
        <f>IF(Q$91&lt;=$C106,0,IF(Q$91&gt;(INDEX($D$14:$AA$14,1,$C106)+$C106),INDEX($D$19:$AA$19,,$C106)-SUM($D106:P106),INDEX($D$19:$AA$19,,$C106)/INDEX($D$14:$AA$14,1,$C106)))</f>
        <v>0</v>
      </c>
      <c r="R106" s="8">
        <f>IF(R$91&lt;=$C106,0,IF(R$91&gt;(INDEX($D$14:$AA$14,1,$C106)+$C106),INDEX($D$19:$AA$19,,$C106)-SUM($D106:Q106),INDEX($D$19:$AA$19,,$C106)/INDEX($D$14:$AA$14,1,$C106)))</f>
        <v>0</v>
      </c>
      <c r="S106" s="8">
        <f>IF(S$91&lt;=$C106,0,IF(S$91&gt;(INDEX($D$14:$AA$14,1,$C106)+$C106),INDEX($D$19:$AA$19,,$C106)-SUM($D106:R106),INDEX($D$19:$AA$19,,$C106)/INDEX($D$14:$AA$14,1,$C106)))</f>
        <v>0</v>
      </c>
      <c r="T106" s="8">
        <f>IF(T$91&lt;=$C106,0,IF(T$91&gt;(INDEX($D$14:$AA$14,1,$C106)+$C106),INDEX($D$19:$AA$19,,$C106)-SUM($D106:S106),INDEX($D$19:$AA$19,,$C106)/INDEX($D$14:$AA$14,1,$C106)))</f>
        <v>0</v>
      </c>
      <c r="U106" s="8">
        <f>IF(U$91&lt;=$C106,0,IF(U$91&gt;(INDEX($D$14:$AA$14,1,$C106)+$C106),INDEX($D$19:$AA$19,,$C106)-SUM($D106:T106),INDEX($D$19:$AA$19,,$C106)/INDEX($D$14:$AA$14,1,$C106)))</f>
        <v>0</v>
      </c>
      <c r="V106" s="8">
        <f>IF(V$91&lt;=$C106,0,IF(V$91&gt;(INDEX($D$14:$AA$14,1,$C106)+$C106),INDEX($D$19:$AA$19,,$C106)-SUM($D106:U106),INDEX($D$19:$AA$19,,$C106)/INDEX($D$14:$AA$14,1,$C106)))</f>
        <v>0</v>
      </c>
      <c r="W106" s="8">
        <f>IF(W$91&lt;=$C106,0,IF(W$91&gt;(INDEX($D$14:$AA$14,1,$C106)+$C106),INDEX($D$19:$AA$19,,$C106)-SUM($D106:V106),INDEX($D$19:$AA$19,,$C106)/INDEX($D$14:$AA$14,1,$C106)))</f>
        <v>0</v>
      </c>
      <c r="X106" s="8">
        <f>IF(X$91&lt;=$C106,0,IF(X$91&gt;(INDEX($D$14:$AA$14,1,$C106)+$C106),INDEX($D$19:$AA$19,,$C106)-SUM($D106:W106),INDEX($D$19:$AA$19,,$C106)/INDEX($D$14:$AA$14,1,$C106)))</f>
        <v>0</v>
      </c>
      <c r="Y106" s="8">
        <f>IF(Y$91&lt;=$C106,0,IF(Y$91&gt;(INDEX($D$14:$AA$14,1,$C106)+$C106),INDEX($D$19:$AA$19,,$C106)-SUM($D106:X106),INDEX($D$19:$AA$19,,$C106)/INDEX($D$14:$AA$14,1,$C106)))</f>
        <v>0</v>
      </c>
      <c r="Z106" s="8">
        <f>IF(Z$91&lt;=$C106,0,IF(Z$91&gt;(INDEX($D$14:$AA$14,1,$C106)+$C106),INDEX($D$19:$AA$19,,$C106)-SUM($D106:Y106),INDEX($D$19:$AA$19,,$C106)/INDEX($D$14:$AA$14,1,$C106)))</f>
        <v>0</v>
      </c>
      <c r="AA106" s="8">
        <f>IF(AA$91&lt;=$C106,0,IF(AA$91&gt;(INDEX($D$14:$AA$14,1,$C106)+$C106),INDEX($D$19:$AA$19,,$C106)-SUM($D106:Z106),INDEX($D$19:$AA$19,,$C106)/INDEX($D$14:$AA$14,1,$C106)))</f>
        <v>0</v>
      </c>
      <c r="AB106" s="8">
        <f>IF(AB$91&lt;=$C106,0,IF(AB$91&gt;(INDEX($D$14:$AA$14,1,$C106)+$C106),INDEX($D$19:$AA$19,,$C106)-SUM($D106:AA106),INDEX($D$19:$AA$19,,$C106)/INDEX($D$14:$AA$14,1,$C106)))*0.5</f>
        <v>0</v>
      </c>
      <c r="AC106" s="8">
        <f>IF(AC$91&lt;=$C106,0,IF(AC$91&gt;(INDEX($D$14:$AG$14,1,$C106)+$C106),INDEX($D$19:$AG$19,,$C106)-SUM($D106:AA106),INDEX($D$19:$AG$19,,$C106)/INDEX($D$14:$AG$14,1,$C106)))</f>
        <v>0</v>
      </c>
      <c r="AD106" s="8">
        <f>IF(AD$91&lt;=$C106,0,IF(AD$91&gt;(INDEX($D$14:$AG$14,1,$C106)+$C106),INDEX($D$19:$AG$19,,$C106)-SUM($D106:AC106),INDEX($D$19:$AG$19,,$C106)/INDEX($D$14:$AG$14,1,$C106)))</f>
        <v>0</v>
      </c>
      <c r="AE106" s="8">
        <f>IF(AE$91&lt;=$C106,0,IF(AE$91&gt;(INDEX($D$14:$AG$14,1,$C106)+$C106),INDEX($D$19:$AG$19,,$C106)-SUM($D106:AD106),INDEX($D$19:$AG$19,,$C106)/INDEX($D$14:$AG$14,1,$C106)))</f>
        <v>0</v>
      </c>
      <c r="AF106" s="8">
        <f>IF(AF$91&lt;=$C106,0,IF(AF$91&gt;(INDEX($D$14:$AG$14,1,$C106)+$C106),INDEX($D$19:$AG$19,,$C106)-SUM($D106:AE106),INDEX($D$19:$AG$19,,$C106)/INDEX($D$14:$AG$14,1,$C106)))</f>
        <v>0</v>
      </c>
      <c r="AG106" s="8">
        <f>IF(AG$91&lt;=$C106,0,IF(AG$91&gt;(INDEX($D$14:$AG$14,1,$C106)+$C106),INDEX($D$19:$AG$19,,$C106)-SUM($D106:AF106),INDEX($D$19:$AG$19,,$C106)/INDEX($D$14:$AG$14,1,$C106)))</f>
        <v>0</v>
      </c>
      <c r="AH106" s="11">
        <f t="shared" si="49"/>
        <v>0</v>
      </c>
      <c r="AI106" s="11">
        <v>0</v>
      </c>
      <c r="AJ106" s="11">
        <f t="shared" si="50"/>
        <v>0</v>
      </c>
      <c r="AK106" s="10">
        <f t="shared" si="51"/>
        <v>-11.5</v>
      </c>
    </row>
    <row r="107" spans="3:37" s="10" customFormat="1" hidden="1" outlineLevel="1" x14ac:dyDescent="0.2">
      <c r="C107" s="10">
        <v>14</v>
      </c>
      <c r="E107" s="8">
        <f>IF(E$91&lt;=$C107,0,IF(E$91&gt;(INDEX($D$14:$AA$14,1,$C107)+$C107),INDEX($D$19:$AA$19,,$C107)-SUM($D107:D107),INDEX($D$19:$AA$19,,$C107)/INDEX($D$14:$AA$14,1,$C107)))</f>
        <v>0</v>
      </c>
      <c r="F107" s="8">
        <f>IF(F$91&lt;=$C107,0,IF(F$91&gt;(INDEX($D$14:$AA$14,1,$C107)+$C107),INDEX($D$19:$AA$19,,$C107)-SUM($D107:E107),INDEX($D$19:$AA$19,,$C107)/INDEX($D$14:$AA$14,1,$C107)))</f>
        <v>0</v>
      </c>
      <c r="G107" s="8">
        <f>IF(G$91&lt;=$C107,0,IF(G$91&gt;(INDEX($D$14:$AA$14,1,$C107)+$C107),INDEX($D$19:$AA$19,,$C107)-SUM($D107:F107),INDEX($D$19:$AA$19,,$C107)/INDEX($D$14:$AA$14,1,$C107)))</f>
        <v>0</v>
      </c>
      <c r="H107" s="8">
        <f>IF(H$91&lt;=$C107,0,IF(H$91&gt;(INDEX($D$14:$AA$14,1,$C107)+$C107),INDEX($D$19:$AA$19,,$C107)-SUM($D107:G107),INDEX($D$19:$AA$19,,$C107)/INDEX($D$14:$AA$14,1,$C107)))</f>
        <v>0</v>
      </c>
      <c r="I107" s="8">
        <f>IF(I$91&lt;=$C107,0,IF(I$91&gt;(INDEX($D$14:$AA$14,1,$C107)+$C107),INDEX($D$19:$AA$19,,$C107)-SUM($D107:H107),INDEX($D$19:$AA$19,,$C107)/INDEX($D$14:$AA$14,1,$C107)))</f>
        <v>0</v>
      </c>
      <c r="J107" s="8">
        <f>IF(J$91&lt;=$C107,0,IF(J$91&gt;(INDEX($D$14:$AA$14,1,$C107)+$C107),INDEX($D$19:$AA$19,,$C107)-SUM($D107:I107),INDEX($D$19:$AA$19,,$C107)/INDEX($D$14:$AA$14,1,$C107)))</f>
        <v>0</v>
      </c>
      <c r="K107" s="8">
        <f>IF(K$91&lt;=$C107,0,IF(K$91&gt;(INDEX($D$14:$AA$14,1,$C107)+$C107),INDEX($D$19:$AA$19,,$C107)-SUM($D107:J107),INDEX($D$19:$AA$19,,$C107)/INDEX($D$14:$AA$14,1,$C107)))</f>
        <v>0</v>
      </c>
      <c r="L107" s="8">
        <f>IF(L$91&lt;=$C107,0,IF(L$91&gt;(INDEX($D$14:$AA$14,1,$C107)+$C107),INDEX($D$19:$AA$19,,$C107)-SUM($D107:K107),INDEX($D$19:$AA$19,,$C107)/INDEX($D$14:$AA$14,1,$C107)))</f>
        <v>0</v>
      </c>
      <c r="M107" s="8">
        <f>IF(M$91&lt;=$C107,0,IF(M$91&gt;(INDEX($D$14:$AA$14,1,$C107)+$C107),INDEX($D$19:$AA$19,,$C107)-SUM($D107:L107),INDEX($D$19:$AA$19,,$C107)/INDEX($D$14:$AA$14,1,$C107)))</f>
        <v>0</v>
      </c>
      <c r="N107" s="8">
        <f>IF(N$91&lt;=$C107,0,IF(N$91&gt;(INDEX($D$14:$AA$14,1,$C107)+$C107),INDEX($D$19:$AA$19,,$C107)-SUM($D107:M107),INDEX($D$19:$AA$19,,$C107)/INDEX($D$14:$AA$14,1,$C107)))</f>
        <v>0</v>
      </c>
      <c r="O107" s="8">
        <f>IF(O$91&lt;=$C107,0,IF(O$91&gt;(INDEX($D$14:$AA$14,1,$C107)+$C107),INDEX($D$19:$AA$19,,$C107)-SUM($D107:N107),INDEX($D$19:$AA$19,,$C107)/INDEX($D$14:$AA$14,1,$C107)))</f>
        <v>0</v>
      </c>
      <c r="P107" s="8">
        <f>IF(P$91&lt;=$C107,0,IF(P$91&gt;(INDEX($D$14:$AA$14,1,$C107)+$C107),INDEX($D$19:$AA$19,,$C107)-SUM($D107:O107),INDEX($D$19:$AA$19,,$C107)/INDEX($D$14:$AA$14,1,$C107)))</f>
        <v>0</v>
      </c>
      <c r="Q107" s="8">
        <f>IF(Q$91&lt;=$C107,0,IF(Q$91&gt;(INDEX($D$14:$AA$14,1,$C107)+$C107),INDEX($D$19:$AA$19,,$C107)-SUM($D107:P107),INDEX($D$19:$AA$19,,$C107)/INDEX($D$14:$AA$14,1,$C107)))</f>
        <v>0</v>
      </c>
      <c r="R107" s="8">
        <f>IF(R$91&lt;=$C107,0,IF(R$91&gt;(INDEX($D$14:$AA$14,1,$C107)+$C107),INDEX($D$19:$AA$19,,$C107)-SUM($D107:Q107),INDEX($D$19:$AA$19,,$C107)/INDEX($D$14:$AA$14,1,$C107)))</f>
        <v>0</v>
      </c>
      <c r="S107" s="8">
        <f>IF(S$91&lt;=$C107,0,IF(S$91&gt;(INDEX($D$14:$AA$14,1,$C107)+$C107),INDEX($D$19:$AA$19,,$C107)-SUM($D107:R107),INDEX($D$19:$AA$19,,$C107)/INDEX($D$14:$AA$14,1,$C107)))</f>
        <v>0</v>
      </c>
      <c r="T107" s="8">
        <f>IF(T$91&lt;=$C107,0,IF(T$91&gt;(INDEX($D$14:$AA$14,1,$C107)+$C107),INDEX($D$19:$AA$19,,$C107)-SUM($D107:S107),INDEX($D$19:$AA$19,,$C107)/INDEX($D$14:$AA$14,1,$C107)))</f>
        <v>0</v>
      </c>
      <c r="U107" s="8">
        <f>IF(U$91&lt;=$C107,0,IF(U$91&gt;(INDEX($D$14:$AA$14,1,$C107)+$C107),INDEX($D$19:$AA$19,,$C107)-SUM($D107:T107),INDEX($D$19:$AA$19,,$C107)/INDEX($D$14:$AA$14,1,$C107)))</f>
        <v>0</v>
      </c>
      <c r="V107" s="8">
        <f>IF(V$91&lt;=$C107,0,IF(V$91&gt;(INDEX($D$14:$AA$14,1,$C107)+$C107),INDEX($D$19:$AA$19,,$C107)-SUM($D107:U107),INDEX($D$19:$AA$19,,$C107)/INDEX($D$14:$AA$14,1,$C107)))</f>
        <v>0</v>
      </c>
      <c r="W107" s="8">
        <f>IF(W$91&lt;=$C107,0,IF(W$91&gt;(INDEX($D$14:$AA$14,1,$C107)+$C107),INDEX($D$19:$AA$19,,$C107)-SUM($D107:V107),INDEX($D$19:$AA$19,,$C107)/INDEX($D$14:$AA$14,1,$C107)))</f>
        <v>0</v>
      </c>
      <c r="X107" s="8">
        <f>IF(X$91&lt;=$C107,0,IF(X$91&gt;(INDEX($D$14:$AA$14,1,$C107)+$C107),INDEX($D$19:$AA$19,,$C107)-SUM($D107:W107),INDEX($D$19:$AA$19,,$C107)/INDEX($D$14:$AA$14,1,$C107)))</f>
        <v>0</v>
      </c>
      <c r="Y107" s="8">
        <f>IF(Y$91&lt;=$C107,0,IF(Y$91&gt;(INDEX($D$14:$AA$14,1,$C107)+$C107),INDEX($D$19:$AA$19,,$C107)-SUM($D107:X107),INDEX($D$19:$AA$19,,$C107)/INDEX($D$14:$AA$14,1,$C107)))</f>
        <v>0</v>
      </c>
      <c r="Z107" s="8">
        <f>IF(Z$91&lt;=$C107,0,IF(Z$91&gt;(INDEX($D$14:$AA$14,1,$C107)+$C107),INDEX($D$19:$AA$19,,$C107)-SUM($D107:Y107),INDEX($D$19:$AA$19,,$C107)/INDEX($D$14:$AA$14,1,$C107)))</f>
        <v>0</v>
      </c>
      <c r="AA107" s="8">
        <f>IF(AA$91&lt;=$C107,0,IF(AA$91&gt;(INDEX($D$14:$AA$14,1,$C107)+$C107),INDEX($D$19:$AA$19,,$C107)-SUM($D107:Z107),INDEX($D$19:$AA$19,,$C107)/INDEX($D$14:$AA$14,1,$C107)))</f>
        <v>0</v>
      </c>
      <c r="AB107" s="8">
        <f>IF(AB$91&lt;=$C107,0,IF(AB$91&gt;(INDEX($D$14:$AA$14,1,$C107)+$C107),INDEX($D$19:$AA$19,,$C107)-SUM($D107:AA107),INDEX($D$19:$AA$19,,$C107)/INDEX($D$14:$AA$14,1,$C107)))*0.5</f>
        <v>0</v>
      </c>
      <c r="AC107" s="8">
        <f>IF(AC$91&lt;=$C107,0,IF(AC$91&gt;(INDEX($D$14:$AG$14,1,$C107)+$C107),INDEX($D$19:$AG$19,,$C107)-SUM($D107:AA107),INDEX($D$19:$AG$19,,$C107)/INDEX($D$14:$AG$14,1,$C107)))</f>
        <v>0</v>
      </c>
      <c r="AD107" s="8">
        <f>IF(AD$91&lt;=$C107,0,IF(AD$91&gt;(INDEX($D$14:$AG$14,1,$C107)+$C107),INDEX($D$19:$AG$19,,$C107)-SUM($D107:AC107),INDEX($D$19:$AG$19,,$C107)/INDEX($D$14:$AG$14,1,$C107)))</f>
        <v>0</v>
      </c>
      <c r="AE107" s="8">
        <f>IF(AE$91&lt;=$C107,0,IF(AE$91&gt;(INDEX($D$14:$AG$14,1,$C107)+$C107),INDEX($D$19:$AG$19,,$C107)-SUM($D107:AD107),INDEX($D$19:$AG$19,,$C107)/INDEX($D$14:$AG$14,1,$C107)))</f>
        <v>0</v>
      </c>
      <c r="AF107" s="8">
        <f>IF(AF$91&lt;=$C107,0,IF(AF$91&gt;(INDEX($D$14:$AG$14,1,$C107)+$C107),INDEX($D$19:$AG$19,,$C107)-SUM($D107:AE107),INDEX($D$19:$AG$19,,$C107)/INDEX($D$14:$AG$14,1,$C107)))</f>
        <v>0</v>
      </c>
      <c r="AG107" s="8">
        <f>IF(AG$91&lt;=$C107,0,IF(AG$91&gt;(INDEX($D$14:$AG$14,1,$C107)+$C107),INDEX($D$19:$AG$19,,$C107)-SUM($D107:AF107),INDEX($D$19:$AG$19,,$C107)/INDEX($D$14:$AG$14,1,$C107)))</f>
        <v>0</v>
      </c>
      <c r="AH107" s="11">
        <f t="shared" si="49"/>
        <v>0</v>
      </c>
      <c r="AI107" s="11">
        <v>0</v>
      </c>
      <c r="AJ107" s="11">
        <f t="shared" si="50"/>
        <v>0</v>
      </c>
      <c r="AK107" s="10">
        <f t="shared" si="51"/>
        <v>-10.5</v>
      </c>
    </row>
    <row r="108" spans="3:37" s="10" customFormat="1" hidden="1" outlineLevel="1" x14ac:dyDescent="0.2">
      <c r="C108" s="10">
        <v>15</v>
      </c>
      <c r="E108" s="8">
        <f>IF(E$91&lt;=$C108,0,IF(E$91&gt;(INDEX($D$14:$AA$14,1,$C108)+$C108),INDEX($D$19:$AA$19,,$C108)-SUM($D108:D108),INDEX($D$19:$AA$19,,$C108)/INDEX($D$14:$AA$14,1,$C108)))</f>
        <v>0</v>
      </c>
      <c r="F108" s="8">
        <f>IF(F$91&lt;=$C108,0,IF(F$91&gt;(INDEX($D$14:$AA$14,1,$C108)+$C108),INDEX($D$19:$AA$19,,$C108)-SUM($D108:E108),INDEX($D$19:$AA$19,,$C108)/INDEX($D$14:$AA$14,1,$C108)))</f>
        <v>0</v>
      </c>
      <c r="G108" s="8">
        <f>IF(G$91&lt;=$C108,0,IF(G$91&gt;(INDEX($D$14:$AA$14,1,$C108)+$C108),INDEX($D$19:$AA$19,,$C108)-SUM($D108:F108),INDEX($D$19:$AA$19,,$C108)/INDEX($D$14:$AA$14,1,$C108)))</f>
        <v>0</v>
      </c>
      <c r="H108" s="8">
        <f>IF(H$91&lt;=$C108,0,IF(H$91&gt;(INDEX($D$14:$AA$14,1,$C108)+$C108),INDEX($D$19:$AA$19,,$C108)-SUM($D108:G108),INDEX($D$19:$AA$19,,$C108)/INDEX($D$14:$AA$14,1,$C108)))</f>
        <v>0</v>
      </c>
      <c r="I108" s="8">
        <f>IF(I$91&lt;=$C108,0,IF(I$91&gt;(INDEX($D$14:$AA$14,1,$C108)+$C108),INDEX($D$19:$AA$19,,$C108)-SUM($D108:H108),INDEX($D$19:$AA$19,,$C108)/INDEX($D$14:$AA$14,1,$C108)))</f>
        <v>0</v>
      </c>
      <c r="J108" s="8">
        <f>IF(J$91&lt;=$C108,0,IF(J$91&gt;(INDEX($D$14:$AA$14,1,$C108)+$C108),INDEX($D$19:$AA$19,,$C108)-SUM($D108:I108),INDEX($D$19:$AA$19,,$C108)/INDEX($D$14:$AA$14,1,$C108)))</f>
        <v>0</v>
      </c>
      <c r="K108" s="8">
        <f>IF(K$91&lt;=$C108,0,IF(K$91&gt;(INDEX($D$14:$AA$14,1,$C108)+$C108),INDEX($D$19:$AA$19,,$C108)-SUM($D108:J108),INDEX($D$19:$AA$19,,$C108)/INDEX($D$14:$AA$14,1,$C108)))</f>
        <v>0</v>
      </c>
      <c r="L108" s="8">
        <f>IF(L$91&lt;=$C108,0,IF(L$91&gt;(INDEX($D$14:$AA$14,1,$C108)+$C108),INDEX($D$19:$AA$19,,$C108)-SUM($D108:K108),INDEX($D$19:$AA$19,,$C108)/INDEX($D$14:$AA$14,1,$C108)))</f>
        <v>0</v>
      </c>
      <c r="M108" s="8">
        <f>IF(M$91&lt;=$C108,0,IF(M$91&gt;(INDEX($D$14:$AA$14,1,$C108)+$C108),INDEX($D$19:$AA$19,,$C108)-SUM($D108:L108),INDEX($D$19:$AA$19,,$C108)/INDEX($D$14:$AA$14,1,$C108)))</f>
        <v>0</v>
      </c>
      <c r="N108" s="8">
        <f>IF(N$91&lt;=$C108,0,IF(N$91&gt;(INDEX($D$14:$AA$14,1,$C108)+$C108),INDEX($D$19:$AA$19,,$C108)-SUM($D108:M108),INDEX($D$19:$AA$19,,$C108)/INDEX($D$14:$AA$14,1,$C108)))</f>
        <v>0</v>
      </c>
      <c r="O108" s="8">
        <f>IF(O$91&lt;=$C108,0,IF(O$91&gt;(INDEX($D$14:$AA$14,1,$C108)+$C108),INDEX($D$19:$AA$19,,$C108)-SUM($D108:N108),INDEX($D$19:$AA$19,,$C108)/INDEX($D$14:$AA$14,1,$C108)))</f>
        <v>0</v>
      </c>
      <c r="P108" s="8">
        <f>IF(P$91&lt;=$C108,0,IF(P$91&gt;(INDEX($D$14:$AA$14,1,$C108)+$C108),INDEX($D$19:$AA$19,,$C108)-SUM($D108:O108),INDEX($D$19:$AA$19,,$C108)/INDEX($D$14:$AA$14,1,$C108)))</f>
        <v>0</v>
      </c>
      <c r="Q108" s="8">
        <f>IF(Q$91&lt;=$C108,0,IF(Q$91&gt;(INDEX($D$14:$AA$14,1,$C108)+$C108),INDEX($D$19:$AA$19,,$C108)-SUM($D108:P108),INDEX($D$19:$AA$19,,$C108)/INDEX($D$14:$AA$14,1,$C108)))</f>
        <v>0</v>
      </c>
      <c r="R108" s="8">
        <f>IF(R$91&lt;=$C108,0,IF(R$91&gt;(INDEX($D$14:$AA$14,1,$C108)+$C108),INDEX($D$19:$AA$19,,$C108)-SUM($D108:Q108),INDEX($D$19:$AA$19,,$C108)/INDEX($D$14:$AA$14,1,$C108)))</f>
        <v>0</v>
      </c>
      <c r="S108" s="8">
        <f>IF(S$91&lt;=$C108,0,IF(S$91&gt;(INDEX($D$14:$AA$14,1,$C108)+$C108),INDEX($D$19:$AA$19,,$C108)-SUM($D108:R108),INDEX($D$19:$AA$19,,$C108)/INDEX($D$14:$AA$14,1,$C108)))</f>
        <v>0</v>
      </c>
      <c r="T108" s="8">
        <f>IF(T$91&lt;=$C108,0,IF(T$91&gt;(INDEX($D$14:$AA$14,1,$C108)+$C108),INDEX($D$19:$AA$19,,$C108)-SUM($D108:S108),INDEX($D$19:$AA$19,,$C108)/INDEX($D$14:$AA$14,1,$C108)))</f>
        <v>0</v>
      </c>
      <c r="U108" s="8">
        <f>IF(U$91&lt;=$C108,0,IF(U$91&gt;(INDEX($D$14:$AA$14,1,$C108)+$C108),INDEX($D$19:$AA$19,,$C108)-SUM($D108:T108),INDEX($D$19:$AA$19,,$C108)/INDEX($D$14:$AA$14,1,$C108)))</f>
        <v>0</v>
      </c>
      <c r="V108" s="8">
        <f>IF(V$91&lt;=$C108,0,IF(V$91&gt;(INDEX($D$14:$AA$14,1,$C108)+$C108),INDEX($D$19:$AA$19,,$C108)-SUM($D108:U108),INDEX($D$19:$AA$19,,$C108)/INDEX($D$14:$AA$14,1,$C108)))</f>
        <v>0</v>
      </c>
      <c r="W108" s="8">
        <f>IF(W$91&lt;=$C108,0,IF(W$91&gt;(INDEX($D$14:$AA$14,1,$C108)+$C108),INDEX($D$19:$AA$19,,$C108)-SUM($D108:V108),INDEX($D$19:$AA$19,,$C108)/INDEX($D$14:$AA$14,1,$C108)))</f>
        <v>0</v>
      </c>
      <c r="X108" s="8">
        <f>IF(X$91&lt;=$C108,0,IF(X$91&gt;(INDEX($D$14:$AA$14,1,$C108)+$C108),INDEX($D$19:$AA$19,,$C108)-SUM($D108:W108),INDEX($D$19:$AA$19,,$C108)/INDEX($D$14:$AA$14,1,$C108)))</f>
        <v>0</v>
      </c>
      <c r="Y108" s="8">
        <f>IF(Y$91&lt;=$C108,0,IF(Y$91&gt;(INDEX($D$14:$AA$14,1,$C108)+$C108),INDEX($D$19:$AA$19,,$C108)-SUM($D108:X108),INDEX($D$19:$AA$19,,$C108)/INDEX($D$14:$AA$14,1,$C108)))</f>
        <v>0</v>
      </c>
      <c r="Z108" s="8">
        <f>IF(Z$91&lt;=$C108,0,IF(Z$91&gt;(INDEX($D$14:$AA$14,1,$C108)+$C108),INDEX($D$19:$AA$19,,$C108)-SUM($D108:Y108),INDEX($D$19:$AA$19,,$C108)/INDEX($D$14:$AA$14,1,$C108)))</f>
        <v>0</v>
      </c>
      <c r="AA108" s="8">
        <f>IF(AA$91&lt;=$C108,0,IF(AA$91&gt;(INDEX($D$14:$AA$14,1,$C108)+$C108),INDEX($D$19:$AA$19,,$C108)-SUM($D108:Z108),INDEX($D$19:$AA$19,,$C108)/INDEX($D$14:$AA$14,1,$C108)))</f>
        <v>0</v>
      </c>
      <c r="AB108" s="8">
        <f>IF(AB$91&lt;=$C108,0,IF(AB$91&gt;(INDEX($D$14:$AA$14,1,$C108)+$C108),INDEX($D$19:$AA$19,,$C108)-SUM($D108:AA108),INDEX($D$19:$AA$19,,$C108)/INDEX($D$14:$AA$14,1,$C108)))*0.5</f>
        <v>0</v>
      </c>
      <c r="AC108" s="8">
        <f>IF(AC$91&lt;=$C108,0,IF(AC$91&gt;(INDEX($D$14:$AG$14,1,$C108)+$C108),INDEX($D$19:$AG$19,,$C108)-SUM($D108:AA108),INDEX($D$19:$AG$19,,$C108)/INDEX($D$14:$AG$14,1,$C108)))</f>
        <v>0</v>
      </c>
      <c r="AD108" s="8">
        <f>IF(AD$91&lt;=$C108,0,IF(AD$91&gt;(INDEX($D$14:$AG$14,1,$C108)+$C108),INDEX($D$19:$AG$19,,$C108)-SUM($D108:AC108),INDEX($D$19:$AG$19,,$C108)/INDEX($D$14:$AG$14,1,$C108)))</f>
        <v>0</v>
      </c>
      <c r="AE108" s="8">
        <f>IF(AE$91&lt;=$C108,0,IF(AE$91&gt;(INDEX($D$14:$AG$14,1,$C108)+$C108),INDEX($D$19:$AG$19,,$C108)-SUM($D108:AD108),INDEX($D$19:$AG$19,,$C108)/INDEX($D$14:$AG$14,1,$C108)))</f>
        <v>0</v>
      </c>
      <c r="AF108" s="8">
        <f>IF(AF$91&lt;=$C108,0,IF(AF$91&gt;(INDEX($D$14:$AG$14,1,$C108)+$C108),INDEX($D$19:$AG$19,,$C108)-SUM($D108:AE108),INDEX($D$19:$AG$19,,$C108)/INDEX($D$14:$AG$14,1,$C108)))</f>
        <v>0</v>
      </c>
      <c r="AG108" s="8">
        <f>IF(AG$91&lt;=$C108,0,IF(AG$91&gt;(INDEX($D$14:$AG$14,1,$C108)+$C108),INDEX($D$19:$AG$19,,$C108)-SUM($D108:AF108),INDEX($D$19:$AG$19,,$C108)/INDEX($D$14:$AG$14,1,$C108)))</f>
        <v>0</v>
      </c>
      <c r="AH108" s="11">
        <f>SUM(E108:AB108)</f>
        <v>0</v>
      </c>
      <c r="AI108" s="11">
        <v>0</v>
      </c>
      <c r="AJ108" s="11">
        <f t="shared" si="50"/>
        <v>0</v>
      </c>
      <c r="AK108" s="10">
        <f t="shared" si="51"/>
        <v>-9.5</v>
      </c>
    </row>
    <row r="109" spans="3:37" s="10" customFormat="1" hidden="1" outlineLevel="1" x14ac:dyDescent="0.2">
      <c r="C109" s="10">
        <v>16</v>
      </c>
      <c r="E109" s="8">
        <f>IF(E$91&lt;=$C109,0,IF(E$91&gt;(INDEX($D$14:$AA$14,1,$C109)+$C109),INDEX($D$19:$AA$19,,$C109)-SUM($D109:D109),INDEX($D$19:$AA$19,,$C109)/INDEX($D$14:$AA$14,1,$C109)))</f>
        <v>0</v>
      </c>
      <c r="F109" s="8">
        <f>IF(F$91&lt;=$C109,0,IF(F$91&gt;(INDEX($D$14:$AA$14,1,$C109)+$C109),INDEX($D$19:$AA$19,,$C109)-SUM($D109:E109),INDEX($D$19:$AA$19,,$C109)/INDEX($D$14:$AA$14,1,$C109)))</f>
        <v>0</v>
      </c>
      <c r="G109" s="8">
        <f>IF(G$91&lt;=$C109,0,IF(G$91&gt;(INDEX($D$14:$AA$14,1,$C109)+$C109),INDEX($D$19:$AA$19,,$C109)-SUM($D109:F109),INDEX($D$19:$AA$19,,$C109)/INDEX($D$14:$AA$14,1,$C109)))</f>
        <v>0</v>
      </c>
      <c r="H109" s="8">
        <f>IF(H$91&lt;=$C109,0,IF(H$91&gt;(INDEX($D$14:$AA$14,1,$C109)+$C109),INDEX($D$19:$AA$19,,$C109)-SUM($D109:G109),INDEX($D$19:$AA$19,,$C109)/INDEX($D$14:$AA$14,1,$C109)))</f>
        <v>0</v>
      </c>
      <c r="I109" s="8">
        <f>IF(I$91&lt;=$C109,0,IF(I$91&gt;(INDEX($D$14:$AA$14,1,$C109)+$C109),INDEX($D$19:$AA$19,,$C109)-SUM($D109:H109),INDEX($D$19:$AA$19,,$C109)/INDEX($D$14:$AA$14,1,$C109)))</f>
        <v>0</v>
      </c>
      <c r="J109" s="8">
        <f>IF(J$91&lt;=$C109,0,IF(J$91&gt;(INDEX($D$14:$AA$14,1,$C109)+$C109),INDEX($D$19:$AA$19,,$C109)-SUM($D109:I109),INDEX($D$19:$AA$19,,$C109)/INDEX($D$14:$AA$14,1,$C109)))</f>
        <v>0</v>
      </c>
      <c r="K109" s="8">
        <f>IF(K$91&lt;=$C109,0,IF(K$91&gt;(INDEX($D$14:$AA$14,1,$C109)+$C109),INDEX($D$19:$AA$19,,$C109)-SUM($D109:J109),INDEX($D$19:$AA$19,,$C109)/INDEX($D$14:$AA$14,1,$C109)))</f>
        <v>0</v>
      </c>
      <c r="L109" s="8">
        <f>IF(L$91&lt;=$C109,0,IF(L$91&gt;(INDEX($D$14:$AA$14,1,$C109)+$C109),INDEX($D$19:$AA$19,,$C109)-SUM($D109:K109),INDEX($D$19:$AA$19,,$C109)/INDEX($D$14:$AA$14,1,$C109)))</f>
        <v>0</v>
      </c>
      <c r="M109" s="8">
        <f>IF(M$91&lt;=$C109,0,IF(M$91&gt;(INDEX($D$14:$AA$14,1,$C109)+$C109),INDEX($D$19:$AA$19,,$C109)-SUM($D109:L109),INDEX($D$19:$AA$19,,$C109)/INDEX($D$14:$AA$14,1,$C109)))</f>
        <v>0</v>
      </c>
      <c r="N109" s="8">
        <f>IF(N$91&lt;=$C109,0,IF(N$91&gt;(INDEX($D$14:$AA$14,1,$C109)+$C109),INDEX($D$19:$AA$19,,$C109)-SUM($D109:M109),INDEX($D$19:$AA$19,,$C109)/INDEX($D$14:$AA$14,1,$C109)))</f>
        <v>0</v>
      </c>
      <c r="O109" s="8">
        <f>IF(O$91&lt;=$C109,0,IF(O$91&gt;(INDEX($D$14:$AA$14,1,$C109)+$C109),INDEX($D$19:$AA$19,,$C109)-SUM($D109:N109),INDEX($D$19:$AA$19,,$C109)/INDEX($D$14:$AA$14,1,$C109)))</f>
        <v>0</v>
      </c>
      <c r="P109" s="8">
        <f>IF(P$91&lt;=$C109,0,IF(P$91&gt;(INDEX($D$14:$AA$14,1,$C109)+$C109),INDEX($D$19:$AA$19,,$C109)-SUM($D109:O109),INDEX($D$19:$AA$19,,$C109)/INDEX($D$14:$AA$14,1,$C109)))</f>
        <v>0</v>
      </c>
      <c r="Q109" s="8">
        <f>IF(Q$91&lt;=$C109,0,IF(Q$91&gt;(INDEX($D$14:$AA$14,1,$C109)+$C109),INDEX($D$19:$AA$19,,$C109)-SUM($D109:P109),INDEX($D$19:$AA$19,,$C109)/INDEX($D$14:$AA$14,1,$C109)))</f>
        <v>0</v>
      </c>
      <c r="R109" s="8">
        <f>IF(R$91&lt;=$C109,0,IF(R$91&gt;(INDEX($D$14:$AA$14,1,$C109)+$C109),INDEX($D$19:$AA$19,,$C109)-SUM($D109:Q109),INDEX($D$19:$AA$19,,$C109)/INDEX($D$14:$AA$14,1,$C109)))</f>
        <v>0</v>
      </c>
      <c r="S109" s="8">
        <f>IF(S$91&lt;=$C109,0,IF(S$91&gt;(INDEX($D$14:$AA$14,1,$C109)+$C109),INDEX($D$19:$AA$19,,$C109)-SUM($D109:R109),INDEX($D$19:$AA$19,,$C109)/INDEX($D$14:$AA$14,1,$C109)))</f>
        <v>0</v>
      </c>
      <c r="T109" s="8">
        <f>IF(T$91&lt;=$C109,0,IF(T$91&gt;(INDEX($D$14:$AA$14,1,$C109)+$C109),INDEX($D$19:$AA$19,,$C109)-SUM($D109:S109),INDEX($D$19:$AA$19,,$C109)/INDEX($D$14:$AA$14,1,$C109)))</f>
        <v>0</v>
      </c>
      <c r="U109" s="8">
        <f>IF(U$91&lt;=$C109,0,IF(U$91&gt;(INDEX($D$14:$AA$14,1,$C109)+$C109),INDEX($D$19:$AA$19,,$C109)-SUM($D109:T109),INDEX($D$19:$AA$19,,$C109)/INDEX($D$14:$AA$14,1,$C109)))</f>
        <v>0</v>
      </c>
      <c r="V109" s="8">
        <f>IF(V$91&lt;=$C109,0,IF(V$91&gt;(INDEX($D$14:$AA$14,1,$C109)+$C109),INDEX($D$19:$AA$19,,$C109)-SUM($D109:U109),INDEX($D$19:$AA$19,,$C109)/INDEX($D$14:$AA$14,1,$C109)))</f>
        <v>0</v>
      </c>
      <c r="W109" s="8">
        <f>IF(W$91&lt;=$C109,0,IF(W$91&gt;(INDEX($D$14:$AA$14,1,$C109)+$C109),INDEX($D$19:$AA$19,,$C109)-SUM($D109:V109),INDEX($D$19:$AA$19,,$C109)/INDEX($D$14:$AA$14,1,$C109)))</f>
        <v>0</v>
      </c>
      <c r="X109" s="8">
        <f>IF(X$91&lt;=$C109,0,IF(X$91&gt;(INDEX($D$14:$AA$14,1,$C109)+$C109),INDEX($D$19:$AA$19,,$C109)-SUM($D109:W109),INDEX($D$19:$AA$19,,$C109)/INDEX($D$14:$AA$14,1,$C109)))</f>
        <v>0</v>
      </c>
      <c r="Y109" s="8">
        <f>IF(Y$91&lt;=$C109,0,IF(Y$91&gt;(INDEX($D$14:$AA$14,1,$C109)+$C109),INDEX($D$19:$AA$19,,$C109)-SUM($D109:X109),INDEX($D$19:$AA$19,,$C109)/INDEX($D$14:$AA$14,1,$C109)))</f>
        <v>0</v>
      </c>
      <c r="Z109" s="8">
        <f>IF(Z$91&lt;=$C109,0,IF(Z$91&gt;(INDEX($D$14:$AA$14,1,$C109)+$C109),INDEX($D$19:$AA$19,,$C109)-SUM($D109:Y109),INDEX($D$19:$AA$19,,$C109)/INDEX($D$14:$AA$14,1,$C109)))</f>
        <v>0</v>
      </c>
      <c r="AA109" s="8">
        <f>IF(AA$91&lt;=$C109,0,IF(AA$91&gt;(INDEX($D$14:$AA$14,1,$C109)+$C109),INDEX($D$19:$AA$19,,$C109)-SUM($D109:Z109),INDEX($D$19:$AA$19,,$C109)/INDEX($D$14:$AA$14,1,$C109)))</f>
        <v>0</v>
      </c>
      <c r="AB109" s="8">
        <f>IF(AB$91&lt;=$C109,0,IF(AB$91&gt;(INDEX($D$14:$AA$14,1,$C109)+$C109),INDEX($D$19:$AA$19,,$C109)-SUM($D109:AA109),INDEX($D$19:$AA$19,,$C109)/INDEX($D$14:$AA$14,1,$C109)))*0.5</f>
        <v>0</v>
      </c>
      <c r="AC109" s="8">
        <f>IF(AC$91&lt;=$C109,0,IF(AC$91&gt;(INDEX($D$14:$AG$14,1,$C109)+$C109),INDEX($D$19:$AG$19,,$C109)-SUM($D109:AA109),INDEX($D$19:$AG$19,,$C109)/INDEX($D$14:$AG$14,1,$C109)))</f>
        <v>0</v>
      </c>
      <c r="AD109" s="8">
        <f>IF(AD$91&lt;=$C109,0,IF(AD$91&gt;(INDEX($D$14:$AG$14,1,$C109)+$C109),INDEX($D$19:$AG$19,,$C109)-SUM($D109:AC109),INDEX($D$19:$AG$19,,$C109)/INDEX($D$14:$AG$14,1,$C109)))</f>
        <v>0</v>
      </c>
      <c r="AE109" s="8">
        <f>IF(AE$91&lt;=$C109,0,IF(AE$91&gt;(INDEX($D$14:$AG$14,1,$C109)+$C109),INDEX($D$19:$AG$19,,$C109)-SUM($D109:AD109),INDEX($D$19:$AG$19,,$C109)/INDEX($D$14:$AG$14,1,$C109)))</f>
        <v>0</v>
      </c>
      <c r="AF109" s="8">
        <f>IF(AF$91&lt;=$C109,0,IF(AF$91&gt;(INDEX($D$14:$AG$14,1,$C109)+$C109),INDEX($D$19:$AG$19,,$C109)-SUM($D109:AE109),INDEX($D$19:$AG$19,,$C109)/INDEX($D$14:$AG$14,1,$C109)))</f>
        <v>0</v>
      </c>
      <c r="AG109" s="8">
        <f>IF(AG$91&lt;=$C109,0,IF(AG$91&gt;(INDEX($D$14:$AG$14,1,$C109)+$C109),INDEX($D$19:$AG$19,,$C109)-SUM($D109:AF109),INDEX($D$19:$AG$19,,$C109)/INDEX($D$14:$AG$14,1,$C109)))</f>
        <v>0</v>
      </c>
      <c r="AH109" s="11">
        <f t="shared" si="49"/>
        <v>0</v>
      </c>
      <c r="AI109" s="11">
        <v>0</v>
      </c>
      <c r="AJ109" s="11">
        <f t="shared" si="50"/>
        <v>0</v>
      </c>
      <c r="AK109" s="10">
        <f t="shared" si="51"/>
        <v>-8.5</v>
      </c>
    </row>
    <row r="110" spans="3:37" s="10" customFormat="1" hidden="1" outlineLevel="1" x14ac:dyDescent="0.2">
      <c r="C110" s="10">
        <v>17</v>
      </c>
      <c r="E110" s="8">
        <f>IF(E$91&lt;=$C110,0,IF(E$91&gt;(INDEX($D$14:$AA$14,1,$C110)+$C110),INDEX($D$19:$AA$19,,$C110)-SUM($D110:D110),INDEX($D$19:$AA$19,,$C110)/INDEX($D$14:$AA$14,1,$C110)))</f>
        <v>0</v>
      </c>
      <c r="F110" s="8">
        <f>IF(F$91&lt;=$C110,0,IF(F$91&gt;(INDEX($D$14:$AA$14,1,$C110)+$C110),INDEX($D$19:$AA$19,,$C110)-SUM($D110:E110),INDEX($D$19:$AA$19,,$C110)/INDEX($D$14:$AA$14,1,$C110)))</f>
        <v>0</v>
      </c>
      <c r="G110" s="8">
        <f>IF(G$91&lt;=$C110,0,IF(G$91&gt;(INDEX($D$14:$AA$14,1,$C110)+$C110),INDEX($D$19:$AA$19,,$C110)-SUM($D110:F110),INDEX($D$19:$AA$19,,$C110)/INDEX($D$14:$AA$14,1,$C110)))</f>
        <v>0</v>
      </c>
      <c r="H110" s="8">
        <f>IF(H$91&lt;=$C110,0,IF(H$91&gt;(INDEX($D$14:$AA$14,1,$C110)+$C110),INDEX($D$19:$AA$19,,$C110)-SUM($D110:G110),INDEX($D$19:$AA$19,,$C110)/INDEX($D$14:$AA$14,1,$C110)))</f>
        <v>0</v>
      </c>
      <c r="I110" s="8">
        <f>IF(I$91&lt;=$C110,0,IF(I$91&gt;(INDEX($D$14:$AA$14,1,$C110)+$C110),INDEX($D$19:$AA$19,,$C110)-SUM($D110:H110),INDEX($D$19:$AA$19,,$C110)/INDEX($D$14:$AA$14,1,$C110)))</f>
        <v>0</v>
      </c>
      <c r="J110" s="8">
        <f>IF(J$91&lt;=$C110,0,IF(J$91&gt;(INDEX($D$14:$AA$14,1,$C110)+$C110),INDEX($D$19:$AA$19,,$C110)-SUM($D110:I110),INDEX($D$19:$AA$19,,$C110)/INDEX($D$14:$AA$14,1,$C110)))</f>
        <v>0</v>
      </c>
      <c r="K110" s="8">
        <f>IF(K$91&lt;=$C110,0,IF(K$91&gt;(INDEX($D$14:$AA$14,1,$C110)+$C110),INDEX($D$19:$AA$19,,$C110)-SUM($D110:J110),INDEX($D$19:$AA$19,,$C110)/INDEX($D$14:$AA$14,1,$C110)))</f>
        <v>0</v>
      </c>
      <c r="L110" s="8">
        <f>IF(L$91&lt;=$C110,0,IF(L$91&gt;(INDEX($D$14:$AA$14,1,$C110)+$C110),INDEX($D$19:$AA$19,,$C110)-SUM($D110:K110),INDEX($D$19:$AA$19,,$C110)/INDEX($D$14:$AA$14,1,$C110)))</f>
        <v>0</v>
      </c>
      <c r="M110" s="8">
        <f>IF(M$91&lt;=$C110,0,IF(M$91&gt;(INDEX($D$14:$AA$14,1,$C110)+$C110),INDEX($D$19:$AA$19,,$C110)-SUM($D110:L110),INDEX($D$19:$AA$19,,$C110)/INDEX($D$14:$AA$14,1,$C110)))</f>
        <v>0</v>
      </c>
      <c r="N110" s="8">
        <f>IF(N$91&lt;=$C110,0,IF(N$91&gt;(INDEX($D$14:$AA$14,1,$C110)+$C110),INDEX($D$19:$AA$19,,$C110)-SUM($D110:M110),INDEX($D$19:$AA$19,,$C110)/INDEX($D$14:$AA$14,1,$C110)))</f>
        <v>0</v>
      </c>
      <c r="O110" s="8">
        <f>IF(O$91&lt;=$C110,0,IF(O$91&gt;(INDEX($D$14:$AA$14,1,$C110)+$C110),INDEX($D$19:$AA$19,,$C110)-SUM($D110:N110),INDEX($D$19:$AA$19,,$C110)/INDEX($D$14:$AA$14,1,$C110)))</f>
        <v>0</v>
      </c>
      <c r="P110" s="8">
        <f>IF(P$91&lt;=$C110,0,IF(P$91&gt;(INDEX($D$14:$AA$14,1,$C110)+$C110),INDEX($D$19:$AA$19,,$C110)-SUM($D110:O110),INDEX($D$19:$AA$19,,$C110)/INDEX($D$14:$AA$14,1,$C110)))</f>
        <v>0</v>
      </c>
      <c r="Q110" s="8">
        <f>IF(Q$91&lt;=$C110,0,IF(Q$91&gt;(INDEX($D$14:$AA$14,1,$C110)+$C110),INDEX($D$19:$AA$19,,$C110)-SUM($D110:P110),INDEX($D$19:$AA$19,,$C110)/INDEX($D$14:$AA$14,1,$C110)))</f>
        <v>0</v>
      </c>
      <c r="R110" s="8">
        <f>IF(R$91&lt;=$C110,0,IF(R$91&gt;(INDEX($D$14:$AA$14,1,$C110)+$C110),INDEX($D$19:$AA$19,,$C110)-SUM($D110:Q110),INDEX($D$19:$AA$19,,$C110)/INDEX($D$14:$AA$14,1,$C110)))</f>
        <v>0</v>
      </c>
      <c r="S110" s="8">
        <f>IF(S$91&lt;=$C110,0,IF(S$91&gt;(INDEX($D$14:$AA$14,1,$C110)+$C110),INDEX($D$19:$AA$19,,$C110)-SUM($D110:R110),INDEX($D$19:$AA$19,,$C110)/INDEX($D$14:$AA$14,1,$C110)))</f>
        <v>0</v>
      </c>
      <c r="T110" s="8">
        <f>IF(T$91&lt;=$C110,0,IF(T$91&gt;(INDEX($D$14:$AA$14,1,$C110)+$C110),INDEX($D$19:$AA$19,,$C110)-SUM($D110:S110),INDEX($D$19:$AA$19,,$C110)/INDEX($D$14:$AA$14,1,$C110)))</f>
        <v>0</v>
      </c>
      <c r="U110" s="8">
        <f>IF(U$91&lt;=$C110,0,IF(U$91&gt;(INDEX($D$14:$AA$14,1,$C110)+$C110),INDEX($D$19:$AA$19,,$C110)-SUM($D110:T110),INDEX($D$19:$AA$19,,$C110)/INDEX($D$14:$AA$14,1,$C110)))</f>
        <v>0</v>
      </c>
      <c r="V110" s="8">
        <f>IF(V$91&lt;=$C110,0,IF(V$91&gt;(INDEX($D$14:$AA$14,1,$C110)+$C110),INDEX($D$19:$AA$19,,$C110)-SUM($D110:U110),INDEX($D$19:$AA$19,,$C110)/INDEX($D$14:$AA$14,1,$C110)))</f>
        <v>0</v>
      </c>
      <c r="W110" s="8">
        <f>IF(W$91&lt;=$C110,0,IF(W$91&gt;(INDEX($D$14:$AA$14,1,$C110)+$C110),INDEX($D$19:$AA$19,,$C110)-SUM($D110:V110),INDEX($D$19:$AA$19,,$C110)/INDEX($D$14:$AA$14,1,$C110)))</f>
        <v>0</v>
      </c>
      <c r="X110" s="8">
        <f>IF(X$91&lt;=$C110,0,IF(X$91&gt;(INDEX($D$14:$AA$14,1,$C110)+$C110),INDEX($D$19:$AA$19,,$C110)-SUM($D110:W110),INDEX($D$19:$AA$19,,$C110)/INDEX($D$14:$AA$14,1,$C110)))</f>
        <v>0</v>
      </c>
      <c r="Y110" s="8">
        <f>IF(Y$91&lt;=$C110,0,IF(Y$91&gt;(INDEX($D$14:$AA$14,1,$C110)+$C110),INDEX($D$19:$AA$19,,$C110)-SUM($D110:X110),INDEX($D$19:$AA$19,,$C110)/INDEX($D$14:$AA$14,1,$C110)))</f>
        <v>0</v>
      </c>
      <c r="Z110" s="8">
        <f>IF(Z$91&lt;=$C110,0,IF(Z$91&gt;(INDEX($D$14:$AA$14,1,$C110)+$C110),INDEX($D$19:$AA$19,,$C110)-SUM($D110:Y110),INDEX($D$19:$AA$19,,$C110)/INDEX($D$14:$AA$14,1,$C110)))</f>
        <v>0</v>
      </c>
      <c r="AA110" s="8">
        <f>IF(AA$91&lt;=$C110,0,IF(AA$91&gt;(INDEX($D$14:$AA$14,1,$C110)+$C110),INDEX($D$19:$AA$19,,$C110)-SUM($D110:Z110),INDEX($D$19:$AA$19,,$C110)/INDEX($D$14:$AA$14,1,$C110)))</f>
        <v>0</v>
      </c>
      <c r="AB110" s="8">
        <f>IF(AB$91&lt;=$C110,0,IF(AB$91&gt;(INDEX($D$14:$AA$14,1,$C110)+$C110),INDEX($D$19:$AA$19,,$C110)-SUM($D110:AA110),INDEX($D$19:$AA$19,,$C110)/INDEX($D$14:$AA$14,1,$C110)))*0.5</f>
        <v>0</v>
      </c>
      <c r="AC110" s="8">
        <f>IF(AC$91&lt;=$C110,0,IF(AC$91&gt;(INDEX($D$14:$AG$14,1,$C110)+$C110),INDEX($D$19:$AG$19,,$C110)-SUM($D110:AA110),INDEX($D$19:$AG$19,,$C110)/INDEX($D$14:$AG$14,1,$C110)))</f>
        <v>0</v>
      </c>
      <c r="AD110" s="8">
        <f>IF(AD$91&lt;=$C110,0,IF(AD$91&gt;(INDEX($D$14:$AG$14,1,$C110)+$C110),INDEX($D$19:$AG$19,,$C110)-SUM($D110:AC110),INDEX($D$19:$AG$19,,$C110)/INDEX($D$14:$AG$14,1,$C110)))</f>
        <v>0</v>
      </c>
      <c r="AE110" s="8">
        <f>IF(AE$91&lt;=$C110,0,IF(AE$91&gt;(INDEX($D$14:$AG$14,1,$C110)+$C110),INDEX($D$19:$AG$19,,$C110)-SUM($D110:AD110),INDEX($D$19:$AG$19,,$C110)/INDEX($D$14:$AG$14,1,$C110)))</f>
        <v>0</v>
      </c>
      <c r="AF110" s="8">
        <f>IF(AF$91&lt;=$C110,0,IF(AF$91&gt;(INDEX($D$14:$AG$14,1,$C110)+$C110),INDEX($D$19:$AG$19,,$C110)-SUM($D110:AE110),INDEX($D$19:$AG$19,,$C110)/INDEX($D$14:$AG$14,1,$C110)))</f>
        <v>0</v>
      </c>
      <c r="AG110" s="8">
        <f>IF(AG$91&lt;=$C110,0,IF(AG$91&gt;(INDEX($D$14:$AG$14,1,$C110)+$C110),INDEX($D$19:$AG$19,,$C110)-SUM($D110:AF110),INDEX($D$19:$AG$19,,$C110)/INDEX($D$14:$AG$14,1,$C110)))</f>
        <v>0</v>
      </c>
      <c r="AH110" s="11">
        <f t="shared" si="49"/>
        <v>0</v>
      </c>
      <c r="AI110" s="11">
        <v>0</v>
      </c>
      <c r="AJ110" s="11">
        <f t="shared" si="50"/>
        <v>0</v>
      </c>
      <c r="AK110" s="10">
        <f t="shared" si="51"/>
        <v>-7.5</v>
      </c>
    </row>
    <row r="111" spans="3:37" s="10" customFormat="1" hidden="1" outlineLevel="1" x14ac:dyDescent="0.2">
      <c r="C111" s="10">
        <v>18</v>
      </c>
      <c r="E111" s="8">
        <f>IF(E$91&lt;=$C111,0,IF(E$91&gt;(INDEX($D$14:$AA$14,1,$C111)+$C111),INDEX($D$19:$AA$19,,$C111)-SUM($D111:D111),INDEX($D$19:$AA$19,,$C111)/INDEX($D$14:$AA$14,1,$C111)))</f>
        <v>0</v>
      </c>
      <c r="F111" s="8">
        <f>IF(F$91&lt;=$C111,0,IF(F$91&gt;(INDEX($D$14:$AA$14,1,$C111)+$C111),INDEX($D$19:$AA$19,,$C111)-SUM($D111:E111),INDEX($D$19:$AA$19,,$C111)/INDEX($D$14:$AA$14,1,$C111)))</f>
        <v>0</v>
      </c>
      <c r="G111" s="8">
        <f>IF(G$91&lt;=$C111,0,IF(G$91&gt;(INDEX($D$14:$AA$14,1,$C111)+$C111),INDEX($D$19:$AA$19,,$C111)-SUM($D111:F111),INDEX($D$19:$AA$19,,$C111)/INDEX($D$14:$AA$14,1,$C111)))</f>
        <v>0</v>
      </c>
      <c r="H111" s="8">
        <f>IF(H$91&lt;=$C111,0,IF(H$91&gt;(INDEX($D$14:$AA$14,1,$C111)+$C111),INDEX($D$19:$AA$19,,$C111)-SUM($D111:G111),INDEX($D$19:$AA$19,,$C111)/INDEX($D$14:$AA$14,1,$C111)))</f>
        <v>0</v>
      </c>
      <c r="I111" s="8">
        <f>IF(I$91&lt;=$C111,0,IF(I$91&gt;(INDEX($D$14:$AA$14,1,$C111)+$C111),INDEX($D$19:$AA$19,,$C111)-SUM($D111:H111),INDEX($D$19:$AA$19,,$C111)/INDEX($D$14:$AA$14,1,$C111)))</f>
        <v>0</v>
      </c>
      <c r="J111" s="8">
        <f>IF(J$91&lt;=$C111,0,IF(J$91&gt;(INDEX($D$14:$AA$14,1,$C111)+$C111),INDEX($D$19:$AA$19,,$C111)-SUM($D111:I111),INDEX($D$19:$AA$19,,$C111)/INDEX($D$14:$AA$14,1,$C111)))</f>
        <v>0</v>
      </c>
      <c r="K111" s="8">
        <f>IF(K$91&lt;=$C111,0,IF(K$91&gt;(INDEX($D$14:$AA$14,1,$C111)+$C111),INDEX($D$19:$AA$19,,$C111)-SUM($D111:J111),INDEX($D$19:$AA$19,,$C111)/INDEX($D$14:$AA$14,1,$C111)))</f>
        <v>0</v>
      </c>
      <c r="L111" s="8">
        <f>IF(L$91&lt;=$C111,0,IF(L$91&gt;(INDEX($D$14:$AA$14,1,$C111)+$C111),INDEX($D$19:$AA$19,,$C111)-SUM($D111:K111),INDEX($D$19:$AA$19,,$C111)/INDEX($D$14:$AA$14,1,$C111)))</f>
        <v>0</v>
      </c>
      <c r="M111" s="8">
        <f>IF(M$91&lt;=$C111,0,IF(M$91&gt;(INDEX($D$14:$AA$14,1,$C111)+$C111),INDEX($D$19:$AA$19,,$C111)-SUM($D111:L111),INDEX($D$19:$AA$19,,$C111)/INDEX($D$14:$AA$14,1,$C111)))</f>
        <v>0</v>
      </c>
      <c r="N111" s="8">
        <f>IF(N$91&lt;=$C111,0,IF(N$91&gt;(INDEX($D$14:$AA$14,1,$C111)+$C111),INDEX($D$19:$AA$19,,$C111)-SUM($D111:M111),INDEX($D$19:$AA$19,,$C111)/INDEX($D$14:$AA$14,1,$C111)))</f>
        <v>0</v>
      </c>
      <c r="O111" s="8">
        <f>IF(O$91&lt;=$C111,0,IF(O$91&gt;(INDEX($D$14:$AA$14,1,$C111)+$C111),INDEX($D$19:$AA$19,,$C111)-SUM($D111:N111),INDEX($D$19:$AA$19,,$C111)/INDEX($D$14:$AA$14,1,$C111)))</f>
        <v>0</v>
      </c>
      <c r="P111" s="8">
        <f>IF(P$91&lt;=$C111,0,IF(P$91&gt;(INDEX($D$14:$AA$14,1,$C111)+$C111),INDEX($D$19:$AA$19,,$C111)-SUM($D111:O111),INDEX($D$19:$AA$19,,$C111)/INDEX($D$14:$AA$14,1,$C111)))</f>
        <v>0</v>
      </c>
      <c r="Q111" s="8">
        <f>IF(Q$91&lt;=$C111,0,IF(Q$91&gt;(INDEX($D$14:$AA$14,1,$C111)+$C111),INDEX($D$19:$AA$19,,$C111)-SUM($D111:P111),INDEX($D$19:$AA$19,,$C111)/INDEX($D$14:$AA$14,1,$C111)))</f>
        <v>0</v>
      </c>
      <c r="R111" s="8">
        <f>IF(R$91&lt;=$C111,0,IF(R$91&gt;(INDEX($D$14:$AA$14,1,$C111)+$C111),INDEX($D$19:$AA$19,,$C111)-SUM($D111:Q111),INDEX($D$19:$AA$19,,$C111)/INDEX($D$14:$AA$14,1,$C111)))</f>
        <v>0</v>
      </c>
      <c r="S111" s="8">
        <f>IF(S$91&lt;=$C111,0,IF(S$91&gt;(INDEX($D$14:$AA$14,1,$C111)+$C111),INDEX($D$19:$AA$19,,$C111)-SUM($D111:R111),INDEX($D$19:$AA$19,,$C111)/INDEX($D$14:$AA$14,1,$C111)))</f>
        <v>0</v>
      </c>
      <c r="T111" s="8">
        <f>IF(T$91&lt;=$C111,0,IF(T$91&gt;(INDEX($D$14:$AA$14,1,$C111)+$C111),INDEX($D$19:$AA$19,,$C111)-SUM($D111:S111),INDEX($D$19:$AA$19,,$C111)/INDEX($D$14:$AA$14,1,$C111)))</f>
        <v>0</v>
      </c>
      <c r="U111" s="8">
        <f>IF(U$91&lt;=$C111,0,IF(U$91&gt;(INDEX($D$14:$AA$14,1,$C111)+$C111),INDEX($D$19:$AA$19,,$C111)-SUM($D111:T111),INDEX($D$19:$AA$19,,$C111)/INDEX($D$14:$AA$14,1,$C111)))</f>
        <v>0</v>
      </c>
      <c r="V111" s="8">
        <f>IF(V$91&lt;=$C111,0,IF(V$91&gt;(INDEX($D$14:$AA$14,1,$C111)+$C111),INDEX($D$19:$AA$19,,$C111)-SUM($D111:U111),INDEX($D$19:$AA$19,,$C111)/INDEX($D$14:$AA$14,1,$C111)))</f>
        <v>0</v>
      </c>
      <c r="W111" s="8">
        <f>IF(W$91&lt;=$C111,0,IF(W$91&gt;(INDEX($D$14:$AA$14,1,$C111)+$C111),INDEX($D$19:$AA$19,,$C111)-SUM($D111:V111),INDEX($D$19:$AA$19,,$C111)/INDEX($D$14:$AA$14,1,$C111)))</f>
        <v>0</v>
      </c>
      <c r="X111" s="8">
        <f>IF(X$91&lt;=$C111,0,IF(X$91&gt;(INDEX($D$14:$AA$14,1,$C111)+$C111),INDEX($D$19:$AA$19,,$C111)-SUM($D111:W111),INDEX($D$19:$AA$19,,$C111)/INDEX($D$14:$AA$14,1,$C111)))</f>
        <v>0</v>
      </c>
      <c r="Y111" s="8">
        <f>IF(Y$91&lt;=$C111,0,IF(Y$91&gt;(INDEX($D$14:$AA$14,1,$C111)+$C111),INDEX($D$19:$AA$19,,$C111)-SUM($D111:X111),INDEX($D$19:$AA$19,,$C111)/INDEX($D$14:$AA$14,1,$C111)))</f>
        <v>0</v>
      </c>
      <c r="Z111" s="8">
        <f>IF(Z$91&lt;=$C111,0,IF(Z$91&gt;(INDEX($D$14:$AA$14,1,$C111)+$C111),INDEX($D$19:$AA$19,,$C111)-SUM($D111:Y111),INDEX($D$19:$AA$19,,$C111)/INDEX($D$14:$AA$14,1,$C111)))</f>
        <v>0</v>
      </c>
      <c r="AA111" s="8">
        <f>IF(AA$91&lt;=$C111,0,IF(AA$91&gt;(INDEX($D$14:$AA$14,1,$C111)+$C111),INDEX($D$19:$AA$19,,$C111)-SUM($D111:Z111),INDEX($D$19:$AA$19,,$C111)/INDEX($D$14:$AA$14,1,$C111)))</f>
        <v>0</v>
      </c>
      <c r="AB111" s="8">
        <f>IF(AB$91&lt;=$C111,0,IF(AB$91&gt;(INDEX($D$14:$AA$14,1,$C111)+$C111),INDEX($D$19:$AA$19,,$C111)-SUM($D111:AA111),INDEX($D$19:$AA$19,,$C111)/INDEX($D$14:$AA$14,1,$C111)))*0.5</f>
        <v>0</v>
      </c>
      <c r="AC111" s="8">
        <f>IF(AC$91&lt;=$C111,0,IF(AC$91&gt;(INDEX($D$14:$AG$14,1,$C111)+$C111),INDEX($D$19:$AG$19,,$C111)-SUM($D111:AA111),INDEX($D$19:$AG$19,,$C111)/INDEX($D$14:$AG$14,1,$C111)))</f>
        <v>0</v>
      </c>
      <c r="AD111" s="8">
        <f>IF(AD$91&lt;=$C111,0,IF(AD$91&gt;(INDEX($D$14:$AG$14,1,$C111)+$C111),INDEX($D$19:$AG$19,,$C111)-SUM($D111:AC111),INDEX($D$19:$AG$19,,$C111)/INDEX($D$14:$AG$14,1,$C111)))</f>
        <v>0</v>
      </c>
      <c r="AE111" s="8">
        <f>IF(AE$91&lt;=$C111,0,IF(AE$91&gt;(INDEX($D$14:$AG$14,1,$C111)+$C111),INDEX($D$19:$AG$19,,$C111)-SUM($D111:AD111),INDEX($D$19:$AG$19,,$C111)/INDEX($D$14:$AG$14,1,$C111)))</f>
        <v>0</v>
      </c>
      <c r="AF111" s="8">
        <f>IF(AF$91&lt;=$C111,0,IF(AF$91&gt;(INDEX($D$14:$AG$14,1,$C111)+$C111),INDEX($D$19:$AG$19,,$C111)-SUM($D111:AE111),INDEX($D$19:$AG$19,,$C111)/INDEX($D$14:$AG$14,1,$C111)))</f>
        <v>0</v>
      </c>
      <c r="AG111" s="8">
        <f>IF(AG$91&lt;=$C111,0,IF(AG$91&gt;(INDEX($D$14:$AG$14,1,$C111)+$C111),INDEX($D$19:$AG$19,,$C111)-SUM($D111:AF111),INDEX($D$19:$AG$19,,$C111)/INDEX($D$14:$AG$14,1,$C111)))</f>
        <v>0</v>
      </c>
      <c r="AH111" s="11">
        <f t="shared" si="49"/>
        <v>0</v>
      </c>
      <c r="AI111" s="11">
        <v>0</v>
      </c>
      <c r="AJ111" s="11">
        <f t="shared" si="50"/>
        <v>0</v>
      </c>
      <c r="AK111" s="10">
        <f t="shared" si="51"/>
        <v>-6.5</v>
      </c>
    </row>
    <row r="112" spans="3:37" s="10" customFormat="1" hidden="1" outlineLevel="1" x14ac:dyDescent="0.2">
      <c r="C112" s="10">
        <v>19</v>
      </c>
      <c r="E112" s="8">
        <f>IF(E$91&lt;=$C112,0,IF(E$91&gt;(INDEX($D$14:$AA$14,1,$C112)+$C112),INDEX($D$19:$AA$19,,$C112)-SUM($D112:D112),INDEX($D$19:$AA$19,,$C112)/INDEX($D$14:$AA$14,1,$C112)))</f>
        <v>0</v>
      </c>
      <c r="F112" s="8">
        <f>IF(F$91&lt;=$C112,0,IF(F$91&gt;(INDEX($D$14:$AA$14,1,$C112)+$C112),INDEX($D$19:$AA$19,,$C112)-SUM($D112:E112),INDEX($D$19:$AA$19,,$C112)/INDEX($D$14:$AA$14,1,$C112)))</f>
        <v>0</v>
      </c>
      <c r="G112" s="8">
        <f>IF(G$91&lt;=$C112,0,IF(G$91&gt;(INDEX($D$14:$AA$14,1,$C112)+$C112),INDEX($D$19:$AA$19,,$C112)-SUM($D112:F112),INDEX($D$19:$AA$19,,$C112)/INDEX($D$14:$AA$14,1,$C112)))</f>
        <v>0</v>
      </c>
      <c r="H112" s="8">
        <f>IF(H$91&lt;=$C112,0,IF(H$91&gt;(INDEX($D$14:$AA$14,1,$C112)+$C112),INDEX($D$19:$AA$19,,$C112)-SUM($D112:G112),INDEX($D$19:$AA$19,,$C112)/INDEX($D$14:$AA$14,1,$C112)))</f>
        <v>0</v>
      </c>
      <c r="I112" s="8">
        <f>IF(I$91&lt;=$C112,0,IF(I$91&gt;(INDEX($D$14:$AA$14,1,$C112)+$C112),INDEX($D$19:$AA$19,,$C112)-SUM($D112:H112),INDEX($D$19:$AA$19,,$C112)/INDEX($D$14:$AA$14,1,$C112)))</f>
        <v>0</v>
      </c>
      <c r="J112" s="8">
        <f>IF(J$91&lt;=$C112,0,IF(J$91&gt;(INDEX($D$14:$AA$14,1,$C112)+$C112),INDEX($D$19:$AA$19,,$C112)-SUM($D112:I112),INDEX($D$19:$AA$19,,$C112)/INDEX($D$14:$AA$14,1,$C112)))</f>
        <v>0</v>
      </c>
      <c r="K112" s="8">
        <f>IF(K$91&lt;=$C112,0,IF(K$91&gt;(INDEX($D$14:$AA$14,1,$C112)+$C112),INDEX($D$19:$AA$19,,$C112)-SUM($D112:J112),INDEX($D$19:$AA$19,,$C112)/INDEX($D$14:$AA$14,1,$C112)))</f>
        <v>0</v>
      </c>
      <c r="L112" s="8">
        <f>IF(L$91&lt;=$C112,0,IF(L$91&gt;(INDEX($D$14:$AA$14,1,$C112)+$C112),INDEX($D$19:$AA$19,,$C112)-SUM($D112:K112),INDEX($D$19:$AA$19,,$C112)/INDEX($D$14:$AA$14,1,$C112)))</f>
        <v>0</v>
      </c>
      <c r="M112" s="8">
        <f>IF(M$91&lt;=$C112,0,IF(M$91&gt;(INDEX($D$14:$AA$14,1,$C112)+$C112),INDEX($D$19:$AA$19,,$C112)-SUM($D112:L112),INDEX($D$19:$AA$19,,$C112)/INDEX($D$14:$AA$14,1,$C112)))</f>
        <v>0</v>
      </c>
      <c r="N112" s="8">
        <f>IF(N$91&lt;=$C112,0,IF(N$91&gt;(INDEX($D$14:$AA$14,1,$C112)+$C112),INDEX($D$19:$AA$19,,$C112)-SUM($D112:M112),INDEX($D$19:$AA$19,,$C112)/INDEX($D$14:$AA$14,1,$C112)))</f>
        <v>0</v>
      </c>
      <c r="O112" s="8">
        <f>IF(O$91&lt;=$C112,0,IF(O$91&gt;(INDEX($D$14:$AA$14,1,$C112)+$C112),INDEX($D$19:$AA$19,,$C112)-SUM($D112:N112),INDEX($D$19:$AA$19,,$C112)/INDEX($D$14:$AA$14,1,$C112)))</f>
        <v>0</v>
      </c>
      <c r="P112" s="8">
        <f>IF(P$91&lt;=$C112,0,IF(P$91&gt;(INDEX($D$14:$AA$14,1,$C112)+$C112),INDEX($D$19:$AA$19,,$C112)-SUM($D112:O112),INDEX($D$19:$AA$19,,$C112)/INDEX($D$14:$AA$14,1,$C112)))</f>
        <v>0</v>
      </c>
      <c r="Q112" s="8">
        <f>IF(Q$91&lt;=$C112,0,IF(Q$91&gt;(INDEX($D$14:$AA$14,1,$C112)+$C112),INDEX($D$19:$AA$19,,$C112)-SUM($D112:P112),INDEX($D$19:$AA$19,,$C112)/INDEX($D$14:$AA$14,1,$C112)))</f>
        <v>0</v>
      </c>
      <c r="R112" s="8">
        <f>IF(R$91&lt;=$C112,0,IF(R$91&gt;(INDEX($D$14:$AA$14,1,$C112)+$C112),INDEX($D$19:$AA$19,,$C112)-SUM($D112:Q112),INDEX($D$19:$AA$19,,$C112)/INDEX($D$14:$AA$14,1,$C112)))</f>
        <v>0</v>
      </c>
      <c r="S112" s="8">
        <f>IF(S$91&lt;=$C112,0,IF(S$91&gt;(INDEX($D$14:$AA$14,1,$C112)+$C112),INDEX($D$19:$AA$19,,$C112)-SUM($D112:R112),INDEX($D$19:$AA$19,,$C112)/INDEX($D$14:$AA$14,1,$C112)))</f>
        <v>0</v>
      </c>
      <c r="T112" s="8">
        <f>IF(T$91&lt;=$C112,0,IF(T$91&gt;(INDEX($D$14:$AA$14,1,$C112)+$C112),INDEX($D$19:$AA$19,,$C112)-SUM($D112:S112),INDEX($D$19:$AA$19,,$C112)/INDEX($D$14:$AA$14,1,$C112)))</f>
        <v>0</v>
      </c>
      <c r="U112" s="8">
        <f>IF(U$91&lt;=$C112,0,IF(U$91&gt;(INDEX($D$14:$AA$14,1,$C112)+$C112),INDEX($D$19:$AA$19,,$C112)-SUM($D112:T112),INDEX($D$19:$AA$19,,$C112)/INDEX($D$14:$AA$14,1,$C112)))</f>
        <v>0</v>
      </c>
      <c r="V112" s="8">
        <f>IF(V$91&lt;=$C112,0,IF(V$91&gt;(INDEX($D$14:$AA$14,1,$C112)+$C112),INDEX($D$19:$AA$19,,$C112)-SUM($D112:U112),INDEX($D$19:$AA$19,,$C112)/INDEX($D$14:$AA$14,1,$C112)))</f>
        <v>0</v>
      </c>
      <c r="W112" s="8">
        <f>IF(W$91&lt;=$C112,0,IF(W$91&gt;(INDEX($D$14:$AA$14,1,$C112)+$C112),INDEX($D$19:$AA$19,,$C112)-SUM($D112:V112),INDEX($D$19:$AA$19,,$C112)/INDEX($D$14:$AA$14,1,$C112)))</f>
        <v>0</v>
      </c>
      <c r="X112" s="8">
        <f>IF(X$91&lt;=$C112,0,IF(X$91&gt;(INDEX($D$14:$AA$14,1,$C112)+$C112),INDEX($D$19:$AA$19,,$C112)-SUM($D112:W112),INDEX($D$19:$AA$19,,$C112)/INDEX($D$14:$AA$14,1,$C112)))</f>
        <v>0</v>
      </c>
      <c r="Y112" s="8">
        <f>IF(Y$91&lt;=$C112,0,IF(Y$91&gt;(INDEX($D$14:$AA$14,1,$C112)+$C112),INDEX($D$19:$AA$19,,$C112)-SUM($D112:X112),INDEX($D$19:$AA$19,,$C112)/INDEX($D$14:$AA$14,1,$C112)))</f>
        <v>0</v>
      </c>
      <c r="Z112" s="8">
        <f>IF(Z$91&lt;=$C112,0,IF(Z$91&gt;(INDEX($D$14:$AA$14,1,$C112)+$C112),INDEX($D$19:$AA$19,,$C112)-SUM($D112:Y112),INDEX($D$19:$AA$19,,$C112)/INDEX($D$14:$AA$14,1,$C112)))</f>
        <v>0</v>
      </c>
      <c r="AA112" s="8">
        <f>IF(AA$91&lt;=$C112,0,IF(AA$91&gt;(INDEX($D$14:$AA$14,1,$C112)+$C112),INDEX($D$19:$AA$19,,$C112)-SUM($D112:Z112),INDEX($D$19:$AA$19,,$C112)/INDEX($D$14:$AA$14,1,$C112)))</f>
        <v>0</v>
      </c>
      <c r="AB112" s="8">
        <f>IF(AB$91&lt;=$C112,0,IF(AB$91&gt;(INDEX($D$14:$AA$14,1,$C112)+$C112),INDEX($D$19:$AA$19,,$C112)-SUM($D112:AA112),INDEX($D$19:$AA$19,,$C112)/INDEX($D$14:$AA$14,1,$C112)))*0.5</f>
        <v>0</v>
      </c>
      <c r="AC112" s="8">
        <f>IF(AC$91&lt;=$C112,0,IF(AC$91&gt;(INDEX($D$14:$AG$14,1,$C112)+$C112),INDEX($D$19:$AG$19,,$C112)-SUM($D112:AA112),INDEX($D$19:$AG$19,,$C112)/INDEX($D$14:$AG$14,1,$C112)))</f>
        <v>0</v>
      </c>
      <c r="AD112" s="8">
        <f>IF(AD$91&lt;=$C112,0,IF(AD$91&gt;(INDEX($D$14:$AG$14,1,$C112)+$C112),INDEX($D$19:$AG$19,,$C112)-SUM($D112:AC112),INDEX($D$19:$AG$19,,$C112)/INDEX($D$14:$AG$14,1,$C112)))</f>
        <v>0</v>
      </c>
      <c r="AE112" s="8">
        <f>IF(AE$91&lt;=$C112,0,IF(AE$91&gt;(INDEX($D$14:$AG$14,1,$C112)+$C112),INDEX($D$19:$AG$19,,$C112)-SUM($D112:AD112),INDEX($D$19:$AG$19,,$C112)/INDEX($D$14:$AG$14,1,$C112)))</f>
        <v>0</v>
      </c>
      <c r="AF112" s="8">
        <f>IF(AF$91&lt;=$C112,0,IF(AF$91&gt;(INDEX($D$14:$AG$14,1,$C112)+$C112),INDEX($D$19:$AG$19,,$C112)-SUM($D112:AE112),INDEX($D$19:$AG$19,,$C112)/INDEX($D$14:$AG$14,1,$C112)))</f>
        <v>0</v>
      </c>
      <c r="AG112" s="8">
        <f>IF(AG$91&lt;=$C112,0,IF(AG$91&gt;(INDEX($D$14:$AG$14,1,$C112)+$C112),INDEX($D$19:$AG$19,,$C112)-SUM($D112:AF112),INDEX($D$19:$AG$19,,$C112)/INDEX($D$14:$AG$14,1,$C112)))</f>
        <v>0</v>
      </c>
      <c r="AH112" s="11">
        <f t="shared" si="49"/>
        <v>0</v>
      </c>
      <c r="AI112" s="11">
        <v>0</v>
      </c>
      <c r="AJ112" s="11">
        <f t="shared" si="50"/>
        <v>0</v>
      </c>
      <c r="AK112" s="10">
        <f t="shared" si="51"/>
        <v>-5.5</v>
      </c>
    </row>
    <row r="113" spans="2:40" s="10" customFormat="1" hidden="1" outlineLevel="1" x14ac:dyDescent="0.2">
      <c r="C113" s="10">
        <v>20</v>
      </c>
      <c r="E113" s="8">
        <f>IF(E$91&lt;=$C113,0,IF(E$91&gt;(INDEX($D$14:$AA$14,1,$C113)+$C113),INDEX($D$19:$AA$19,,$C113)-SUM($D113:D113),INDEX($D$19:$AA$19,,$C113)/INDEX($D$14:$AA$14,1,$C113)))</f>
        <v>0</v>
      </c>
      <c r="F113" s="8">
        <f>IF(F$91&lt;=$C113,0,IF(F$91&gt;(INDEX($D$14:$AA$14,1,$C113)+$C113),INDEX($D$19:$AA$19,,$C113)-SUM($D113:E113),INDEX($D$19:$AA$19,,$C113)/INDEX($D$14:$AA$14,1,$C113)))</f>
        <v>0</v>
      </c>
      <c r="G113" s="8">
        <f>IF(G$91&lt;=$C113,0,IF(G$91&gt;(INDEX($D$14:$AA$14,1,$C113)+$C113),INDEX($D$19:$AA$19,,$C113)-SUM($D113:F113),INDEX($D$19:$AA$19,,$C113)/INDEX($D$14:$AA$14,1,$C113)))</f>
        <v>0</v>
      </c>
      <c r="H113" s="8">
        <f>IF(H$91&lt;=$C113,0,IF(H$91&gt;(INDEX($D$14:$AA$14,1,$C113)+$C113),INDEX($D$19:$AA$19,,$C113)-SUM($D113:G113),INDEX($D$19:$AA$19,,$C113)/INDEX($D$14:$AA$14,1,$C113)))</f>
        <v>0</v>
      </c>
      <c r="I113" s="8">
        <f>IF(I$91&lt;=$C113,0,IF(I$91&gt;(INDEX($D$14:$AA$14,1,$C113)+$C113),INDEX($D$19:$AA$19,,$C113)-SUM($D113:H113),INDEX($D$19:$AA$19,,$C113)/INDEX($D$14:$AA$14,1,$C113)))</f>
        <v>0</v>
      </c>
      <c r="J113" s="8">
        <f>IF(J$91&lt;=$C113,0,IF(J$91&gt;(INDEX($D$14:$AA$14,1,$C113)+$C113),INDEX($D$19:$AA$19,,$C113)-SUM($D113:I113),INDEX($D$19:$AA$19,,$C113)/INDEX($D$14:$AA$14,1,$C113)))</f>
        <v>0</v>
      </c>
      <c r="K113" s="8">
        <f>IF(K$91&lt;=$C113,0,IF(K$91&gt;(INDEX($D$14:$AA$14,1,$C113)+$C113),INDEX($D$19:$AA$19,,$C113)-SUM($D113:J113),INDEX($D$19:$AA$19,,$C113)/INDEX($D$14:$AA$14,1,$C113)))</f>
        <v>0</v>
      </c>
      <c r="L113" s="8">
        <f>IF(L$91&lt;=$C113,0,IF(L$91&gt;(INDEX($D$14:$AA$14,1,$C113)+$C113),INDEX($D$19:$AA$19,,$C113)-SUM($D113:K113),INDEX($D$19:$AA$19,,$C113)/INDEX($D$14:$AA$14,1,$C113)))</f>
        <v>0</v>
      </c>
      <c r="M113" s="8">
        <f>IF(M$91&lt;=$C113,0,IF(M$91&gt;(INDEX($D$14:$AA$14,1,$C113)+$C113),INDEX($D$19:$AA$19,,$C113)-SUM($D113:L113),INDEX($D$19:$AA$19,,$C113)/INDEX($D$14:$AA$14,1,$C113)))</f>
        <v>0</v>
      </c>
      <c r="N113" s="8">
        <f>IF(N$91&lt;=$C113,0,IF(N$91&gt;(INDEX($D$14:$AA$14,1,$C113)+$C113),INDEX($D$19:$AA$19,,$C113)-SUM($D113:M113),INDEX($D$19:$AA$19,,$C113)/INDEX($D$14:$AA$14,1,$C113)))</f>
        <v>0</v>
      </c>
      <c r="O113" s="8">
        <f>IF(O$91&lt;=$C113,0,IF(O$91&gt;(INDEX($D$14:$AA$14,1,$C113)+$C113),INDEX($D$19:$AA$19,,$C113)-SUM($D113:N113),INDEX($D$19:$AA$19,,$C113)/INDEX($D$14:$AA$14,1,$C113)))</f>
        <v>0</v>
      </c>
      <c r="P113" s="8">
        <f>IF(P$91&lt;=$C113,0,IF(P$91&gt;(INDEX($D$14:$AA$14,1,$C113)+$C113),INDEX($D$19:$AA$19,,$C113)-SUM($D113:O113),INDEX($D$19:$AA$19,,$C113)/INDEX($D$14:$AA$14,1,$C113)))</f>
        <v>0</v>
      </c>
      <c r="Q113" s="8">
        <f>IF(Q$91&lt;=$C113,0,IF(Q$91&gt;(INDEX($D$14:$AA$14,1,$C113)+$C113),INDEX($D$19:$AA$19,,$C113)-SUM($D113:P113),INDEX($D$19:$AA$19,,$C113)/INDEX($D$14:$AA$14,1,$C113)))</f>
        <v>0</v>
      </c>
      <c r="R113" s="8">
        <f>IF(R$91&lt;=$C113,0,IF(R$91&gt;(INDEX($D$14:$AA$14,1,$C113)+$C113),INDEX($D$19:$AA$19,,$C113)-SUM($D113:Q113),INDEX($D$19:$AA$19,,$C113)/INDEX($D$14:$AA$14,1,$C113)))</f>
        <v>0</v>
      </c>
      <c r="S113" s="8">
        <f>IF(S$91&lt;=$C113,0,IF(S$91&gt;(INDEX($D$14:$AA$14,1,$C113)+$C113),INDEX($D$19:$AA$19,,$C113)-SUM($D113:R113),INDEX($D$19:$AA$19,,$C113)/INDEX($D$14:$AA$14,1,$C113)))</f>
        <v>0</v>
      </c>
      <c r="T113" s="8">
        <f>IF(T$91&lt;=$C113,0,IF(T$91&gt;(INDEX($D$14:$AA$14,1,$C113)+$C113),INDEX($D$19:$AA$19,,$C113)-SUM($D113:S113),INDEX($D$19:$AA$19,,$C113)/INDEX($D$14:$AA$14,1,$C113)))</f>
        <v>0</v>
      </c>
      <c r="U113" s="8">
        <f>IF(U$91&lt;=$C113,0,IF(U$91&gt;(INDEX($D$14:$AA$14,1,$C113)+$C113),INDEX($D$19:$AA$19,,$C113)-SUM($D113:T113),INDEX($D$19:$AA$19,,$C113)/INDEX($D$14:$AA$14,1,$C113)))</f>
        <v>0</v>
      </c>
      <c r="V113" s="8">
        <f>IF(V$91&lt;=$C113,0,IF(V$91&gt;(INDEX($D$14:$AA$14,1,$C113)+$C113),INDEX($D$19:$AA$19,,$C113)-SUM($D113:U113),INDEX($D$19:$AA$19,,$C113)/INDEX($D$14:$AA$14,1,$C113)))</f>
        <v>0</v>
      </c>
      <c r="W113" s="8">
        <f>IF(W$91&lt;=$C113,0,IF(W$91&gt;(INDEX($D$14:$AA$14,1,$C113)+$C113),INDEX($D$19:$AA$19,,$C113)-SUM($D113:V113),INDEX($D$19:$AA$19,,$C113)/INDEX($D$14:$AA$14,1,$C113)))</f>
        <v>0</v>
      </c>
      <c r="X113" s="8">
        <f>IF(X$91&lt;=$C113,0,IF(X$91&gt;(INDEX($D$14:$AA$14,1,$C113)+$C113),INDEX($D$19:$AA$19,,$C113)-SUM($D113:W113),INDEX($D$19:$AA$19,,$C113)/INDEX($D$14:$AA$14,1,$C113)))</f>
        <v>0</v>
      </c>
      <c r="Y113" s="8">
        <f>IF(Y$91&lt;=$C113,0,IF(Y$91&gt;(INDEX($D$14:$AA$14,1,$C113)+$C113),INDEX($D$19:$AA$19,,$C113)-SUM($D113:X113),INDEX($D$19:$AA$19,,$C113)/INDEX($D$14:$AA$14,1,$C113)))</f>
        <v>0</v>
      </c>
      <c r="Z113" s="8">
        <f>IF(Z$91&lt;=$C113,0,IF(Z$91&gt;(INDEX($D$14:$AA$14,1,$C113)+$C113),INDEX($D$19:$AA$19,,$C113)-SUM($D113:Y113),INDEX($D$19:$AA$19,,$C113)/INDEX($D$14:$AA$14,1,$C113)))</f>
        <v>0</v>
      </c>
      <c r="AA113" s="8">
        <f>IF(AA$91&lt;=$C113,0,IF(AA$91&gt;(INDEX($D$14:$AA$14,1,$C113)+$C113),INDEX($D$19:$AA$19,,$C113)-SUM($D113:Z113),INDEX($D$19:$AA$19,,$C113)/INDEX($D$14:$AA$14,1,$C113)))</f>
        <v>0</v>
      </c>
      <c r="AB113" s="8">
        <f>IF(AB$91&lt;=$C113,0,IF(AB$91&gt;(INDEX($D$14:$AA$14,1,$C113)+$C113),INDEX($D$19:$AA$19,,$C113)-SUM($D113:AA113),INDEX($D$19:$AA$19,,$C113)/INDEX($D$14:$AA$14,1,$C113)))*0.5</f>
        <v>0</v>
      </c>
      <c r="AC113" s="8">
        <f>IF(AC$91&lt;=$C113,0,IF(AC$91&gt;(INDEX($D$14:$AG$14,1,$C113)+$C113),INDEX($D$19:$AG$19,,$C113)-SUM($D113:AA113),INDEX($D$19:$AG$19,,$C113)/INDEX($D$14:$AG$14,1,$C113)))</f>
        <v>0</v>
      </c>
      <c r="AD113" s="8">
        <f>IF(AD$91&lt;=$C113,0,IF(AD$91&gt;(INDEX($D$14:$AG$14,1,$C113)+$C113),INDEX($D$19:$AG$19,,$C113)-SUM($D113:AC113),INDEX($D$19:$AG$19,,$C113)/INDEX($D$14:$AG$14,1,$C113)))</f>
        <v>0</v>
      </c>
      <c r="AE113" s="8">
        <f>IF(AE$91&lt;=$C113,0,IF(AE$91&gt;(INDEX($D$14:$AG$14,1,$C113)+$C113),INDEX($D$19:$AG$19,,$C113)-SUM($D113:AD113),INDEX($D$19:$AG$19,,$C113)/INDEX($D$14:$AG$14,1,$C113)))</f>
        <v>0</v>
      </c>
      <c r="AF113" s="8">
        <f>IF(AF$91&lt;=$C113,0,IF(AF$91&gt;(INDEX($D$14:$AG$14,1,$C113)+$C113),INDEX($D$19:$AG$19,,$C113)-SUM($D113:AE113),INDEX($D$19:$AG$19,,$C113)/INDEX($D$14:$AG$14,1,$C113)))</f>
        <v>0</v>
      </c>
      <c r="AG113" s="8">
        <f>IF(AG$91&lt;=$C113,0,IF(AG$91&gt;(INDEX($D$14:$AG$14,1,$C113)+$C113),INDEX($D$19:$AG$19,,$C113)-SUM($D113:AF113),INDEX($D$19:$AG$19,,$C113)/INDEX($D$14:$AG$14,1,$C113)))</f>
        <v>0</v>
      </c>
      <c r="AH113" s="11">
        <f t="shared" si="49"/>
        <v>0</v>
      </c>
      <c r="AI113" s="11"/>
    </row>
    <row r="114" spans="2:40" s="10" customFormat="1" ht="12" hidden="1" outlineLevel="1" x14ac:dyDescent="0.25">
      <c r="B114" s="10" t="s">
        <v>12</v>
      </c>
      <c r="D114" s="11">
        <f>SUM(D94:D113)</f>
        <v>0</v>
      </c>
      <c r="E114" s="11">
        <f>SUM(E94:E113)</f>
        <v>0</v>
      </c>
      <c r="F114" s="11">
        <f t="shared" ref="F114:AJ114" si="52">SUM(F94:F113)</f>
        <v>0</v>
      </c>
      <c r="G114" s="11">
        <f t="shared" si="52"/>
        <v>0</v>
      </c>
      <c r="H114" s="11">
        <f t="shared" si="52"/>
        <v>0</v>
      </c>
      <c r="I114" s="11">
        <f t="shared" si="52"/>
        <v>0</v>
      </c>
      <c r="J114" s="11">
        <f t="shared" si="52"/>
        <v>0</v>
      </c>
      <c r="K114" s="11">
        <f t="shared" si="52"/>
        <v>0</v>
      </c>
      <c r="L114" s="11">
        <f t="shared" si="52"/>
        <v>0</v>
      </c>
      <c r="M114" s="11">
        <f t="shared" si="52"/>
        <v>0</v>
      </c>
      <c r="N114" s="11">
        <f t="shared" si="52"/>
        <v>0</v>
      </c>
      <c r="O114" s="11">
        <f t="shared" si="52"/>
        <v>0</v>
      </c>
      <c r="P114" s="11">
        <f t="shared" si="52"/>
        <v>0</v>
      </c>
      <c r="Q114" s="11">
        <f t="shared" si="52"/>
        <v>0</v>
      </c>
      <c r="R114" s="11">
        <f t="shared" si="52"/>
        <v>0</v>
      </c>
      <c r="S114" s="11">
        <f t="shared" si="52"/>
        <v>0</v>
      </c>
      <c r="T114" s="11">
        <f t="shared" si="52"/>
        <v>0</v>
      </c>
      <c r="U114" s="11">
        <f t="shared" si="52"/>
        <v>0</v>
      </c>
      <c r="V114" s="11">
        <f t="shared" si="52"/>
        <v>0</v>
      </c>
      <c r="W114" s="11">
        <f t="shared" si="52"/>
        <v>0</v>
      </c>
      <c r="X114" s="11">
        <f t="shared" si="52"/>
        <v>0</v>
      </c>
      <c r="Y114" s="11">
        <f t="shared" si="52"/>
        <v>0</v>
      </c>
      <c r="Z114" s="11">
        <f t="shared" si="52"/>
        <v>0</v>
      </c>
      <c r="AA114" s="11">
        <f t="shared" si="52"/>
        <v>0</v>
      </c>
      <c r="AB114" s="11">
        <f t="shared" ref="AB114" si="53">SUM(AB94:AB113)</f>
        <v>0</v>
      </c>
      <c r="AC114" s="11">
        <f t="shared" ref="AC114:AG114" si="54">SUM(AC94:AC113)</f>
        <v>0</v>
      </c>
      <c r="AD114" s="11">
        <f t="shared" si="54"/>
        <v>0</v>
      </c>
      <c r="AE114" s="11">
        <f t="shared" si="54"/>
        <v>0</v>
      </c>
      <c r="AF114" s="11">
        <f t="shared" si="54"/>
        <v>0</v>
      </c>
      <c r="AG114" s="11">
        <f t="shared" si="54"/>
        <v>0</v>
      </c>
      <c r="AH114" s="103">
        <f t="shared" si="52"/>
        <v>0</v>
      </c>
      <c r="AI114" s="103">
        <f t="shared" si="52"/>
        <v>0</v>
      </c>
      <c r="AJ114" s="103">
        <f t="shared" si="52"/>
        <v>0</v>
      </c>
      <c r="AK114" s="103" t="e">
        <f>SUMPRODUCT(AJ94:AJ112,AK94:AK112)/SUM(AJ94:AJ112)</f>
        <v>#DIV/0!</v>
      </c>
      <c r="AL114" s="106" t="s">
        <v>6</v>
      </c>
      <c r="AM114" s="104" t="e">
        <f>AI116/AI114*$Q$14+AI117/AI114*$V$14</f>
        <v>#DIV/0!</v>
      </c>
      <c r="AN114" s="106" t="s">
        <v>20</v>
      </c>
    </row>
    <row r="115" spans="2:40" s="10" customFormat="1" ht="12" hidden="1" outlineLevel="1" x14ac:dyDescent="0.2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03"/>
      <c r="AI115" s="103"/>
      <c r="AJ115" s="103"/>
      <c r="AK115" s="103"/>
      <c r="AL115" s="106"/>
    </row>
    <row r="116" spans="2:40" s="10" customFormat="1" hidden="1" outlineLevel="1" x14ac:dyDescent="0.2">
      <c r="B116" s="10" t="s">
        <v>22</v>
      </c>
      <c r="D116" s="8">
        <f>SUM(D94:D107)</f>
        <v>0</v>
      </c>
      <c r="E116" s="8">
        <f t="shared" ref="E116:AA116" si="55">SUM(E94:E107)</f>
        <v>0</v>
      </c>
      <c r="F116" s="8">
        <f t="shared" si="55"/>
        <v>0</v>
      </c>
      <c r="G116" s="8">
        <f t="shared" si="55"/>
        <v>0</v>
      </c>
      <c r="H116" s="8">
        <f t="shared" si="55"/>
        <v>0</v>
      </c>
      <c r="I116" s="8">
        <f t="shared" si="55"/>
        <v>0</v>
      </c>
      <c r="J116" s="8">
        <f t="shared" si="55"/>
        <v>0</v>
      </c>
      <c r="K116" s="8">
        <f t="shared" si="55"/>
        <v>0</v>
      </c>
      <c r="L116" s="8">
        <f t="shared" si="55"/>
        <v>0</v>
      </c>
      <c r="M116" s="8">
        <f t="shared" si="55"/>
        <v>0</v>
      </c>
      <c r="N116" s="8">
        <f t="shared" si="55"/>
        <v>0</v>
      </c>
      <c r="O116" s="8">
        <f t="shared" si="55"/>
        <v>0</v>
      </c>
      <c r="P116" s="8">
        <f t="shared" si="55"/>
        <v>0</v>
      </c>
      <c r="Q116" s="8">
        <f t="shared" si="55"/>
        <v>0</v>
      </c>
      <c r="R116" s="8">
        <f t="shared" si="55"/>
        <v>0</v>
      </c>
      <c r="S116" s="8">
        <f t="shared" si="55"/>
        <v>0</v>
      </c>
      <c r="T116" s="8">
        <f t="shared" si="55"/>
        <v>0</v>
      </c>
      <c r="U116" s="8">
        <f t="shared" si="55"/>
        <v>0</v>
      </c>
      <c r="V116" s="8">
        <f t="shared" si="55"/>
        <v>0</v>
      </c>
      <c r="W116" s="8">
        <f t="shared" si="55"/>
        <v>0</v>
      </c>
      <c r="X116" s="8">
        <f t="shared" si="55"/>
        <v>0</v>
      </c>
      <c r="Y116" s="8">
        <f t="shared" si="55"/>
        <v>0</v>
      </c>
      <c r="Z116" s="8">
        <f t="shared" si="55"/>
        <v>0</v>
      </c>
      <c r="AA116" s="8">
        <f t="shared" si="55"/>
        <v>0</v>
      </c>
      <c r="AB116" s="8">
        <f t="shared" ref="AB116" si="56">SUM(AB94:AB107)</f>
        <v>0</v>
      </c>
      <c r="AC116" s="8">
        <f t="shared" ref="AC116:AG116" si="57">SUM(AC94:AC107)</f>
        <v>0</v>
      </c>
      <c r="AD116" s="8">
        <f t="shared" si="57"/>
        <v>0</v>
      </c>
      <c r="AE116" s="8">
        <f t="shared" si="57"/>
        <v>0</v>
      </c>
      <c r="AF116" s="8">
        <f t="shared" si="57"/>
        <v>0</v>
      </c>
      <c r="AG116" s="8">
        <f t="shared" si="57"/>
        <v>0</v>
      </c>
      <c r="AH116" s="8">
        <f>SUM(AH94:AH107)</f>
        <v>0</v>
      </c>
      <c r="AI116" s="8">
        <f>SUM(AI94:AI107)</f>
        <v>0</v>
      </c>
      <c r="AJ116" s="11">
        <f>AI116-AH116</f>
        <v>0</v>
      </c>
      <c r="AK116" s="8" t="e">
        <f>SUMPRODUCT(AJ94:AJ107,AK94:AK107)/SUM(AJ94:AJ107)</f>
        <v>#DIV/0!</v>
      </c>
    </row>
    <row r="117" spans="2:40" s="10" customFormat="1" hidden="1" outlineLevel="1" x14ac:dyDescent="0.2">
      <c r="B117" s="10" t="s">
        <v>23</v>
      </c>
      <c r="D117" s="8">
        <f>SUM(D108:D113)</f>
        <v>0</v>
      </c>
      <c r="E117" s="8">
        <f t="shared" ref="E117:AA117" si="58">SUM(E108:E113)</f>
        <v>0</v>
      </c>
      <c r="F117" s="8">
        <f t="shared" si="58"/>
        <v>0</v>
      </c>
      <c r="G117" s="8">
        <f t="shared" si="58"/>
        <v>0</v>
      </c>
      <c r="H117" s="8">
        <f t="shared" si="58"/>
        <v>0</v>
      </c>
      <c r="I117" s="8">
        <f t="shared" si="58"/>
        <v>0</v>
      </c>
      <c r="J117" s="8">
        <f t="shared" si="58"/>
        <v>0</v>
      </c>
      <c r="K117" s="8">
        <f t="shared" si="58"/>
        <v>0</v>
      </c>
      <c r="L117" s="8">
        <f t="shared" si="58"/>
        <v>0</v>
      </c>
      <c r="M117" s="8">
        <f t="shared" si="58"/>
        <v>0</v>
      </c>
      <c r="N117" s="8">
        <f t="shared" si="58"/>
        <v>0</v>
      </c>
      <c r="O117" s="8">
        <f t="shared" si="58"/>
        <v>0</v>
      </c>
      <c r="P117" s="8">
        <f t="shared" si="58"/>
        <v>0</v>
      </c>
      <c r="Q117" s="8">
        <f t="shared" si="58"/>
        <v>0</v>
      </c>
      <c r="R117" s="8">
        <f t="shared" si="58"/>
        <v>0</v>
      </c>
      <c r="S117" s="8">
        <f t="shared" si="58"/>
        <v>0</v>
      </c>
      <c r="T117" s="8">
        <f t="shared" si="58"/>
        <v>0</v>
      </c>
      <c r="U117" s="8">
        <f t="shared" si="58"/>
        <v>0</v>
      </c>
      <c r="V117" s="8">
        <f t="shared" si="58"/>
        <v>0</v>
      </c>
      <c r="W117" s="8">
        <f t="shared" si="58"/>
        <v>0</v>
      </c>
      <c r="X117" s="8">
        <f t="shared" si="58"/>
        <v>0</v>
      </c>
      <c r="Y117" s="8">
        <f t="shared" si="58"/>
        <v>0</v>
      </c>
      <c r="Z117" s="8">
        <f t="shared" si="58"/>
        <v>0</v>
      </c>
      <c r="AA117" s="8">
        <f t="shared" si="58"/>
        <v>0</v>
      </c>
      <c r="AB117" s="8">
        <f t="shared" ref="AB117" si="59">SUM(AB108:AB113)</f>
        <v>0</v>
      </c>
      <c r="AC117" s="8">
        <f t="shared" ref="AC117:AG117" si="60">SUM(AC108:AC113)</f>
        <v>0</v>
      </c>
      <c r="AD117" s="8">
        <f t="shared" si="60"/>
        <v>0</v>
      </c>
      <c r="AE117" s="8">
        <f t="shared" si="60"/>
        <v>0</v>
      </c>
      <c r="AF117" s="8">
        <f t="shared" si="60"/>
        <v>0</v>
      </c>
      <c r="AG117" s="8">
        <f t="shared" si="60"/>
        <v>0</v>
      </c>
      <c r="AH117" s="8">
        <f>SUM(AH108:AH113)</f>
        <v>0</v>
      </c>
      <c r="AI117" s="8">
        <f>SUM(AI108:AI113)</f>
        <v>0</v>
      </c>
      <c r="AJ117" s="11">
        <f>AI117-AH117</f>
        <v>0</v>
      </c>
      <c r="AK117" s="8" t="e">
        <f>SUMPRODUCT(AJ108:AJ112,AK108:AK112)/SUM(AJ108:AJ112)</f>
        <v>#DIV/0!</v>
      </c>
    </row>
    <row r="118" spans="2:40" s="10" customFormat="1" hidden="1" outlineLevel="1" x14ac:dyDescent="0.2">
      <c r="B118" s="10" t="s">
        <v>26</v>
      </c>
      <c r="D118" s="8">
        <f>SUM($D19:D19)-SUM($D116:D116)-SUM($D117:D117)</f>
        <v>0</v>
      </c>
      <c r="E118" s="8">
        <f>SUM($D19:E19)-SUM($D116:E116)-SUM($D117:E117)</f>
        <v>0</v>
      </c>
      <c r="F118" s="8">
        <f>SUM($D19:F19)-SUM($D116:F116)-SUM($D117:F117)</f>
        <v>0</v>
      </c>
      <c r="G118" s="8">
        <f>SUM($D19:G19)-SUM($D116:G116)-SUM($D117:G117)</f>
        <v>0</v>
      </c>
      <c r="H118" s="8">
        <f>SUM($D19:H19)-SUM($D116:H116)-SUM($D117:H117)</f>
        <v>0</v>
      </c>
      <c r="I118" s="8">
        <f>SUM($D19:I19)-SUM($D116:I116)-SUM($D117:I117)</f>
        <v>0</v>
      </c>
      <c r="J118" s="8">
        <f>SUM($D19:J19)-SUM($D116:J116)-SUM($D117:J117)</f>
        <v>0</v>
      </c>
      <c r="K118" s="8">
        <f>SUM($D19:K19)-SUM($D116:K116)-SUM($D117:K117)</f>
        <v>0</v>
      </c>
      <c r="L118" s="8">
        <f>SUM($D19:L19)-SUM($D116:L116)-SUM($D117:L117)</f>
        <v>0</v>
      </c>
      <c r="M118" s="8">
        <f>SUM($D19:M19)-SUM($D116:M116)-SUM($D117:M117)</f>
        <v>0</v>
      </c>
      <c r="N118" s="8">
        <f>SUM($D19:N19)-SUM($D116:N116)-SUM($D117:N117)</f>
        <v>0</v>
      </c>
      <c r="O118" s="8">
        <f>SUM($D19:O19)-SUM($D116:O116)-SUM($D117:O117)</f>
        <v>0</v>
      </c>
      <c r="P118" s="8">
        <f>SUM($D19:P19)-SUM($D116:P116)-SUM($D117:P117)</f>
        <v>0</v>
      </c>
      <c r="Q118" s="8">
        <f>SUM($D19:Q19)-SUM($D116:Q116)-SUM($D117:Q117)</f>
        <v>0</v>
      </c>
      <c r="R118" s="8">
        <f>SUM($D19:R19)-SUM($D116:R116)-SUM($D117:R117)</f>
        <v>0</v>
      </c>
      <c r="S118" s="8">
        <f>SUM($D19:S19)-SUM($D116:S116)-SUM($D117:S117)</f>
        <v>0</v>
      </c>
      <c r="T118" s="8">
        <f>SUM($D19:T19)-SUM($D116:T116)-SUM($D117:T117)</f>
        <v>0</v>
      </c>
      <c r="U118" s="8">
        <f>SUM($D19:U19)-SUM($D116:U116)-SUM($D117:U117)</f>
        <v>0</v>
      </c>
      <c r="V118" s="8">
        <f>SUM($D19:V19)-SUM($D116:V116)-SUM($D117:V117)</f>
        <v>0</v>
      </c>
      <c r="W118" s="8">
        <f>SUM($D19:W19)-SUM($D116:W116)-SUM($D117:W117)</f>
        <v>0</v>
      </c>
      <c r="X118" s="8">
        <f>SUM($D19:X19)-SUM($D116:X116)-SUM($D117:X117)</f>
        <v>0</v>
      </c>
      <c r="Y118" s="8">
        <f>SUM($D19:Y19)-SUM($D116:Y116)-SUM($D117:Y117)</f>
        <v>0</v>
      </c>
      <c r="Z118" s="8">
        <f>SUM($D19:Z19)-SUM($D116:Z116)-SUM($D117:Z117)</f>
        <v>0</v>
      </c>
      <c r="AA118" s="8">
        <f>SUM($D19:AA19)-SUM($D116:AA116)-SUM($D117:AA117)</f>
        <v>0</v>
      </c>
      <c r="AB118" s="8">
        <f>SUM($D19:AB19)-SUM($D116:AB116)-SUM($D117:AB117)</f>
        <v>0</v>
      </c>
      <c r="AC118" s="8">
        <f>SUM($D19:AC19)-SUM($D116:AC116)-SUM($D117:AC117)</f>
        <v>0</v>
      </c>
      <c r="AD118" s="8">
        <f>SUM($D19:AD19)-SUM($D116:AD116)-SUM($D117:AD117)</f>
        <v>0</v>
      </c>
      <c r="AE118" s="8">
        <f>SUM($D19:AE19)-SUM($D116:AE116)-SUM($D117:AE117)</f>
        <v>0</v>
      </c>
      <c r="AF118" s="8">
        <f>SUM($D19:AF19)-SUM($D116:AF116)-SUM($D117:AF117)</f>
        <v>0</v>
      </c>
      <c r="AG118" s="8">
        <f>SUM($D19:AG19)-SUM($D116:AG116)-SUM($D117:AG117)</f>
        <v>0</v>
      </c>
      <c r="AH118" s="8"/>
      <c r="AI118" s="8"/>
      <c r="AL118" s="11"/>
    </row>
    <row r="119" spans="2:40" s="10" customFormat="1" hidden="1" outlineLevel="2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13" t="s">
        <v>24</v>
      </c>
      <c r="AJ119" s="10" t="s">
        <v>25</v>
      </c>
      <c r="AL119" s="10" t="s">
        <v>25</v>
      </c>
    </row>
    <row r="120" spans="2:40" s="10" customFormat="1" hidden="1" outlineLevel="2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3"/>
    </row>
    <row r="121" spans="2:40" s="10" customFormat="1" hidden="1" outlineLevel="2" x14ac:dyDescent="0.2">
      <c r="B121" s="10" t="s">
        <v>68</v>
      </c>
      <c r="C121" s="10">
        <v>1997</v>
      </c>
      <c r="D121" s="10">
        <f>D$14</f>
        <v>0</v>
      </c>
      <c r="E121" s="10">
        <f>D121-1</f>
        <v>-1</v>
      </c>
      <c r="F121" s="10">
        <f t="shared" ref="F121:F122" si="61">E121-1</f>
        <v>-2</v>
      </c>
      <c r="G121" s="10">
        <f t="shared" ref="G121:G123" si="62">F121-1</f>
        <v>-3</v>
      </c>
      <c r="H121" s="10">
        <f t="shared" ref="H121:H124" si="63">G121-1</f>
        <v>-4</v>
      </c>
      <c r="I121" s="10">
        <f t="shared" ref="I121:I125" si="64">H121-1</f>
        <v>-5</v>
      </c>
      <c r="J121" s="10">
        <f t="shared" ref="J121:J126" si="65">I121-1</f>
        <v>-6</v>
      </c>
      <c r="K121" s="10">
        <f t="shared" ref="K121:K127" si="66">J121-1</f>
        <v>-7</v>
      </c>
      <c r="L121" s="10">
        <f t="shared" ref="L121:L128" si="67">K121-1</f>
        <v>-8</v>
      </c>
      <c r="M121" s="10">
        <f t="shared" ref="M121:M129" si="68">L121-1</f>
        <v>-9</v>
      </c>
      <c r="N121" s="10">
        <f t="shared" ref="N121:N130" si="69">M121-1</f>
        <v>-10</v>
      </c>
      <c r="O121" s="10">
        <f t="shared" ref="O121:O131" si="70">N121-1</f>
        <v>-11</v>
      </c>
      <c r="P121" s="10">
        <f t="shared" ref="P121:P132" si="71">O121-1</f>
        <v>-12</v>
      </c>
      <c r="Q121" s="10">
        <f t="shared" ref="Q121:Q133" si="72">P121-1</f>
        <v>-13</v>
      </c>
      <c r="R121" s="10">
        <f t="shared" ref="R121:R134" si="73">Q121-1</f>
        <v>-14</v>
      </c>
      <c r="S121" s="10">
        <f t="shared" ref="S121:S135" si="74">R121-1</f>
        <v>-15</v>
      </c>
      <c r="T121" s="10">
        <f t="shared" ref="T121:T136" si="75">S121-1</f>
        <v>-16</v>
      </c>
      <c r="U121" s="10">
        <f t="shared" ref="U121:U137" si="76">T121-1</f>
        <v>-17</v>
      </c>
      <c r="V121" s="10">
        <f t="shared" ref="V121:W138" si="77">U121-1</f>
        <v>-18</v>
      </c>
      <c r="W121" s="10">
        <f t="shared" si="77"/>
        <v>-19</v>
      </c>
      <c r="X121" s="10">
        <f t="shared" ref="X121:X140" si="78">W121-1</f>
        <v>-20</v>
      </c>
      <c r="Y121" s="10">
        <f t="shared" ref="Y121:Y141" si="79">X121-1</f>
        <v>-21</v>
      </c>
      <c r="Z121" s="10">
        <f t="shared" ref="Z121:Z142" si="80">Y121-1</f>
        <v>-22</v>
      </c>
      <c r="AA121" s="10">
        <f t="shared" ref="AA121:AA143" si="81">Z121-1</f>
        <v>-23</v>
      </c>
      <c r="AB121" s="10">
        <f>AA121-0.5</f>
        <v>-23.5</v>
      </c>
      <c r="AC121" s="10">
        <f t="shared" ref="AC121:AC144" si="82">AA121-1</f>
        <v>-24</v>
      </c>
      <c r="AD121" s="10">
        <f t="shared" ref="AD121:AD144" si="83">AC121-1</f>
        <v>-25</v>
      </c>
      <c r="AE121" s="10">
        <f t="shared" ref="AE121:AE144" si="84">AD121-1</f>
        <v>-26</v>
      </c>
      <c r="AF121" s="10">
        <f t="shared" ref="AF121:AF144" si="85">AE121-1</f>
        <v>-27</v>
      </c>
      <c r="AG121" s="10">
        <f t="shared" ref="AG121:AG144" si="86">AF121-1</f>
        <v>-28</v>
      </c>
      <c r="AJ121" s="111"/>
      <c r="AL121" s="8"/>
    </row>
    <row r="122" spans="2:40" s="10" customFormat="1" hidden="1" outlineLevel="2" x14ac:dyDescent="0.2">
      <c r="C122" s="10">
        <v>1998</v>
      </c>
      <c r="E122" s="10">
        <f>E$14</f>
        <v>0</v>
      </c>
      <c r="F122" s="10">
        <f t="shared" si="61"/>
        <v>-1</v>
      </c>
      <c r="G122" s="10">
        <f t="shared" si="62"/>
        <v>-2</v>
      </c>
      <c r="H122" s="10">
        <f t="shared" si="63"/>
        <v>-3</v>
      </c>
      <c r="I122" s="10">
        <f t="shared" si="64"/>
        <v>-4</v>
      </c>
      <c r="J122" s="10">
        <f t="shared" si="65"/>
        <v>-5</v>
      </c>
      <c r="K122" s="10">
        <f t="shared" si="66"/>
        <v>-6</v>
      </c>
      <c r="L122" s="10">
        <f t="shared" si="67"/>
        <v>-7</v>
      </c>
      <c r="M122" s="10">
        <f t="shared" si="68"/>
        <v>-8</v>
      </c>
      <c r="N122" s="10">
        <f t="shared" si="69"/>
        <v>-9</v>
      </c>
      <c r="O122" s="10">
        <f t="shared" si="70"/>
        <v>-10</v>
      </c>
      <c r="P122" s="10">
        <f t="shared" si="71"/>
        <v>-11</v>
      </c>
      <c r="Q122" s="10">
        <f t="shared" si="72"/>
        <v>-12</v>
      </c>
      <c r="R122" s="10">
        <f t="shared" si="73"/>
        <v>-13</v>
      </c>
      <c r="S122" s="10">
        <f t="shared" si="74"/>
        <v>-14</v>
      </c>
      <c r="T122" s="10">
        <f t="shared" si="75"/>
        <v>-15</v>
      </c>
      <c r="U122" s="10">
        <f t="shared" si="76"/>
        <v>-16</v>
      </c>
      <c r="V122" s="10">
        <f t="shared" si="77"/>
        <v>-17</v>
      </c>
      <c r="W122" s="10">
        <f t="shared" si="77"/>
        <v>-18</v>
      </c>
      <c r="X122" s="10">
        <f t="shared" si="78"/>
        <v>-19</v>
      </c>
      <c r="Y122" s="10">
        <f t="shared" si="79"/>
        <v>-20</v>
      </c>
      <c r="Z122" s="10">
        <f t="shared" si="80"/>
        <v>-21</v>
      </c>
      <c r="AA122" s="10">
        <f t="shared" si="81"/>
        <v>-22</v>
      </c>
      <c r="AB122" s="10">
        <f t="shared" ref="AB122:AB144" si="87">AA122-0.5</f>
        <v>-22.5</v>
      </c>
      <c r="AC122" s="10">
        <f t="shared" si="82"/>
        <v>-23</v>
      </c>
      <c r="AD122" s="10">
        <f t="shared" si="83"/>
        <v>-24</v>
      </c>
      <c r="AE122" s="10">
        <f t="shared" si="84"/>
        <v>-25</v>
      </c>
      <c r="AF122" s="10">
        <f t="shared" si="85"/>
        <v>-26</v>
      </c>
      <c r="AG122" s="10">
        <f t="shared" si="86"/>
        <v>-27</v>
      </c>
      <c r="AJ122" s="111"/>
      <c r="AL122" s="8"/>
    </row>
    <row r="123" spans="2:40" s="10" customFormat="1" hidden="1" outlineLevel="2" x14ac:dyDescent="0.2">
      <c r="C123" s="10">
        <v>1999</v>
      </c>
      <c r="F123" s="10">
        <f>F$14</f>
        <v>0</v>
      </c>
      <c r="G123" s="10">
        <f t="shared" si="62"/>
        <v>-1</v>
      </c>
      <c r="H123" s="10">
        <f t="shared" si="63"/>
        <v>-2</v>
      </c>
      <c r="I123" s="10">
        <f t="shared" si="64"/>
        <v>-3</v>
      </c>
      <c r="J123" s="10">
        <f t="shared" si="65"/>
        <v>-4</v>
      </c>
      <c r="K123" s="10">
        <f t="shared" si="66"/>
        <v>-5</v>
      </c>
      <c r="L123" s="10">
        <f t="shared" si="67"/>
        <v>-6</v>
      </c>
      <c r="M123" s="10">
        <f t="shared" si="68"/>
        <v>-7</v>
      </c>
      <c r="N123" s="10">
        <f t="shared" si="69"/>
        <v>-8</v>
      </c>
      <c r="O123" s="10">
        <f t="shared" si="70"/>
        <v>-9</v>
      </c>
      <c r="P123" s="10">
        <f t="shared" si="71"/>
        <v>-10</v>
      </c>
      <c r="Q123" s="10">
        <f t="shared" si="72"/>
        <v>-11</v>
      </c>
      <c r="R123" s="10">
        <f t="shared" si="73"/>
        <v>-12</v>
      </c>
      <c r="S123" s="10">
        <f t="shared" si="74"/>
        <v>-13</v>
      </c>
      <c r="T123" s="10">
        <f t="shared" si="75"/>
        <v>-14</v>
      </c>
      <c r="U123" s="10">
        <f t="shared" si="76"/>
        <v>-15</v>
      </c>
      <c r="V123" s="10">
        <f t="shared" si="77"/>
        <v>-16</v>
      </c>
      <c r="W123" s="10">
        <f t="shared" si="77"/>
        <v>-17</v>
      </c>
      <c r="X123" s="10">
        <f t="shared" si="78"/>
        <v>-18</v>
      </c>
      <c r="Y123" s="10">
        <f t="shared" si="79"/>
        <v>-19</v>
      </c>
      <c r="Z123" s="10">
        <f t="shared" si="80"/>
        <v>-20</v>
      </c>
      <c r="AA123" s="10">
        <f t="shared" si="81"/>
        <v>-21</v>
      </c>
      <c r="AB123" s="10">
        <f t="shared" si="87"/>
        <v>-21.5</v>
      </c>
      <c r="AC123" s="10">
        <f t="shared" si="82"/>
        <v>-22</v>
      </c>
      <c r="AD123" s="10">
        <f t="shared" si="83"/>
        <v>-23</v>
      </c>
      <c r="AE123" s="10">
        <f t="shared" si="84"/>
        <v>-24</v>
      </c>
      <c r="AF123" s="10">
        <f t="shared" si="85"/>
        <v>-25</v>
      </c>
      <c r="AG123" s="10">
        <f t="shared" si="86"/>
        <v>-26</v>
      </c>
      <c r="AJ123" s="111"/>
      <c r="AL123" s="8"/>
    </row>
    <row r="124" spans="2:40" s="10" customFormat="1" hidden="1" outlineLevel="2" x14ac:dyDescent="0.2">
      <c r="C124" s="10">
        <v>2000</v>
      </c>
      <c r="G124" s="10">
        <f>G$14</f>
        <v>0</v>
      </c>
      <c r="H124" s="10">
        <f t="shared" si="63"/>
        <v>-1</v>
      </c>
      <c r="I124" s="10">
        <f t="shared" si="64"/>
        <v>-2</v>
      </c>
      <c r="J124" s="10">
        <f t="shared" si="65"/>
        <v>-3</v>
      </c>
      <c r="K124" s="10">
        <f t="shared" si="66"/>
        <v>-4</v>
      </c>
      <c r="L124" s="10">
        <f t="shared" si="67"/>
        <v>-5</v>
      </c>
      <c r="M124" s="10">
        <f t="shared" si="68"/>
        <v>-6</v>
      </c>
      <c r="N124" s="10">
        <f t="shared" si="69"/>
        <v>-7</v>
      </c>
      <c r="O124" s="10">
        <f t="shared" si="70"/>
        <v>-8</v>
      </c>
      <c r="P124" s="10">
        <f t="shared" si="71"/>
        <v>-9</v>
      </c>
      <c r="Q124" s="10">
        <f t="shared" si="72"/>
        <v>-10</v>
      </c>
      <c r="R124" s="10">
        <f t="shared" si="73"/>
        <v>-11</v>
      </c>
      <c r="S124" s="10">
        <f t="shared" si="74"/>
        <v>-12</v>
      </c>
      <c r="T124" s="10">
        <f t="shared" si="75"/>
        <v>-13</v>
      </c>
      <c r="U124" s="10">
        <f t="shared" si="76"/>
        <v>-14</v>
      </c>
      <c r="V124" s="10">
        <f t="shared" si="77"/>
        <v>-15</v>
      </c>
      <c r="W124" s="10">
        <f t="shared" si="77"/>
        <v>-16</v>
      </c>
      <c r="X124" s="10">
        <f t="shared" si="78"/>
        <v>-17</v>
      </c>
      <c r="Y124" s="10">
        <f t="shared" si="79"/>
        <v>-18</v>
      </c>
      <c r="Z124" s="10">
        <f t="shared" si="80"/>
        <v>-19</v>
      </c>
      <c r="AA124" s="10">
        <f t="shared" si="81"/>
        <v>-20</v>
      </c>
      <c r="AB124" s="10">
        <f t="shared" si="87"/>
        <v>-20.5</v>
      </c>
      <c r="AC124" s="10">
        <f t="shared" si="82"/>
        <v>-21</v>
      </c>
      <c r="AD124" s="10">
        <f t="shared" si="83"/>
        <v>-22</v>
      </c>
      <c r="AE124" s="10">
        <f t="shared" si="84"/>
        <v>-23</v>
      </c>
      <c r="AF124" s="10">
        <f t="shared" si="85"/>
        <v>-24</v>
      </c>
      <c r="AG124" s="10">
        <f t="shared" si="86"/>
        <v>-25</v>
      </c>
      <c r="AJ124" s="111"/>
      <c r="AL124" s="8"/>
    </row>
    <row r="125" spans="2:40" s="10" customFormat="1" hidden="1" outlineLevel="2" x14ac:dyDescent="0.2">
      <c r="C125" s="10">
        <v>2001</v>
      </c>
      <c r="H125" s="10">
        <f>H$14</f>
        <v>0</v>
      </c>
      <c r="I125" s="10">
        <f t="shared" si="64"/>
        <v>-1</v>
      </c>
      <c r="J125" s="10">
        <f t="shared" si="65"/>
        <v>-2</v>
      </c>
      <c r="K125" s="10">
        <f t="shared" si="66"/>
        <v>-3</v>
      </c>
      <c r="L125" s="10">
        <f t="shared" si="67"/>
        <v>-4</v>
      </c>
      <c r="M125" s="10">
        <f t="shared" si="68"/>
        <v>-5</v>
      </c>
      <c r="N125" s="10">
        <f t="shared" si="69"/>
        <v>-6</v>
      </c>
      <c r="O125" s="10">
        <f t="shared" si="70"/>
        <v>-7</v>
      </c>
      <c r="P125" s="10">
        <f t="shared" si="71"/>
        <v>-8</v>
      </c>
      <c r="Q125" s="10">
        <f t="shared" si="72"/>
        <v>-9</v>
      </c>
      <c r="R125" s="10">
        <f t="shared" si="73"/>
        <v>-10</v>
      </c>
      <c r="S125" s="10">
        <f t="shared" si="74"/>
        <v>-11</v>
      </c>
      <c r="T125" s="10">
        <f t="shared" si="75"/>
        <v>-12</v>
      </c>
      <c r="U125" s="10">
        <f t="shared" si="76"/>
        <v>-13</v>
      </c>
      <c r="V125" s="10">
        <f t="shared" si="77"/>
        <v>-14</v>
      </c>
      <c r="W125" s="10">
        <f t="shared" si="77"/>
        <v>-15</v>
      </c>
      <c r="X125" s="10">
        <f t="shared" si="78"/>
        <v>-16</v>
      </c>
      <c r="Y125" s="10">
        <f t="shared" si="79"/>
        <v>-17</v>
      </c>
      <c r="Z125" s="10">
        <f t="shared" si="80"/>
        <v>-18</v>
      </c>
      <c r="AA125" s="10">
        <f t="shared" si="81"/>
        <v>-19</v>
      </c>
      <c r="AB125" s="10">
        <f t="shared" si="87"/>
        <v>-19.5</v>
      </c>
      <c r="AC125" s="10">
        <f t="shared" si="82"/>
        <v>-20</v>
      </c>
      <c r="AD125" s="10">
        <f t="shared" si="83"/>
        <v>-21</v>
      </c>
      <c r="AE125" s="10">
        <f t="shared" si="84"/>
        <v>-22</v>
      </c>
      <c r="AF125" s="10">
        <f t="shared" si="85"/>
        <v>-23</v>
      </c>
      <c r="AG125" s="10">
        <f t="shared" si="86"/>
        <v>-24</v>
      </c>
      <c r="AJ125" s="111"/>
      <c r="AL125" s="8"/>
    </row>
    <row r="126" spans="2:40" s="10" customFormat="1" hidden="1" outlineLevel="2" x14ac:dyDescent="0.2">
      <c r="C126" s="10">
        <v>2002</v>
      </c>
      <c r="I126" s="10">
        <f>I$14</f>
        <v>0</v>
      </c>
      <c r="J126" s="10">
        <f t="shared" si="65"/>
        <v>-1</v>
      </c>
      <c r="K126" s="10">
        <f t="shared" si="66"/>
        <v>-2</v>
      </c>
      <c r="L126" s="10">
        <f t="shared" si="67"/>
        <v>-3</v>
      </c>
      <c r="M126" s="10">
        <f t="shared" si="68"/>
        <v>-4</v>
      </c>
      <c r="N126" s="10">
        <f t="shared" si="69"/>
        <v>-5</v>
      </c>
      <c r="O126" s="10">
        <f t="shared" si="70"/>
        <v>-6</v>
      </c>
      <c r="P126" s="10">
        <f t="shared" si="71"/>
        <v>-7</v>
      </c>
      <c r="Q126" s="10">
        <f t="shared" si="72"/>
        <v>-8</v>
      </c>
      <c r="R126" s="10">
        <f t="shared" si="73"/>
        <v>-9</v>
      </c>
      <c r="S126" s="10">
        <f t="shared" si="74"/>
        <v>-10</v>
      </c>
      <c r="T126" s="10">
        <f t="shared" si="75"/>
        <v>-11</v>
      </c>
      <c r="U126" s="10">
        <f t="shared" si="76"/>
        <v>-12</v>
      </c>
      <c r="V126" s="10">
        <f t="shared" si="77"/>
        <v>-13</v>
      </c>
      <c r="W126" s="10">
        <f t="shared" si="77"/>
        <v>-14</v>
      </c>
      <c r="X126" s="10">
        <f t="shared" si="78"/>
        <v>-15</v>
      </c>
      <c r="Y126" s="10">
        <f t="shared" si="79"/>
        <v>-16</v>
      </c>
      <c r="Z126" s="10">
        <f t="shared" si="80"/>
        <v>-17</v>
      </c>
      <c r="AA126" s="10">
        <f t="shared" si="81"/>
        <v>-18</v>
      </c>
      <c r="AB126" s="10">
        <f t="shared" si="87"/>
        <v>-18.5</v>
      </c>
      <c r="AC126" s="10">
        <f t="shared" si="82"/>
        <v>-19</v>
      </c>
      <c r="AD126" s="10">
        <f t="shared" si="83"/>
        <v>-20</v>
      </c>
      <c r="AE126" s="10">
        <f t="shared" si="84"/>
        <v>-21</v>
      </c>
      <c r="AF126" s="10">
        <f t="shared" si="85"/>
        <v>-22</v>
      </c>
      <c r="AG126" s="10">
        <f t="shared" si="86"/>
        <v>-23</v>
      </c>
      <c r="AJ126" s="111"/>
      <c r="AL126" s="8"/>
    </row>
    <row r="127" spans="2:40" s="10" customFormat="1" hidden="1" outlineLevel="2" x14ac:dyDescent="0.2">
      <c r="C127" s="10">
        <v>2003</v>
      </c>
      <c r="J127" s="10">
        <f>J$14</f>
        <v>0</v>
      </c>
      <c r="K127" s="10">
        <f t="shared" si="66"/>
        <v>-1</v>
      </c>
      <c r="L127" s="10">
        <f t="shared" si="67"/>
        <v>-2</v>
      </c>
      <c r="M127" s="10">
        <f t="shared" si="68"/>
        <v>-3</v>
      </c>
      <c r="N127" s="10">
        <f t="shared" si="69"/>
        <v>-4</v>
      </c>
      <c r="O127" s="10">
        <f t="shared" si="70"/>
        <v>-5</v>
      </c>
      <c r="P127" s="10">
        <f t="shared" si="71"/>
        <v>-6</v>
      </c>
      <c r="Q127" s="10">
        <f t="shared" si="72"/>
        <v>-7</v>
      </c>
      <c r="R127" s="10">
        <f t="shared" si="73"/>
        <v>-8</v>
      </c>
      <c r="S127" s="10">
        <f t="shared" si="74"/>
        <v>-9</v>
      </c>
      <c r="T127" s="10">
        <f t="shared" si="75"/>
        <v>-10</v>
      </c>
      <c r="U127" s="10">
        <f t="shared" si="76"/>
        <v>-11</v>
      </c>
      <c r="V127" s="10">
        <f t="shared" si="77"/>
        <v>-12</v>
      </c>
      <c r="W127" s="10">
        <f t="shared" si="77"/>
        <v>-13</v>
      </c>
      <c r="X127" s="10">
        <f t="shared" si="78"/>
        <v>-14</v>
      </c>
      <c r="Y127" s="10">
        <f t="shared" si="79"/>
        <v>-15</v>
      </c>
      <c r="Z127" s="10">
        <f t="shared" si="80"/>
        <v>-16</v>
      </c>
      <c r="AA127" s="10">
        <f t="shared" si="81"/>
        <v>-17</v>
      </c>
      <c r="AB127" s="10">
        <f t="shared" si="87"/>
        <v>-17.5</v>
      </c>
      <c r="AC127" s="10">
        <f t="shared" si="82"/>
        <v>-18</v>
      </c>
      <c r="AD127" s="10">
        <f t="shared" si="83"/>
        <v>-19</v>
      </c>
      <c r="AE127" s="10">
        <f t="shared" si="84"/>
        <v>-20</v>
      </c>
      <c r="AF127" s="10">
        <f t="shared" si="85"/>
        <v>-21</v>
      </c>
      <c r="AG127" s="10">
        <f t="shared" si="86"/>
        <v>-22</v>
      </c>
      <c r="AJ127" s="111"/>
      <c r="AL127" s="8"/>
    </row>
    <row r="128" spans="2:40" s="10" customFormat="1" hidden="1" outlineLevel="2" x14ac:dyDescent="0.2">
      <c r="C128" s="10">
        <v>2004</v>
      </c>
      <c r="K128" s="10">
        <f>K$14</f>
        <v>0</v>
      </c>
      <c r="L128" s="10">
        <f t="shared" si="67"/>
        <v>-1</v>
      </c>
      <c r="M128" s="10">
        <f t="shared" si="68"/>
        <v>-2</v>
      </c>
      <c r="N128" s="10">
        <f t="shared" si="69"/>
        <v>-3</v>
      </c>
      <c r="O128" s="10">
        <f t="shared" si="70"/>
        <v>-4</v>
      </c>
      <c r="P128" s="10">
        <f t="shared" si="71"/>
        <v>-5</v>
      </c>
      <c r="Q128" s="10">
        <f t="shared" si="72"/>
        <v>-6</v>
      </c>
      <c r="R128" s="10">
        <f t="shared" si="73"/>
        <v>-7</v>
      </c>
      <c r="S128" s="10">
        <f t="shared" si="74"/>
        <v>-8</v>
      </c>
      <c r="T128" s="10">
        <f t="shared" si="75"/>
        <v>-9</v>
      </c>
      <c r="U128" s="10">
        <f t="shared" si="76"/>
        <v>-10</v>
      </c>
      <c r="V128" s="10">
        <f t="shared" si="77"/>
        <v>-11</v>
      </c>
      <c r="W128" s="10">
        <f t="shared" si="77"/>
        <v>-12</v>
      </c>
      <c r="X128" s="10">
        <f t="shared" si="78"/>
        <v>-13</v>
      </c>
      <c r="Y128" s="10">
        <f t="shared" si="79"/>
        <v>-14</v>
      </c>
      <c r="Z128" s="10">
        <f t="shared" si="80"/>
        <v>-15</v>
      </c>
      <c r="AA128" s="10">
        <f t="shared" si="81"/>
        <v>-16</v>
      </c>
      <c r="AB128" s="10">
        <f t="shared" si="87"/>
        <v>-16.5</v>
      </c>
      <c r="AC128" s="10">
        <f t="shared" si="82"/>
        <v>-17</v>
      </c>
      <c r="AD128" s="10">
        <f t="shared" si="83"/>
        <v>-18</v>
      </c>
      <c r="AE128" s="10">
        <f t="shared" si="84"/>
        <v>-19</v>
      </c>
      <c r="AF128" s="10">
        <f t="shared" si="85"/>
        <v>-20</v>
      </c>
      <c r="AG128" s="10">
        <f t="shared" si="86"/>
        <v>-21</v>
      </c>
      <c r="AJ128" s="111"/>
      <c r="AL128" s="8"/>
    </row>
    <row r="129" spans="3:39" s="10" customFormat="1" hidden="1" outlineLevel="2" x14ac:dyDescent="0.2">
      <c r="C129" s="10">
        <v>2005</v>
      </c>
      <c r="L129" s="10">
        <f>L$14</f>
        <v>0</v>
      </c>
      <c r="M129" s="10">
        <f t="shared" si="68"/>
        <v>-1</v>
      </c>
      <c r="N129" s="10">
        <f t="shared" si="69"/>
        <v>-2</v>
      </c>
      <c r="O129" s="10">
        <f t="shared" si="70"/>
        <v>-3</v>
      </c>
      <c r="P129" s="10">
        <f t="shared" si="71"/>
        <v>-4</v>
      </c>
      <c r="Q129" s="10">
        <f t="shared" si="72"/>
        <v>-5</v>
      </c>
      <c r="R129" s="10">
        <f t="shared" si="73"/>
        <v>-6</v>
      </c>
      <c r="S129" s="10">
        <f t="shared" si="74"/>
        <v>-7</v>
      </c>
      <c r="T129" s="10">
        <f t="shared" si="75"/>
        <v>-8</v>
      </c>
      <c r="U129" s="10">
        <f t="shared" si="76"/>
        <v>-9</v>
      </c>
      <c r="V129" s="10">
        <f t="shared" si="77"/>
        <v>-10</v>
      </c>
      <c r="W129" s="10">
        <f t="shared" si="77"/>
        <v>-11</v>
      </c>
      <c r="X129" s="10">
        <f t="shared" si="78"/>
        <v>-12</v>
      </c>
      <c r="Y129" s="10">
        <f t="shared" si="79"/>
        <v>-13</v>
      </c>
      <c r="Z129" s="10">
        <f t="shared" si="80"/>
        <v>-14</v>
      </c>
      <c r="AA129" s="10">
        <f t="shared" si="81"/>
        <v>-15</v>
      </c>
      <c r="AB129" s="10">
        <f t="shared" si="87"/>
        <v>-15.5</v>
      </c>
      <c r="AC129" s="10">
        <f t="shared" si="82"/>
        <v>-16</v>
      </c>
      <c r="AD129" s="10">
        <f t="shared" si="83"/>
        <v>-17</v>
      </c>
      <c r="AE129" s="10">
        <f t="shared" si="84"/>
        <v>-18</v>
      </c>
      <c r="AF129" s="10">
        <f t="shared" si="85"/>
        <v>-19</v>
      </c>
      <c r="AG129" s="10">
        <f t="shared" si="86"/>
        <v>-20</v>
      </c>
      <c r="AJ129" s="111"/>
      <c r="AL129" s="8"/>
    </row>
    <row r="130" spans="3:39" s="10" customFormat="1" hidden="1" outlineLevel="2" x14ac:dyDescent="0.2">
      <c r="C130" s="10">
        <v>2006</v>
      </c>
      <c r="M130" s="10">
        <f>M$14</f>
        <v>0</v>
      </c>
      <c r="N130" s="10">
        <f t="shared" si="69"/>
        <v>-1</v>
      </c>
      <c r="O130" s="10">
        <f t="shared" si="70"/>
        <v>-2</v>
      </c>
      <c r="P130" s="10">
        <f t="shared" si="71"/>
        <v>-3</v>
      </c>
      <c r="Q130" s="10">
        <f t="shared" si="72"/>
        <v>-4</v>
      </c>
      <c r="R130" s="10">
        <f t="shared" si="73"/>
        <v>-5</v>
      </c>
      <c r="S130" s="10">
        <f t="shared" si="74"/>
        <v>-6</v>
      </c>
      <c r="T130" s="10">
        <f t="shared" si="75"/>
        <v>-7</v>
      </c>
      <c r="U130" s="10">
        <f t="shared" si="76"/>
        <v>-8</v>
      </c>
      <c r="V130" s="10">
        <f t="shared" si="77"/>
        <v>-9</v>
      </c>
      <c r="W130" s="10">
        <f t="shared" si="77"/>
        <v>-10</v>
      </c>
      <c r="X130" s="10">
        <f t="shared" si="78"/>
        <v>-11</v>
      </c>
      <c r="Y130" s="10">
        <f t="shared" si="79"/>
        <v>-12</v>
      </c>
      <c r="Z130" s="10">
        <f t="shared" si="80"/>
        <v>-13</v>
      </c>
      <c r="AA130" s="10">
        <f t="shared" si="81"/>
        <v>-14</v>
      </c>
      <c r="AB130" s="10">
        <f t="shared" si="87"/>
        <v>-14.5</v>
      </c>
      <c r="AC130" s="10">
        <f t="shared" si="82"/>
        <v>-15</v>
      </c>
      <c r="AD130" s="10">
        <f t="shared" si="83"/>
        <v>-16</v>
      </c>
      <c r="AE130" s="10">
        <f t="shared" si="84"/>
        <v>-17</v>
      </c>
      <c r="AF130" s="10">
        <f t="shared" si="85"/>
        <v>-18</v>
      </c>
      <c r="AG130" s="10">
        <f t="shared" si="86"/>
        <v>-19</v>
      </c>
      <c r="AJ130" s="111"/>
      <c r="AL130" s="8"/>
    </row>
    <row r="131" spans="3:39" s="10" customFormat="1" hidden="1" outlineLevel="2" x14ac:dyDescent="0.2">
      <c r="C131" s="10">
        <v>2007</v>
      </c>
      <c r="N131" s="10">
        <f>N$14</f>
        <v>0</v>
      </c>
      <c r="O131" s="10">
        <f t="shared" si="70"/>
        <v>-1</v>
      </c>
      <c r="P131" s="10">
        <f t="shared" si="71"/>
        <v>-2</v>
      </c>
      <c r="Q131" s="10">
        <f t="shared" si="72"/>
        <v>-3</v>
      </c>
      <c r="R131" s="10">
        <f t="shared" si="73"/>
        <v>-4</v>
      </c>
      <c r="S131" s="10">
        <f t="shared" si="74"/>
        <v>-5</v>
      </c>
      <c r="T131" s="10">
        <f t="shared" si="75"/>
        <v>-6</v>
      </c>
      <c r="U131" s="10">
        <f t="shared" si="76"/>
        <v>-7</v>
      </c>
      <c r="V131" s="10">
        <f t="shared" si="77"/>
        <v>-8</v>
      </c>
      <c r="W131" s="10">
        <f t="shared" si="77"/>
        <v>-9</v>
      </c>
      <c r="X131" s="10">
        <f t="shared" si="78"/>
        <v>-10</v>
      </c>
      <c r="Y131" s="10">
        <f t="shared" si="79"/>
        <v>-11</v>
      </c>
      <c r="Z131" s="10">
        <f t="shared" si="80"/>
        <v>-12</v>
      </c>
      <c r="AA131" s="10">
        <f t="shared" si="81"/>
        <v>-13</v>
      </c>
      <c r="AB131" s="10">
        <f t="shared" si="87"/>
        <v>-13.5</v>
      </c>
      <c r="AC131" s="10">
        <f t="shared" si="82"/>
        <v>-14</v>
      </c>
      <c r="AD131" s="10">
        <f t="shared" si="83"/>
        <v>-15</v>
      </c>
      <c r="AE131" s="10">
        <f t="shared" si="84"/>
        <v>-16</v>
      </c>
      <c r="AF131" s="10">
        <f t="shared" si="85"/>
        <v>-17</v>
      </c>
      <c r="AG131" s="10">
        <f t="shared" si="86"/>
        <v>-18</v>
      </c>
      <c r="AJ131" s="111"/>
      <c r="AL131" s="8"/>
    </row>
    <row r="132" spans="3:39" s="10" customFormat="1" hidden="1" outlineLevel="2" x14ac:dyDescent="0.2">
      <c r="C132" s="10">
        <v>2008</v>
      </c>
      <c r="O132" s="10">
        <f>O$14</f>
        <v>0</v>
      </c>
      <c r="P132" s="10">
        <f t="shared" si="71"/>
        <v>-1</v>
      </c>
      <c r="Q132" s="10">
        <f t="shared" si="72"/>
        <v>-2</v>
      </c>
      <c r="R132" s="10">
        <f t="shared" si="73"/>
        <v>-3</v>
      </c>
      <c r="S132" s="10">
        <f t="shared" si="74"/>
        <v>-4</v>
      </c>
      <c r="T132" s="10">
        <f t="shared" si="75"/>
        <v>-5</v>
      </c>
      <c r="U132" s="10">
        <f t="shared" si="76"/>
        <v>-6</v>
      </c>
      <c r="V132" s="10">
        <f t="shared" si="77"/>
        <v>-7</v>
      </c>
      <c r="W132" s="10">
        <f t="shared" si="77"/>
        <v>-8</v>
      </c>
      <c r="X132" s="10">
        <f t="shared" si="78"/>
        <v>-9</v>
      </c>
      <c r="Y132" s="10">
        <f t="shared" si="79"/>
        <v>-10</v>
      </c>
      <c r="Z132" s="10">
        <f t="shared" si="80"/>
        <v>-11</v>
      </c>
      <c r="AA132" s="10">
        <f t="shared" si="81"/>
        <v>-12</v>
      </c>
      <c r="AB132" s="10">
        <f t="shared" si="87"/>
        <v>-12.5</v>
      </c>
      <c r="AC132" s="10">
        <f t="shared" si="82"/>
        <v>-13</v>
      </c>
      <c r="AD132" s="10">
        <f t="shared" si="83"/>
        <v>-14</v>
      </c>
      <c r="AE132" s="10">
        <f t="shared" si="84"/>
        <v>-15</v>
      </c>
      <c r="AF132" s="10">
        <f t="shared" si="85"/>
        <v>-16</v>
      </c>
      <c r="AG132" s="10">
        <f t="shared" si="86"/>
        <v>-17</v>
      </c>
      <c r="AJ132" s="111"/>
      <c r="AL132" s="8"/>
    </row>
    <row r="133" spans="3:39" s="10" customFormat="1" hidden="1" outlineLevel="2" x14ac:dyDescent="0.2">
      <c r="C133" s="10">
        <v>2009</v>
      </c>
      <c r="P133" s="10">
        <f>P$14</f>
        <v>0</v>
      </c>
      <c r="Q133" s="10">
        <f t="shared" si="72"/>
        <v>-1</v>
      </c>
      <c r="R133" s="10">
        <f t="shared" si="73"/>
        <v>-2</v>
      </c>
      <c r="S133" s="10">
        <f t="shared" si="74"/>
        <v>-3</v>
      </c>
      <c r="T133" s="10">
        <f t="shared" si="75"/>
        <v>-4</v>
      </c>
      <c r="U133" s="10">
        <f t="shared" si="76"/>
        <v>-5</v>
      </c>
      <c r="V133" s="10">
        <f t="shared" si="77"/>
        <v>-6</v>
      </c>
      <c r="W133" s="10">
        <f t="shared" si="77"/>
        <v>-7</v>
      </c>
      <c r="X133" s="10">
        <f t="shared" si="78"/>
        <v>-8</v>
      </c>
      <c r="Y133" s="10">
        <f t="shared" si="79"/>
        <v>-9</v>
      </c>
      <c r="Z133" s="10">
        <f t="shared" si="80"/>
        <v>-10</v>
      </c>
      <c r="AA133" s="10">
        <f t="shared" si="81"/>
        <v>-11</v>
      </c>
      <c r="AB133" s="10">
        <f t="shared" si="87"/>
        <v>-11.5</v>
      </c>
      <c r="AC133" s="10">
        <f t="shared" si="82"/>
        <v>-12</v>
      </c>
      <c r="AD133" s="10">
        <f t="shared" si="83"/>
        <v>-13</v>
      </c>
      <c r="AE133" s="10">
        <f t="shared" si="84"/>
        <v>-14</v>
      </c>
      <c r="AF133" s="10">
        <f t="shared" si="85"/>
        <v>-15</v>
      </c>
      <c r="AG133" s="10">
        <f t="shared" si="86"/>
        <v>-16</v>
      </c>
      <c r="AJ133" s="111"/>
      <c r="AL133" s="8"/>
    </row>
    <row r="134" spans="3:39" s="10" customFormat="1" hidden="1" outlineLevel="2" x14ac:dyDescent="0.2">
      <c r="C134" s="10">
        <v>2010</v>
      </c>
      <c r="Q134" s="10">
        <f>Q$14</f>
        <v>0</v>
      </c>
      <c r="R134" s="10">
        <f t="shared" si="73"/>
        <v>-1</v>
      </c>
      <c r="S134" s="10">
        <f t="shared" si="74"/>
        <v>-2</v>
      </c>
      <c r="T134" s="10">
        <f t="shared" si="75"/>
        <v>-3</v>
      </c>
      <c r="U134" s="10">
        <f t="shared" si="76"/>
        <v>-4</v>
      </c>
      <c r="V134" s="10">
        <f t="shared" si="77"/>
        <v>-5</v>
      </c>
      <c r="W134" s="10">
        <f t="shared" si="77"/>
        <v>-6</v>
      </c>
      <c r="X134" s="10">
        <f t="shared" si="78"/>
        <v>-7</v>
      </c>
      <c r="Y134" s="10">
        <f t="shared" si="79"/>
        <v>-8</v>
      </c>
      <c r="Z134" s="10">
        <f t="shared" si="80"/>
        <v>-9</v>
      </c>
      <c r="AA134" s="10">
        <f t="shared" si="81"/>
        <v>-10</v>
      </c>
      <c r="AB134" s="10">
        <f t="shared" si="87"/>
        <v>-10.5</v>
      </c>
      <c r="AC134" s="10">
        <f t="shared" si="82"/>
        <v>-11</v>
      </c>
      <c r="AD134" s="10">
        <f t="shared" si="83"/>
        <v>-12</v>
      </c>
      <c r="AE134" s="10">
        <f t="shared" si="84"/>
        <v>-13</v>
      </c>
      <c r="AF134" s="10">
        <f t="shared" si="85"/>
        <v>-14</v>
      </c>
      <c r="AG134" s="10">
        <f t="shared" si="86"/>
        <v>-15</v>
      </c>
      <c r="AJ134" s="111"/>
      <c r="AL134" s="112"/>
      <c r="AM134" s="11"/>
    </row>
    <row r="135" spans="3:39" s="10" customFormat="1" hidden="1" outlineLevel="2" x14ac:dyDescent="0.2">
      <c r="C135" s="10">
        <v>2011</v>
      </c>
      <c r="R135" s="10">
        <f>R$14</f>
        <v>0</v>
      </c>
      <c r="S135" s="10">
        <f t="shared" si="74"/>
        <v>-1</v>
      </c>
      <c r="T135" s="10">
        <f t="shared" si="75"/>
        <v>-2</v>
      </c>
      <c r="U135" s="10">
        <f t="shared" si="76"/>
        <v>-3</v>
      </c>
      <c r="V135" s="10">
        <f t="shared" si="77"/>
        <v>-4</v>
      </c>
      <c r="W135" s="10">
        <f t="shared" si="77"/>
        <v>-5</v>
      </c>
      <c r="X135" s="10">
        <f t="shared" si="78"/>
        <v>-6</v>
      </c>
      <c r="Y135" s="10">
        <f t="shared" si="79"/>
        <v>-7</v>
      </c>
      <c r="Z135" s="10">
        <f t="shared" si="80"/>
        <v>-8</v>
      </c>
      <c r="AA135" s="10">
        <f t="shared" si="81"/>
        <v>-9</v>
      </c>
      <c r="AB135" s="10">
        <f t="shared" si="87"/>
        <v>-9.5</v>
      </c>
      <c r="AC135" s="10">
        <f t="shared" si="82"/>
        <v>-10</v>
      </c>
      <c r="AD135" s="10">
        <f t="shared" si="83"/>
        <v>-11</v>
      </c>
      <c r="AE135" s="10">
        <f t="shared" si="84"/>
        <v>-12</v>
      </c>
      <c r="AF135" s="10">
        <f t="shared" si="85"/>
        <v>-13</v>
      </c>
      <c r="AG135" s="10">
        <f t="shared" si="86"/>
        <v>-14</v>
      </c>
      <c r="AJ135" s="111"/>
      <c r="AL135" s="8"/>
    </row>
    <row r="136" spans="3:39" s="10" customFormat="1" hidden="1" outlineLevel="2" x14ac:dyDescent="0.2">
      <c r="C136" s="10">
        <v>2012</v>
      </c>
      <c r="S136" s="10">
        <f>S$14</f>
        <v>0</v>
      </c>
      <c r="T136" s="10">
        <f t="shared" si="75"/>
        <v>-1</v>
      </c>
      <c r="U136" s="10">
        <f t="shared" si="76"/>
        <v>-2</v>
      </c>
      <c r="V136" s="10">
        <f t="shared" si="77"/>
        <v>-3</v>
      </c>
      <c r="W136" s="10">
        <f t="shared" si="77"/>
        <v>-4</v>
      </c>
      <c r="X136" s="10">
        <f t="shared" si="78"/>
        <v>-5</v>
      </c>
      <c r="Y136" s="10">
        <f t="shared" si="79"/>
        <v>-6</v>
      </c>
      <c r="Z136" s="10">
        <f t="shared" si="80"/>
        <v>-7</v>
      </c>
      <c r="AA136" s="10">
        <f t="shared" si="81"/>
        <v>-8</v>
      </c>
      <c r="AB136" s="10">
        <f t="shared" si="87"/>
        <v>-8.5</v>
      </c>
      <c r="AC136" s="10">
        <f t="shared" si="82"/>
        <v>-9</v>
      </c>
      <c r="AD136" s="10">
        <f t="shared" si="83"/>
        <v>-10</v>
      </c>
      <c r="AE136" s="10">
        <f t="shared" si="84"/>
        <v>-11</v>
      </c>
      <c r="AF136" s="10">
        <f t="shared" si="85"/>
        <v>-12</v>
      </c>
      <c r="AG136" s="10">
        <f t="shared" si="86"/>
        <v>-13</v>
      </c>
      <c r="AJ136" s="111"/>
      <c r="AL136" s="8"/>
    </row>
    <row r="137" spans="3:39" s="10" customFormat="1" hidden="1" outlineLevel="2" x14ac:dyDescent="0.2">
      <c r="C137" s="10">
        <v>2013</v>
      </c>
      <c r="T137" s="10">
        <f>T$14</f>
        <v>0</v>
      </c>
      <c r="U137" s="10">
        <f t="shared" si="76"/>
        <v>-1</v>
      </c>
      <c r="V137" s="10">
        <f t="shared" si="77"/>
        <v>-2</v>
      </c>
      <c r="W137" s="10">
        <f t="shared" si="77"/>
        <v>-3</v>
      </c>
      <c r="X137" s="10">
        <f t="shared" si="78"/>
        <v>-4</v>
      </c>
      <c r="Y137" s="10">
        <f t="shared" si="79"/>
        <v>-5</v>
      </c>
      <c r="Z137" s="10">
        <f t="shared" si="80"/>
        <v>-6</v>
      </c>
      <c r="AA137" s="10">
        <f t="shared" si="81"/>
        <v>-7</v>
      </c>
      <c r="AB137" s="10">
        <f t="shared" si="87"/>
        <v>-7.5</v>
      </c>
      <c r="AC137" s="10">
        <f t="shared" si="82"/>
        <v>-8</v>
      </c>
      <c r="AD137" s="10">
        <f t="shared" si="83"/>
        <v>-9</v>
      </c>
      <c r="AE137" s="10">
        <f t="shared" si="84"/>
        <v>-10</v>
      </c>
      <c r="AF137" s="10">
        <f t="shared" si="85"/>
        <v>-11</v>
      </c>
      <c r="AG137" s="10">
        <f t="shared" si="86"/>
        <v>-12</v>
      </c>
      <c r="AJ137" s="111"/>
      <c r="AL137" s="8"/>
    </row>
    <row r="138" spans="3:39" s="10" customFormat="1" hidden="1" outlineLevel="2" x14ac:dyDescent="0.2">
      <c r="C138" s="10">
        <v>2014</v>
      </c>
      <c r="U138" s="10">
        <f>U$14</f>
        <v>0</v>
      </c>
      <c r="V138" s="10">
        <f t="shared" si="77"/>
        <v>-1</v>
      </c>
      <c r="W138" s="10">
        <f t="shared" si="77"/>
        <v>-2</v>
      </c>
      <c r="X138" s="10">
        <f t="shared" si="78"/>
        <v>-3</v>
      </c>
      <c r="Y138" s="10">
        <f t="shared" si="79"/>
        <v>-4</v>
      </c>
      <c r="Z138" s="10">
        <f t="shared" si="80"/>
        <v>-5</v>
      </c>
      <c r="AA138" s="10">
        <f t="shared" si="81"/>
        <v>-6</v>
      </c>
      <c r="AB138" s="10">
        <f t="shared" si="87"/>
        <v>-6.5</v>
      </c>
      <c r="AC138" s="10">
        <f t="shared" si="82"/>
        <v>-7</v>
      </c>
      <c r="AD138" s="10">
        <f t="shared" si="83"/>
        <v>-8</v>
      </c>
      <c r="AE138" s="10">
        <f t="shared" si="84"/>
        <v>-9</v>
      </c>
      <c r="AF138" s="10">
        <f t="shared" si="85"/>
        <v>-10</v>
      </c>
      <c r="AG138" s="10">
        <f t="shared" si="86"/>
        <v>-11</v>
      </c>
      <c r="AJ138" s="111"/>
      <c r="AL138" s="8"/>
    </row>
    <row r="139" spans="3:39" s="10" customFormat="1" hidden="1" outlineLevel="2" x14ac:dyDescent="0.2">
      <c r="C139" s="10">
        <v>2015</v>
      </c>
      <c r="V139" s="10">
        <f>V$14</f>
        <v>0</v>
      </c>
      <c r="W139" s="10">
        <f>V139-1</f>
        <v>-1</v>
      </c>
      <c r="X139" s="10">
        <f t="shared" si="78"/>
        <v>-2</v>
      </c>
      <c r="Y139" s="10">
        <f t="shared" si="79"/>
        <v>-3</v>
      </c>
      <c r="Z139" s="10">
        <f t="shared" si="80"/>
        <v>-4</v>
      </c>
      <c r="AA139" s="10">
        <f t="shared" si="81"/>
        <v>-5</v>
      </c>
      <c r="AB139" s="10">
        <f t="shared" si="87"/>
        <v>-5.5</v>
      </c>
      <c r="AC139" s="10">
        <f t="shared" si="82"/>
        <v>-6</v>
      </c>
      <c r="AD139" s="10">
        <f t="shared" si="83"/>
        <v>-7</v>
      </c>
      <c r="AE139" s="10">
        <f t="shared" si="84"/>
        <v>-8</v>
      </c>
      <c r="AF139" s="10">
        <f t="shared" si="85"/>
        <v>-9</v>
      </c>
      <c r="AG139" s="10">
        <f t="shared" si="86"/>
        <v>-10</v>
      </c>
      <c r="AJ139" s="113"/>
      <c r="AL139" s="8"/>
      <c r="AM139" s="11"/>
    </row>
    <row r="140" spans="3:39" s="10" customFormat="1" hidden="1" outlineLevel="2" x14ac:dyDescent="0.2">
      <c r="C140" s="10">
        <v>2016</v>
      </c>
      <c r="W140" s="10">
        <f>W$14</f>
        <v>0</v>
      </c>
      <c r="X140" s="10">
        <f t="shared" si="78"/>
        <v>-1</v>
      </c>
      <c r="Y140" s="10">
        <f t="shared" si="79"/>
        <v>-2</v>
      </c>
      <c r="Z140" s="10">
        <f t="shared" si="80"/>
        <v>-3</v>
      </c>
      <c r="AA140" s="10">
        <f t="shared" si="81"/>
        <v>-4</v>
      </c>
      <c r="AB140" s="10">
        <f t="shared" si="87"/>
        <v>-4.5</v>
      </c>
      <c r="AC140" s="10">
        <f t="shared" si="82"/>
        <v>-5</v>
      </c>
      <c r="AD140" s="10">
        <f t="shared" si="83"/>
        <v>-6</v>
      </c>
      <c r="AE140" s="10">
        <f t="shared" si="84"/>
        <v>-7</v>
      </c>
      <c r="AF140" s="10">
        <f t="shared" si="85"/>
        <v>-8</v>
      </c>
      <c r="AG140" s="10">
        <f t="shared" si="86"/>
        <v>-9</v>
      </c>
      <c r="AI140" s="107"/>
      <c r="AJ140" s="111"/>
    </row>
    <row r="141" spans="3:39" s="10" customFormat="1" hidden="1" outlineLevel="2" x14ac:dyDescent="0.2">
      <c r="C141" s="10">
        <v>2017</v>
      </c>
      <c r="X141" s="10">
        <f>X$14</f>
        <v>0</v>
      </c>
      <c r="Y141" s="10">
        <f t="shared" si="79"/>
        <v>-1</v>
      </c>
      <c r="Z141" s="10">
        <f t="shared" si="80"/>
        <v>-2</v>
      </c>
      <c r="AA141" s="10">
        <f t="shared" si="81"/>
        <v>-3</v>
      </c>
      <c r="AB141" s="10">
        <f t="shared" si="87"/>
        <v>-3.5</v>
      </c>
      <c r="AC141" s="10">
        <f t="shared" si="82"/>
        <v>-4</v>
      </c>
      <c r="AD141" s="10">
        <f t="shared" si="83"/>
        <v>-5</v>
      </c>
      <c r="AE141" s="10">
        <f t="shared" si="84"/>
        <v>-6</v>
      </c>
      <c r="AF141" s="10">
        <f t="shared" si="85"/>
        <v>-7</v>
      </c>
      <c r="AG141" s="10">
        <f t="shared" si="86"/>
        <v>-8</v>
      </c>
      <c r="AM141" s="121"/>
    </row>
    <row r="142" spans="3:39" s="10" customFormat="1" hidden="1" outlineLevel="2" x14ac:dyDescent="0.2">
      <c r="C142" s="10">
        <v>2018</v>
      </c>
      <c r="Y142" s="10">
        <f>Y$14</f>
        <v>0</v>
      </c>
      <c r="Z142" s="10">
        <f t="shared" si="80"/>
        <v>-1</v>
      </c>
      <c r="AA142" s="10">
        <f t="shared" si="81"/>
        <v>-2</v>
      </c>
      <c r="AB142" s="10">
        <f t="shared" si="87"/>
        <v>-2.5</v>
      </c>
      <c r="AC142" s="10">
        <f t="shared" si="82"/>
        <v>-3</v>
      </c>
      <c r="AD142" s="10">
        <f t="shared" si="83"/>
        <v>-4</v>
      </c>
      <c r="AE142" s="10">
        <f t="shared" si="84"/>
        <v>-5</v>
      </c>
      <c r="AF142" s="10">
        <f t="shared" si="85"/>
        <v>-6</v>
      </c>
      <c r="AG142" s="10">
        <f t="shared" si="86"/>
        <v>-7</v>
      </c>
    </row>
    <row r="143" spans="3:39" s="10" customFormat="1" hidden="1" outlineLevel="2" x14ac:dyDescent="0.2">
      <c r="C143" s="10">
        <v>2019</v>
      </c>
      <c r="Z143" s="10">
        <f>Z$14</f>
        <v>0</v>
      </c>
      <c r="AA143" s="10">
        <f t="shared" si="81"/>
        <v>-1</v>
      </c>
      <c r="AB143" s="10">
        <f t="shared" si="87"/>
        <v>-1.5</v>
      </c>
      <c r="AC143" s="10">
        <f t="shared" si="82"/>
        <v>-2</v>
      </c>
      <c r="AD143" s="10">
        <f t="shared" si="83"/>
        <v>-3</v>
      </c>
      <c r="AE143" s="10">
        <f t="shared" si="84"/>
        <v>-4</v>
      </c>
      <c r="AF143" s="10">
        <f t="shared" si="85"/>
        <v>-5</v>
      </c>
      <c r="AG143" s="10">
        <f t="shared" si="86"/>
        <v>-6</v>
      </c>
    </row>
    <row r="144" spans="3:39" s="10" customFormat="1" hidden="1" outlineLevel="2" x14ac:dyDescent="0.2">
      <c r="C144" s="10">
        <v>2020</v>
      </c>
      <c r="AA144" s="10">
        <f>AA$14</f>
        <v>0</v>
      </c>
      <c r="AB144" s="10">
        <f t="shared" si="87"/>
        <v>-0.5</v>
      </c>
      <c r="AC144" s="10">
        <f t="shared" si="82"/>
        <v>-1</v>
      </c>
      <c r="AD144" s="10">
        <f t="shared" si="83"/>
        <v>-2</v>
      </c>
      <c r="AE144" s="10">
        <f t="shared" si="84"/>
        <v>-3</v>
      </c>
      <c r="AF144" s="10">
        <f t="shared" si="85"/>
        <v>-4</v>
      </c>
      <c r="AG144" s="10">
        <f t="shared" si="86"/>
        <v>-5</v>
      </c>
    </row>
    <row r="145" spans="2:36" s="10" customFormat="1" hidden="1" outlineLevel="1" x14ac:dyDescent="0.2">
      <c r="V145" s="11"/>
    </row>
    <row r="146" spans="2:36" s="10" customFormat="1" ht="12" collapsed="1" x14ac:dyDescent="0.2">
      <c r="B146" s="10" t="s">
        <v>81</v>
      </c>
      <c r="D146" s="103">
        <f t="shared" ref="D146:AA146" si="88">D59+D118</f>
        <v>0</v>
      </c>
      <c r="E146" s="103">
        <f t="shared" si="88"/>
        <v>52.810256410256414</v>
      </c>
      <c r="F146" s="103">
        <f t="shared" si="88"/>
        <v>51.420512820512826</v>
      </c>
      <c r="G146" s="103">
        <f t="shared" si="88"/>
        <v>50.030769230769231</v>
      </c>
      <c r="H146" s="103">
        <f t="shared" si="88"/>
        <v>48.641098033323033</v>
      </c>
      <c r="I146" s="103">
        <f t="shared" si="88"/>
        <v>47.251353237041151</v>
      </c>
      <c r="J146" s="103">
        <f t="shared" si="88"/>
        <v>45.861608440759269</v>
      </c>
      <c r="K146" s="103">
        <f t="shared" si="88"/>
        <v>44.471863644477395</v>
      </c>
      <c r="L146" s="103">
        <f t="shared" si="88"/>
        <v>43.082118848195513</v>
      </c>
      <c r="M146" s="103">
        <f t="shared" si="88"/>
        <v>41.692374051913632</v>
      </c>
      <c r="N146" s="103">
        <f t="shared" si="88"/>
        <v>40.302629255631757</v>
      </c>
      <c r="O146" s="103">
        <f t="shared" si="88"/>
        <v>38.912884459349875</v>
      </c>
      <c r="P146" s="103">
        <f t="shared" si="88"/>
        <v>37.556256343303374</v>
      </c>
      <c r="Q146" s="103">
        <f t="shared" si="88"/>
        <v>36.170419318186191</v>
      </c>
      <c r="R146" s="103">
        <f t="shared" si="88"/>
        <v>34.856728803150276</v>
      </c>
      <c r="S146" s="103">
        <f t="shared" si="88"/>
        <v>33.760396918317767</v>
      </c>
      <c r="T146" s="103">
        <f t="shared" si="88"/>
        <v>32.900111064233293</v>
      </c>
      <c r="U146" s="103">
        <f t="shared" si="88"/>
        <v>31.768134734746408</v>
      </c>
      <c r="V146" s="103">
        <f t="shared" si="88"/>
        <v>30.281672016064558</v>
      </c>
      <c r="W146" s="103">
        <f t="shared" si="88"/>
        <v>28.872673142041936</v>
      </c>
      <c r="X146" s="103">
        <f t="shared" si="88"/>
        <v>27.451359217002647</v>
      </c>
      <c r="Y146" s="103">
        <f t="shared" si="88"/>
        <v>26.042776575799394</v>
      </c>
      <c r="Z146" s="103">
        <f t="shared" si="88"/>
        <v>24.631403664556764</v>
      </c>
      <c r="AA146" s="103">
        <f t="shared" si="88"/>
        <v>25.255327146408746</v>
      </c>
      <c r="AB146" s="103">
        <f t="shared" ref="AB146" si="89">AB59+AB118</f>
        <v>26.363876243147452</v>
      </c>
      <c r="AC146" s="103">
        <f t="shared" ref="AC146:AG146" si="90">AC59+AC118</f>
        <v>25.271955991964319</v>
      </c>
      <c r="AD146" s="103">
        <f t="shared" si="90"/>
        <v>24.67435088857313</v>
      </c>
      <c r="AE146" s="103">
        <f t="shared" si="90"/>
        <v>24.67435088857313</v>
      </c>
      <c r="AF146" s="103">
        <f t="shared" si="90"/>
        <v>24.67435088857313</v>
      </c>
      <c r="AG146" s="103">
        <f t="shared" si="90"/>
        <v>24.67435088857313</v>
      </c>
      <c r="AJ146" s="103"/>
    </row>
    <row r="147" spans="2:36" s="10" customFormat="1" x14ac:dyDescent="0.2">
      <c r="B147" s="10" t="s">
        <v>13</v>
      </c>
      <c r="D147" s="11">
        <f>D146*CPI!B8</f>
        <v>0</v>
      </c>
      <c r="E147" s="11">
        <f>E146*CPI!C8</f>
        <v>52.810256410256414</v>
      </c>
      <c r="F147" s="11">
        <f>F146*CPI!D8</f>
        <v>52.107837970995874</v>
      </c>
      <c r="G147" s="11">
        <f>G146*CPI!E8</f>
        <v>51.577250819356088</v>
      </c>
      <c r="H147" s="11">
        <f>H146*CPI!F8</f>
        <v>53.192311884394194</v>
      </c>
      <c r="I147" s="11">
        <f>I146*CPI!G8</f>
        <v>52.975201373524825</v>
      </c>
      <c r="J147" s="11">
        <f>J146*CPI!H8</f>
        <v>53.064601245155878</v>
      </c>
      <c r="K147" s="11">
        <f>K146*CPI!I8</f>
        <v>52.794083741689541</v>
      </c>
      <c r="L147" s="11">
        <f>L146*CPI!J8</f>
        <v>52.331997331057877</v>
      </c>
      <c r="M147" s="11">
        <f>M146*CPI!K8</f>
        <v>52.176421328125834</v>
      </c>
      <c r="N147" s="11">
        <f>N146*CPI!L8</f>
        <v>52.423720761084908</v>
      </c>
      <c r="O147" s="11">
        <f>O146*CPI!M8</f>
        <v>51.55875919175346</v>
      </c>
      <c r="P147" s="11">
        <f>P146*CPI!N8</f>
        <v>52.239905439933253</v>
      </c>
      <c r="Q147" s="11">
        <f>Q146*CPI!O8</f>
        <v>50.946806157445195</v>
      </c>
      <c r="R147" s="11">
        <f>R146*CPI!P8</f>
        <v>50.465088567969438</v>
      </c>
      <c r="S147" s="11">
        <f>S146*CPI!Q8</f>
        <v>50.598289115674234</v>
      </c>
      <c r="T147" s="11">
        <f>T146*CPI!R8</f>
        <v>50.297093464891972</v>
      </c>
      <c r="U147" s="11">
        <f>U146*CPI!S8</f>
        <v>49.616120346541408</v>
      </c>
      <c r="V147" s="11">
        <f>V146*CPI!T8</f>
        <v>48.385944864680312</v>
      </c>
      <c r="W147" s="11">
        <f>W146*CPI!U8</f>
        <v>46.82831131449958</v>
      </c>
      <c r="X147" s="11">
        <f>X146*CPI!V8</f>
        <v>45.100247151128663</v>
      </c>
      <c r="Y147" s="11">
        <f>Y146*CPI!W8</f>
        <v>43.613420600858703</v>
      </c>
      <c r="Z147" s="11">
        <f>Z146*CPI!X8</f>
        <v>42.106859271751155</v>
      </c>
      <c r="AA147" s="11">
        <f>AA146*CPI!Y8</f>
        <v>43.861161721676737</v>
      </c>
      <c r="AB147" s="11">
        <f>AB146*CPI!Z8</f>
        <v>45.626854798577867</v>
      </c>
      <c r="AC147" s="11">
        <f>AC146*CPI!AA8</f>
        <v>45.419310920490396</v>
      </c>
      <c r="AD147" s="11">
        <f>AD146*CPI!AB8</f>
        <v>45.278473945689605</v>
      </c>
      <c r="AE147" s="11">
        <f>AE146*CPI!AC8</f>
        <v>47.202809088381414</v>
      </c>
      <c r="AF147" s="11">
        <f>AF146*CPI!AD8</f>
        <v>49.002416184875955</v>
      </c>
      <c r="AG147" s="11">
        <f>AG146*CPI!AE8</f>
        <v>50.656247731115521</v>
      </c>
    </row>
    <row r="148" spans="2:36" x14ac:dyDescent="0.2">
      <c r="D148" s="10" t="b">
        <f t="shared" ref="D148:AA148" si="91">D147=D10</f>
        <v>1</v>
      </c>
      <c r="E148" s="10" t="b">
        <f t="shared" si="91"/>
        <v>1</v>
      </c>
      <c r="F148" s="10" t="b">
        <f t="shared" si="91"/>
        <v>1</v>
      </c>
      <c r="G148" s="10" t="b">
        <f t="shared" si="91"/>
        <v>1</v>
      </c>
      <c r="H148" s="10" t="b">
        <f t="shared" si="91"/>
        <v>1</v>
      </c>
      <c r="I148" s="10" t="b">
        <f t="shared" si="91"/>
        <v>1</v>
      </c>
      <c r="J148" s="10" t="b">
        <f t="shared" si="91"/>
        <v>1</v>
      </c>
      <c r="K148" s="10" t="b">
        <f t="shared" si="91"/>
        <v>1</v>
      </c>
      <c r="L148" s="10" t="b">
        <f t="shared" si="91"/>
        <v>1</v>
      </c>
      <c r="M148" s="10" t="b">
        <f t="shared" si="91"/>
        <v>1</v>
      </c>
      <c r="N148" s="10" t="b">
        <f t="shared" si="91"/>
        <v>1</v>
      </c>
      <c r="O148" s="10" t="b">
        <f t="shared" si="91"/>
        <v>1</v>
      </c>
      <c r="P148" s="10" t="b">
        <f t="shared" si="91"/>
        <v>1</v>
      </c>
      <c r="Q148" s="10" t="b">
        <f t="shared" si="91"/>
        <v>1</v>
      </c>
      <c r="R148" s="10" t="b">
        <f t="shared" si="91"/>
        <v>0</v>
      </c>
      <c r="S148" s="10" t="b">
        <f t="shared" si="91"/>
        <v>1</v>
      </c>
      <c r="T148" s="10" t="b">
        <f t="shared" si="91"/>
        <v>1</v>
      </c>
      <c r="U148" s="10" t="b">
        <f t="shared" si="91"/>
        <v>1</v>
      </c>
      <c r="V148" s="10" t="b">
        <f t="shared" si="91"/>
        <v>1</v>
      </c>
      <c r="W148" s="10" t="b">
        <f t="shared" si="91"/>
        <v>1</v>
      </c>
      <c r="X148" s="10" t="b">
        <f t="shared" si="91"/>
        <v>1</v>
      </c>
      <c r="Y148" s="10" t="b">
        <f t="shared" si="91"/>
        <v>1</v>
      </c>
      <c r="Z148" s="10" t="b">
        <f t="shared" si="91"/>
        <v>1</v>
      </c>
      <c r="AA148" s="10" t="b">
        <f t="shared" si="91"/>
        <v>1</v>
      </c>
      <c r="AB148" s="10" t="b">
        <f>AB147=AB10</f>
        <v>1</v>
      </c>
      <c r="AC148" s="10" t="b">
        <f t="shared" ref="AC148:AG148" si="92">AC147=AC10</f>
        <v>1</v>
      </c>
      <c r="AD148" s="10" t="b">
        <f t="shared" si="92"/>
        <v>1</v>
      </c>
      <c r="AE148" s="10" t="b">
        <f t="shared" si="92"/>
        <v>0</v>
      </c>
      <c r="AF148" s="10" t="b">
        <f t="shared" si="92"/>
        <v>0</v>
      </c>
      <c r="AG148" s="10" t="b">
        <f t="shared" si="92"/>
        <v>0</v>
      </c>
    </row>
  </sheetData>
  <mergeCells count="1">
    <mergeCell ref="L1:M1"/>
  </mergeCells>
  <phoneticPr fontId="6" type="noConversion"/>
  <pageMargins left="0.7" right="0.7" top="0.75" bottom="0.75" header="0.3" footer="0.3"/>
  <pageSetup paperSize="9" orientation="portrait" verticalDpi="90" r:id="rId1"/>
  <headerFooter>
    <oddFooter>&amp;C_x000D_&amp;1#&amp;"Century Gothic"&amp;7&amp;K7F7F7F BUSINESS USE ONLY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4D29-4D48-456B-8EDD-3F887F68FFBC}">
  <dimension ref="B1:AQ168"/>
  <sheetViews>
    <sheetView zoomScaleNormal="100" workbookViewId="0">
      <pane xSplit="2" topLeftCell="C1" activePane="topRight" state="frozen"/>
      <selection pane="topRight" activeCell="A12" sqref="A12"/>
    </sheetView>
  </sheetViews>
  <sheetFormatPr defaultRowHeight="11.4" outlineLevelRow="1" outlineLevelCol="1" x14ac:dyDescent="0.2"/>
  <cols>
    <col min="1" max="1" width="4.375" customWidth="1"/>
    <col min="2" max="2" width="37" customWidth="1"/>
    <col min="3" max="3" width="9.375" customWidth="1" outlineLevel="1"/>
    <col min="28" max="30" width="9.625" customWidth="1"/>
    <col min="31" max="33" width="9.25" hidden="1" customWidth="1" outlineLevel="1"/>
    <col min="34" max="34" width="9.25" customWidth="1" collapsed="1"/>
    <col min="38" max="38" width="12" customWidth="1"/>
  </cols>
  <sheetData>
    <row r="1" spans="2:43" ht="13.8" x14ac:dyDescent="0.25">
      <c r="B1" s="7" t="s">
        <v>43</v>
      </c>
      <c r="L1" s="193"/>
      <c r="M1" s="193"/>
      <c r="R1" s="88" t="s">
        <v>80</v>
      </c>
    </row>
    <row r="2" spans="2:43" ht="13.8" x14ac:dyDescent="0.2">
      <c r="B2" s="7" t="s">
        <v>5</v>
      </c>
      <c r="C2" s="58"/>
      <c r="R2" s="6" t="s">
        <v>7</v>
      </c>
      <c r="S2" s="49">
        <f>'[4]RFM input'!G$189</f>
        <v>0</v>
      </c>
      <c r="T2" s="49">
        <f>'[4]RFM input'!H$189</f>
        <v>6.5567703211300676E-2</v>
      </c>
      <c r="U2" s="49">
        <f>'[4]RFM input'!I$189</f>
        <v>6.7208740236714748E-2</v>
      </c>
      <c r="V2" s="49">
        <f>'[4]RFM input'!J$189</f>
        <v>6.8740090056285341E-2</v>
      </c>
      <c r="W2" s="49">
        <f>'[4]RFM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ht="12" x14ac:dyDescent="0.25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E18</f>
        <v>280.2</v>
      </c>
      <c r="F5" s="20">
        <f t="shared" ref="F5:AB5" si="0">E11</f>
        <v>283.22820956547048</v>
      </c>
      <c r="G5" s="20">
        <f t="shared" si="0"/>
        <v>290.5258068568499</v>
      </c>
      <c r="H5" s="20">
        <f t="shared" si="0"/>
        <v>298.10239016976476</v>
      </c>
      <c r="I5" s="20">
        <f t="shared" si="0"/>
        <v>316.02599602499055</v>
      </c>
      <c r="J5" s="20">
        <f t="shared" si="0"/>
        <v>328.22736166583275</v>
      </c>
      <c r="K5" s="20">
        <f t="shared" si="0"/>
        <v>349.40602571928616</v>
      </c>
      <c r="L5" s="20">
        <f t="shared" si="0"/>
        <v>365.69136293757424</v>
      </c>
      <c r="M5" s="20">
        <f t="shared" si="0"/>
        <v>378.88706593683219</v>
      </c>
      <c r="N5" s="20">
        <f t="shared" si="0"/>
        <v>399.10234397249951</v>
      </c>
      <c r="O5" s="20">
        <f t="shared" si="0"/>
        <v>448.34548214167165</v>
      </c>
      <c r="P5" s="20">
        <f t="shared" si="0"/>
        <v>469.26347525594508</v>
      </c>
      <c r="Q5" s="20">
        <f t="shared" si="0"/>
        <v>500.92979639687894</v>
      </c>
      <c r="R5" s="20">
        <f t="shared" si="0"/>
        <v>522.40947804881671</v>
      </c>
      <c r="S5" s="20">
        <f t="shared" si="0"/>
        <v>558.42957074591334</v>
      </c>
      <c r="T5" s="20">
        <f t="shared" si="0"/>
        <v>605.51322862411644</v>
      </c>
      <c r="U5" s="20">
        <f t="shared" si="0"/>
        <v>626.65421410488557</v>
      </c>
      <c r="V5" s="20">
        <f t="shared" si="0"/>
        <v>644.77429098850428</v>
      </c>
      <c r="W5" s="20">
        <f t="shared" si="0"/>
        <v>671.65036950648607</v>
      </c>
      <c r="X5" s="20">
        <f t="shared" si="0"/>
        <v>681.45961405293212</v>
      </c>
      <c r="Y5" s="20">
        <f t="shared" si="0"/>
        <v>698.16092142023024</v>
      </c>
      <c r="Z5" s="20">
        <f t="shared" si="0"/>
        <v>733.1252560171896</v>
      </c>
      <c r="AA5" s="20">
        <f t="shared" si="0"/>
        <v>763.22104205439427</v>
      </c>
      <c r="AB5" s="20">
        <f t="shared" si="0"/>
        <v>784.12279034514859</v>
      </c>
      <c r="AC5" s="20">
        <f>AB11</f>
        <v>787.40779426680933</v>
      </c>
      <c r="AD5" s="20">
        <f t="shared" ref="AD5" si="1">AC11</f>
        <v>813.6150196819201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3.7858407293630139</v>
      </c>
      <c r="G6" s="20">
        <f>G5*CPI!E4</f>
        <v>5.02971306182509</v>
      </c>
      <c r="H6" s="20">
        <f>H5*CPI!F4</f>
        <v>18.118054507886811</v>
      </c>
      <c r="I6" s="20">
        <f>I5*CPI!G4</f>
        <v>7.9670419165963722</v>
      </c>
      <c r="J6" s="20">
        <f>J5*CPI!H4</f>
        <v>10.516972095104959</v>
      </c>
      <c r="K6" s="20">
        <f>K5*CPI!I4</f>
        <v>9.0820338815121051</v>
      </c>
      <c r="L6" s="20">
        <f>L5*CPI!J4</f>
        <v>8.492480631203339</v>
      </c>
      <c r="M6" s="20">
        <f>M5*CPI!K4</f>
        <v>11.465633357098087</v>
      </c>
      <c r="N6" s="20">
        <f>N5*CPI!L4</f>
        <v>15.718984175151773</v>
      </c>
      <c r="O6" s="20">
        <f>O5*CPI!M4</f>
        <v>8.3506865652591813</v>
      </c>
      <c r="P6" s="20">
        <f>P5*CPI!N4</f>
        <v>23.374410179835834</v>
      </c>
      <c r="Q6" s="20">
        <f>Q5*CPI!O4</f>
        <v>6.3180334680686787</v>
      </c>
      <c r="R6" s="20">
        <f>R5*CPI!P4</f>
        <v>14.563016291989651</v>
      </c>
      <c r="S6" s="20">
        <f>S5*CPI!Q4</f>
        <v>19.656205317657612</v>
      </c>
      <c r="T6" s="20">
        <f>T5*CPI!R4</f>
        <v>12.134533639761864</v>
      </c>
      <c r="U6" s="20">
        <f>U5*CPI!S4</f>
        <v>13.542625452168425</v>
      </c>
      <c r="V6" s="20">
        <f>V5*CPI!T4</f>
        <v>14.879406715119419</v>
      </c>
      <c r="W6" s="20">
        <f>W5*CPI!U4</f>
        <v>10.100005556488437</v>
      </c>
      <c r="X6" s="20">
        <f>X5*CPI!V4</f>
        <v>8.8337357377232628</v>
      </c>
      <c r="Y6" s="20">
        <f>Y5*CPI!W4</f>
        <v>13.500349309230975</v>
      </c>
      <c r="Z6" s="20">
        <f>Z5*CPI!X4</f>
        <v>15.232051389697762</v>
      </c>
      <c r="AA6" s="20">
        <f>AA5*CPI!Y4</f>
        <v>12.157503324760315</v>
      </c>
      <c r="AB6" s="20">
        <f>AB5*CPI!Z4</f>
        <v>-2.732135157997011</v>
      </c>
      <c r="AC6" s="20">
        <f>AC5*CPI!AA4</f>
        <v>30.284915164107943</v>
      </c>
      <c r="AD6" s="20">
        <f>AD5*CPI!AB4</f>
        <v>17.121528191959541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-E60*CPI!C$8</f>
        <v>-7.184615384615384</v>
      </c>
      <c r="F7" s="20">
        <f>-F60*CPI!D$8</f>
        <v>-7.2806503438082375</v>
      </c>
      <c r="G7" s="20">
        <f>-G60*CPI!E$8</f>
        <v>-7.4066962277488591</v>
      </c>
      <c r="H7" s="20">
        <f>-H60*CPI!F$8</f>
        <v>-7.8568600989653614</v>
      </c>
      <c r="I7" s="20">
        <f>-I60*CPI!G$8</f>
        <v>-8.0549322023006216</v>
      </c>
      <c r="J7" s="20">
        <f>-J60*CPI!H$8</f>
        <v>-8.3130261551314177</v>
      </c>
      <c r="K7" s="20">
        <f>-K60*CPI!I$8</f>
        <v>-8.5291048133153389</v>
      </c>
      <c r="L7" s="20">
        <f>-L60*CPI!J$8</f>
        <v>-8.7271769166506008</v>
      </c>
      <c r="M7" s="20">
        <f>-M60*CPI!K$8</f>
        <v>-8.9912730544309483</v>
      </c>
      <c r="N7" s="20">
        <f>-N60*CPI!L$8</f>
        <v>-9.3454019664545953</v>
      </c>
      <c r="O7" s="20">
        <f>-O60*CPI!M$8</f>
        <v>-9.5194653299916432</v>
      </c>
      <c r="P7" s="20">
        <f>-P60*CPI!N$8</f>
        <v>-9.9936379410063587</v>
      </c>
      <c r="Q7" s="20">
        <f>-Q60*CPI!O$8</f>
        <v>-10.119683824946978</v>
      </c>
      <c r="R7" s="20">
        <f>-R60*CPI!P$8</f>
        <v>-10.401786517575989</v>
      </c>
      <c r="S7" s="20">
        <f>-S60*CPI!Q$8</f>
        <v>-10.767919799498744</v>
      </c>
      <c r="T7" s="20">
        <f>-T60*CPI!R$8</f>
        <v>-12.628090728389195</v>
      </c>
      <c r="U7" s="20">
        <f>-U60*CPI!S$8</f>
        <v>-12.900996421930023</v>
      </c>
      <c r="V7" s="20">
        <f>-V60*CPI!T$8</f>
        <v>-13.198711723974565</v>
      </c>
      <c r="W7" s="20">
        <f>-W60*CPI!U$8</f>
        <v>-13.397188592004255</v>
      </c>
      <c r="X7" s="20">
        <f>-X60*CPI!V$8</f>
        <v>-13.570855851530238</v>
      </c>
      <c r="Y7" s="20">
        <f>-Y60*CPI!W$8</f>
        <v>-13.833275716062591</v>
      </c>
      <c r="Z7" s="20">
        <f>-Z60*CPI!X$8</f>
        <v>-14.120687948645646</v>
      </c>
      <c r="AA7" s="20">
        <f>-AA60*CPI!Y$8</f>
        <v>-14.345619261101948</v>
      </c>
      <c r="AB7" s="20">
        <f>-AB60*CPI!Z$8</f>
        <v>-14.295634525000548</v>
      </c>
      <c r="AC7" s="20">
        <f>-AC60*CPI!AA$8</f>
        <v>-14.845466622115952</v>
      </c>
      <c r="AD7" s="20">
        <f>-AD60*CPI!AB$8</f>
        <v>-7.5789356113748516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-SUM(E61,E129)*CPI!C$8</f>
        <v>0</v>
      </c>
      <c r="F8" s="20">
        <f>-SUM(F61,F129)*CPI!D$8</f>
        <v>-0.17248895383534013</v>
      </c>
      <c r="G8" s="20">
        <f>-SUM(G61,G129)*CPI!E$8</f>
        <v>-0.36138724419880475</v>
      </c>
      <c r="H8" s="20">
        <f>-SUM(H61,H129)*CPI!F$8</f>
        <v>-0.5657162153272568</v>
      </c>
      <c r="I8" s="20">
        <f>-SUM(I61,I129)*CPI!G$8</f>
        <v>-0.72057062617851153</v>
      </c>
      <c r="J8" s="20">
        <f>-SUM(J61,J129)*CPI!H$8</f>
        <v>-0.96743701951016448</v>
      </c>
      <c r="K8" s="20">
        <f>-SUM(K61,K129)*CPI!I$8</f>
        <v>-1.3335918499087294</v>
      </c>
      <c r="L8" s="20">
        <f>-SUM(L61,L129)*CPI!J$8</f>
        <v>-1.655600715294834</v>
      </c>
      <c r="M8" s="20">
        <f>-SUM(M61,M129)*CPI!K$8</f>
        <v>-1.964743469632046</v>
      </c>
      <c r="N8" s="20">
        <f>-SUM(N61,N129)*CPI!L$8</f>
        <v>-2.383489646478905</v>
      </c>
      <c r="O8" s="20">
        <f>-SUM(O61,O129)*CPI!M$8</f>
        <v>-3.1961486308238207</v>
      </c>
      <c r="P8" s="20">
        <f>-SUM(P61,P129)*CPI!N$8</f>
        <v>-3.7977228968911949</v>
      </c>
      <c r="Q8" s="20">
        <f>-SUM(Q61,Q129)*CPI!O$8</f>
        <v>-4.2183187637899877</v>
      </c>
      <c r="R8" s="20">
        <f>-SUM(R61,R129)*CPI!P$8</f>
        <v>-4.8412779739799268</v>
      </c>
      <c r="S8" s="20">
        <f>-SUM(S61,S129)*CPI!Q$8</f>
        <v>-5.644885688476748</v>
      </c>
      <c r="T8" s="20">
        <f>-SUM(T61,T129)*CPI!R$8</f>
        <v>-6.6090949275214896</v>
      </c>
      <c r="U8" s="20">
        <f>-SUM(U61,U129)*CPI!S$8</f>
        <v>-7.2328242710238317</v>
      </c>
      <c r="V8" s="20">
        <f>-SUM(V61,V129)*CPI!T$8</f>
        <v>-7.8210944711943515</v>
      </c>
      <c r="W8" s="20">
        <f>-SUM(W61,W129)*CPI!U$8</f>
        <v>-8.4972543541865235</v>
      </c>
      <c r="X8" s="20">
        <f>-SUM(X61,X129)*CPI!V$8</f>
        <v>-8.9721327754158935</v>
      </c>
      <c r="Y8" s="20">
        <f>-SUM(Y61,Y129)*CPI!W$8</f>
        <v>-9.6622705516742222</v>
      </c>
      <c r="Z8" s="20">
        <f>-SUM(Z61,Z129)*CPI!X$8</f>
        <v>-10.627916501975127</v>
      </c>
      <c r="AA8" s="20">
        <f>-SUM(AA61,AA129)*CPI!Y$8</f>
        <v>-11.46793294897784</v>
      </c>
      <c r="AB8" s="20">
        <f>-SUM(AB61,AB129)*CPI!Z$8</f>
        <v>-12.001931440000979</v>
      </c>
      <c r="AC8" s="20">
        <f>-SUM(AC61,AC129)*CPI!AA$8</f>
        <v>-13.022837159620115</v>
      </c>
      <c r="AD8" s="20">
        <f>-SUM(AD61,AD129)*CPI!AB$8</f>
        <v>-6.8508705338023592</v>
      </c>
      <c r="AE8" s="43"/>
      <c r="AF8" s="43"/>
      <c r="AG8" s="43"/>
    </row>
    <row r="9" spans="2:43" x14ac:dyDescent="0.2">
      <c r="B9" s="16" t="s">
        <v>34</v>
      </c>
      <c r="C9" s="16"/>
      <c r="D9" s="43">
        <f>D23*CPI!B8</f>
        <v>0</v>
      </c>
      <c r="E9" s="43">
        <f>E23*CPI!C8</f>
        <v>10.212824950085844</v>
      </c>
      <c r="F9" s="43">
        <f>F23*CPI!D8</f>
        <v>10.964895859659988</v>
      </c>
      <c r="G9" s="43">
        <f>G23*CPI!E8</f>
        <v>10.314953723037407</v>
      </c>
      <c r="H9" s="43">
        <f>H23*CPI!F8</f>
        <v>8.2281276616315857</v>
      </c>
      <c r="I9" s="43">
        <f>I23*CPI!G8</f>
        <v>13.009826552725002</v>
      </c>
      <c r="J9" s="43">
        <f>J23*CPI!H8</f>
        <v>19.942155132989999</v>
      </c>
      <c r="K9" s="43">
        <f>K23*CPI!I8</f>
        <v>17.065999999999999</v>
      </c>
      <c r="L9" s="43">
        <f>L23*CPI!J8</f>
        <v>15.086</v>
      </c>
      <c r="M9" s="43">
        <f>M23*CPI!K8</f>
        <v>19.705661202632182</v>
      </c>
      <c r="N9" s="43">
        <f>N23*CPI!L8-N10</f>
        <v>21.827284574042949</v>
      </c>
      <c r="O9" s="43">
        <f>O23*CPI!M8</f>
        <v>25.282920509829673</v>
      </c>
      <c r="P9" s="43">
        <f>P23*CPI!N8</f>
        <v>22.083271798995572</v>
      </c>
      <c r="Q9" s="43">
        <f>Q23*CPI!O8</f>
        <v>29.499650772606106</v>
      </c>
      <c r="R9" s="43">
        <f>R23*CPI!P8</f>
        <v>36.700140896662802</v>
      </c>
      <c r="S9" s="43">
        <f>S23*CPI!Q8-S10</f>
        <v>36.510103031494133</v>
      </c>
      <c r="T9" s="43">
        <f>T23*CPI!R8</f>
        <v>28.24363749691797</v>
      </c>
      <c r="U9" s="43">
        <f>U23*CPI!S8</f>
        <v>24.711272124404154</v>
      </c>
      <c r="V9" s="43">
        <f>V23*CPI!T8</f>
        <v>33.016477998031277</v>
      </c>
      <c r="W9" s="43">
        <f>W23*CPI!U8</f>
        <v>21.603681936148373</v>
      </c>
      <c r="X9" s="43">
        <f>X23*CPI!V8</f>
        <v>30.410560256521009</v>
      </c>
      <c r="Y9" s="43">
        <f>Y23*CPI!W8</f>
        <v>44.959531555465198</v>
      </c>
      <c r="Z9" s="43">
        <f>Z23*CPI!X8</f>
        <v>39.612339098127812</v>
      </c>
      <c r="AA9" s="43">
        <f>AA23*CPI!Y8</f>
        <v>34.55779717607377</v>
      </c>
      <c r="AB9" s="43">
        <f>AB23*CPI!Z8</f>
        <v>32.314705044659256</v>
      </c>
      <c r="AC9" s="43">
        <f>AC23*CPI!AA8</f>
        <v>23.790614032738961</v>
      </c>
      <c r="AD9" s="43">
        <f>AD23*CPI!AB8</f>
        <v>17.980170450363964</v>
      </c>
      <c r="AE9" s="92"/>
      <c r="AF9" s="92"/>
      <c r="AG9" s="92"/>
    </row>
    <row r="10" spans="2:43" x14ac:dyDescent="0.2">
      <c r="B10" s="16" t="s">
        <v>158</v>
      </c>
      <c r="C10" s="16"/>
      <c r="D10" s="43"/>
      <c r="E10" s="43">
        <f>E21*CPI!C8</f>
        <v>0</v>
      </c>
      <c r="F10" s="43">
        <f>F21*CPI!D8</f>
        <v>0</v>
      </c>
      <c r="G10" s="43">
        <f>G21*CPI!E8</f>
        <v>0</v>
      </c>
      <c r="H10" s="43">
        <f>H21*CPI!F8</f>
        <v>0</v>
      </c>
      <c r="I10" s="43">
        <f>I21*CPI!G8</f>
        <v>0</v>
      </c>
      <c r="J10" s="43">
        <f>J21*CPI!H8</f>
        <v>0</v>
      </c>
      <c r="K10" s="43">
        <f>K21*CPI!I8</f>
        <v>0</v>
      </c>
      <c r="L10" s="43">
        <f>L21*CPI!J8</f>
        <v>0</v>
      </c>
      <c r="M10" s="43">
        <f>M21*CPI!K8</f>
        <v>0</v>
      </c>
      <c r="N10" s="52">
        <f>N21*CPI!L8</f>
        <v>23.425761032910863</v>
      </c>
      <c r="O10" s="43">
        <f>O21*CPI!M8</f>
        <v>0</v>
      </c>
      <c r="P10" s="43">
        <f>P21*CPI!N8</f>
        <v>0</v>
      </c>
      <c r="Q10" s="43">
        <f>Q21*CPI!O8</f>
        <v>0</v>
      </c>
      <c r="R10" s="43">
        <f>R21*CPI!P8</f>
        <v>0</v>
      </c>
      <c r="S10" s="52">
        <f>S21*CPI!Q8</f>
        <v>7.3301550170267946</v>
      </c>
      <c r="T10" s="43">
        <f>T21*CPI!R8</f>
        <v>0</v>
      </c>
      <c r="U10" s="43">
        <f>U21*CPI!S8</f>
        <v>0</v>
      </c>
      <c r="V10" s="43">
        <f>V21*CPI!T8</f>
        <v>0</v>
      </c>
      <c r="W10" s="43">
        <f>W21*CPI!U8</f>
        <v>0</v>
      </c>
      <c r="X10" s="43">
        <f>X21*CPI!V8</f>
        <v>0</v>
      </c>
      <c r="Y10" s="43">
        <f>Y21*CPI!W8</f>
        <v>0</v>
      </c>
      <c r="Z10" s="43">
        <f>Z21*CPI!X8</f>
        <v>0</v>
      </c>
      <c r="AA10" s="43">
        <f>AA21*CPI!Y8</f>
        <v>0</v>
      </c>
      <c r="AB10" s="43">
        <f>AB21*CPI!Z8</f>
        <v>0</v>
      </c>
      <c r="AC10" s="43">
        <f>AC21*CPI!AA8</f>
        <v>0</v>
      </c>
      <c r="AD10" s="43">
        <f>AD21*CPI!AB8</f>
        <v>0</v>
      </c>
      <c r="AE10" s="92"/>
      <c r="AF10" s="92"/>
      <c r="AG10" s="92"/>
    </row>
    <row r="11" spans="2:43" ht="12" x14ac:dyDescent="0.25">
      <c r="B11" s="90" t="s">
        <v>4</v>
      </c>
      <c r="C11" s="16"/>
      <c r="D11" s="93">
        <f t="shared" ref="D11:M11" si="2">SUM(D5:D10)</f>
        <v>0</v>
      </c>
      <c r="E11" s="93">
        <f t="shared" si="2"/>
        <v>283.22820956547048</v>
      </c>
      <c r="F11" s="93">
        <f t="shared" si="2"/>
        <v>290.5258068568499</v>
      </c>
      <c r="G11" s="93">
        <f t="shared" si="2"/>
        <v>298.10239016976476</v>
      </c>
      <c r="H11" s="93">
        <f t="shared" si="2"/>
        <v>316.02599602499055</v>
      </c>
      <c r="I11" s="93">
        <f t="shared" si="2"/>
        <v>328.22736166583275</v>
      </c>
      <c r="J11" s="93">
        <f t="shared" si="2"/>
        <v>349.40602571928616</v>
      </c>
      <c r="K11" s="93">
        <f t="shared" si="2"/>
        <v>365.69136293757424</v>
      </c>
      <c r="L11" s="93">
        <f t="shared" si="2"/>
        <v>378.88706593683219</v>
      </c>
      <c r="M11" s="93">
        <f t="shared" si="2"/>
        <v>399.10234397249951</v>
      </c>
      <c r="N11" s="93">
        <f>SUM(N5:N10)</f>
        <v>448.34548214167165</v>
      </c>
      <c r="O11" s="93">
        <f t="shared" ref="O11:AG11" si="3">SUM(O5:O10)</f>
        <v>469.26347525594508</v>
      </c>
      <c r="P11" s="93">
        <f t="shared" si="3"/>
        <v>500.92979639687894</v>
      </c>
      <c r="Q11" s="93">
        <f t="shared" si="3"/>
        <v>522.40947804881671</v>
      </c>
      <c r="R11" s="93">
        <f t="shared" si="3"/>
        <v>558.42957074591334</v>
      </c>
      <c r="S11" s="93">
        <f t="shared" si="3"/>
        <v>605.51322862411644</v>
      </c>
      <c r="T11" s="93">
        <f t="shared" si="3"/>
        <v>626.65421410488557</v>
      </c>
      <c r="U11" s="93">
        <f t="shared" si="3"/>
        <v>644.77429098850428</v>
      </c>
      <c r="V11" s="93">
        <f t="shared" si="3"/>
        <v>671.65036950648607</v>
      </c>
      <c r="W11" s="93">
        <f t="shared" si="3"/>
        <v>681.45961405293212</v>
      </c>
      <c r="X11" s="93">
        <f t="shared" si="3"/>
        <v>698.16092142023024</v>
      </c>
      <c r="Y11" s="93">
        <f t="shared" si="3"/>
        <v>733.1252560171896</v>
      </c>
      <c r="Z11" s="93">
        <f t="shared" si="3"/>
        <v>763.22104205439427</v>
      </c>
      <c r="AA11" s="93">
        <f t="shared" si="3"/>
        <v>784.12279034514859</v>
      </c>
      <c r="AB11" s="93">
        <f t="shared" si="3"/>
        <v>787.40779426680933</v>
      </c>
      <c r="AC11" s="93">
        <f t="shared" si="3"/>
        <v>813.6150196819201</v>
      </c>
      <c r="AD11" s="93">
        <f t="shared" si="3"/>
        <v>834.28691217906646</v>
      </c>
      <c r="AE11" s="93">
        <f t="shared" si="3"/>
        <v>0</v>
      </c>
      <c r="AF11" s="93">
        <f t="shared" si="3"/>
        <v>0</v>
      </c>
      <c r="AG11" s="93">
        <f t="shared" si="3"/>
        <v>0</v>
      </c>
      <c r="AH11" s="5"/>
      <c r="AI11" s="5"/>
      <c r="AJ11" s="5"/>
      <c r="AK11" s="5"/>
      <c r="AL11" s="5"/>
    </row>
    <row r="12" spans="2:43" x14ac:dyDescent="0.2"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</row>
    <row r="13" spans="2:43" s="62" customFormat="1" ht="12" x14ac:dyDescent="0.25">
      <c r="B13" s="144" t="s">
        <v>21</v>
      </c>
      <c r="C13" s="144"/>
      <c r="D13" s="145">
        <v>1997</v>
      </c>
      <c r="E13" s="145">
        <v>1998</v>
      </c>
      <c r="F13" s="145">
        <v>1999</v>
      </c>
      <c r="G13" s="145">
        <v>2000</v>
      </c>
      <c r="H13" s="145">
        <v>2001</v>
      </c>
      <c r="I13" s="145">
        <v>2002</v>
      </c>
      <c r="J13" s="145">
        <v>2003</v>
      </c>
      <c r="K13" s="145">
        <v>2004</v>
      </c>
      <c r="L13" s="145">
        <v>2005</v>
      </c>
      <c r="M13" s="145">
        <v>2006</v>
      </c>
      <c r="N13" s="145">
        <v>2007</v>
      </c>
      <c r="O13" s="145">
        <v>2008</v>
      </c>
      <c r="P13" s="145">
        <v>2009</v>
      </c>
      <c r="Q13" s="145">
        <v>2010</v>
      </c>
      <c r="R13" s="145">
        <v>2011</v>
      </c>
      <c r="S13" s="145">
        <v>2012</v>
      </c>
      <c r="T13" s="145">
        <v>2013</v>
      </c>
      <c r="U13" s="145">
        <v>2014</v>
      </c>
      <c r="V13" s="145">
        <v>2015</v>
      </c>
      <c r="W13" s="145">
        <v>2016</v>
      </c>
      <c r="X13" s="145">
        <v>2017</v>
      </c>
      <c r="Y13" s="145">
        <v>2018</v>
      </c>
      <c r="Z13" s="145">
        <v>2019</v>
      </c>
      <c r="AA13" s="145">
        <v>2020</v>
      </c>
      <c r="AB13" s="145">
        <v>2021</v>
      </c>
      <c r="AC13" s="145">
        <v>2022</v>
      </c>
      <c r="AD13" s="146" t="s">
        <v>28</v>
      </c>
      <c r="AE13" s="146" t="s">
        <v>29</v>
      </c>
      <c r="AF13" s="146" t="s">
        <v>30</v>
      </c>
      <c r="AG13" s="146" t="s">
        <v>31</v>
      </c>
      <c r="AH13" s="150"/>
      <c r="AI13" s="152" t="s">
        <v>36</v>
      </c>
      <c r="AJ13" s="150"/>
      <c r="AK13" s="150"/>
      <c r="AL13" s="150"/>
    </row>
    <row r="14" spans="2:43" x14ac:dyDescent="0.2">
      <c r="B14" s="16" t="s">
        <v>43</v>
      </c>
      <c r="C14" s="16"/>
      <c r="D14" s="94"/>
      <c r="E14" s="17">
        <f t="shared" ref="E14:AC14" si="4">$AI14</f>
        <v>60</v>
      </c>
      <c r="F14" s="17">
        <f t="shared" si="4"/>
        <v>60</v>
      </c>
      <c r="G14" s="17">
        <f t="shared" si="4"/>
        <v>60</v>
      </c>
      <c r="H14" s="17">
        <f t="shared" si="4"/>
        <v>60</v>
      </c>
      <c r="I14" s="17">
        <f t="shared" si="4"/>
        <v>60</v>
      </c>
      <c r="J14" s="17">
        <f t="shared" si="4"/>
        <v>60</v>
      </c>
      <c r="K14" s="17">
        <f t="shared" si="4"/>
        <v>60</v>
      </c>
      <c r="L14" s="17">
        <f t="shared" si="4"/>
        <v>60</v>
      </c>
      <c r="M14" s="17">
        <f t="shared" si="4"/>
        <v>60</v>
      </c>
      <c r="N14" s="17">
        <f t="shared" si="4"/>
        <v>60</v>
      </c>
      <c r="O14" s="17">
        <f t="shared" si="4"/>
        <v>60</v>
      </c>
      <c r="P14" s="17">
        <f t="shared" si="4"/>
        <v>60</v>
      </c>
      <c r="Q14" s="17">
        <f t="shared" si="4"/>
        <v>60</v>
      </c>
      <c r="R14" s="17">
        <f t="shared" si="4"/>
        <v>60</v>
      </c>
      <c r="S14" s="17">
        <f t="shared" si="4"/>
        <v>60</v>
      </c>
      <c r="T14" s="17">
        <f t="shared" si="4"/>
        <v>60</v>
      </c>
      <c r="U14" s="17">
        <f t="shared" si="4"/>
        <v>60</v>
      </c>
      <c r="V14" s="17">
        <f t="shared" si="4"/>
        <v>60</v>
      </c>
      <c r="W14" s="17">
        <f t="shared" si="4"/>
        <v>60</v>
      </c>
      <c r="X14" s="17">
        <f t="shared" si="4"/>
        <v>60</v>
      </c>
      <c r="Y14" s="17">
        <f t="shared" si="4"/>
        <v>60</v>
      </c>
      <c r="Z14" s="17">
        <f t="shared" si="4"/>
        <v>60</v>
      </c>
      <c r="AA14" s="17">
        <f t="shared" si="4"/>
        <v>60</v>
      </c>
      <c r="AB14" s="17">
        <f t="shared" si="4"/>
        <v>60</v>
      </c>
      <c r="AC14" s="17">
        <f t="shared" si="4"/>
        <v>60</v>
      </c>
      <c r="AD14" s="17">
        <f>$AI14</f>
        <v>60</v>
      </c>
      <c r="AE14" s="95">
        <v>50</v>
      </c>
      <c r="AF14" s="95">
        <v>50</v>
      </c>
      <c r="AG14" s="95">
        <v>50</v>
      </c>
      <c r="AH14" s="10"/>
      <c r="AI14" s="96">
        <f>'Jun-23 Closing RAB'!$G$3</f>
        <v>60</v>
      </c>
      <c r="AJ14" s="10"/>
      <c r="AK14" s="10"/>
      <c r="AL14" s="10"/>
    </row>
    <row r="15" spans="2:43" x14ac:dyDescent="0.2">
      <c r="B15" s="16" t="s">
        <v>158</v>
      </c>
      <c r="C15" s="16"/>
      <c r="D15" s="94"/>
      <c r="E15" s="17"/>
      <c r="F15" s="17"/>
      <c r="G15" s="17"/>
      <c r="H15" s="17"/>
      <c r="I15" s="17"/>
      <c r="J15" s="17"/>
      <c r="K15" s="17"/>
      <c r="L15" s="17"/>
      <c r="M15" s="17"/>
      <c r="N15" s="134">
        <f>$AI$14</f>
        <v>60</v>
      </c>
      <c r="O15" s="17"/>
      <c r="P15" s="17"/>
      <c r="Q15" s="17"/>
      <c r="R15" s="17"/>
      <c r="S15" s="134">
        <f>'[2]SPI depreciation'!$I$42</f>
        <v>32.454012413475702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5"/>
      <c r="AF15" s="95"/>
      <c r="AG15" s="95"/>
      <c r="AI15" s="16"/>
    </row>
    <row r="16" spans="2:43" x14ac:dyDescent="0.2">
      <c r="B16" s="16"/>
      <c r="C16" s="16"/>
      <c r="D16" s="9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5"/>
      <c r="AF16" s="135"/>
      <c r="AG16" s="135"/>
      <c r="AI16" s="136"/>
    </row>
    <row r="17" spans="2:42" x14ac:dyDescent="0.2"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2:42" x14ac:dyDescent="0.2">
      <c r="B18" t="s">
        <v>79</v>
      </c>
      <c r="E18" s="97">
        <f>SUM('1998 Op RAB'!C8:C9)</f>
        <v>280.2</v>
      </c>
      <c r="F18">
        <f>'1998 Op RAB'!C8</f>
        <v>185.81477014765233</v>
      </c>
      <c r="G18">
        <f>'1998 Op RAB'!C9</f>
        <v>94.385229852347663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H18" s="11"/>
      <c r="AI18" s="10"/>
    </row>
    <row r="19" spans="2:42" s="62" customFormat="1" ht="12" x14ac:dyDescent="0.25">
      <c r="B19" s="90" t="s">
        <v>78</v>
      </c>
      <c r="C19" s="144"/>
      <c r="D19" s="145">
        <f t="shared" ref="D19:AG19" si="5">D4</f>
        <v>1997</v>
      </c>
      <c r="E19" s="145">
        <f t="shared" si="5"/>
        <v>1998</v>
      </c>
      <c r="F19" s="145">
        <f t="shared" si="5"/>
        <v>1999</v>
      </c>
      <c r="G19" s="145">
        <f t="shared" si="5"/>
        <v>2000</v>
      </c>
      <c r="H19" s="145">
        <f t="shared" si="5"/>
        <v>2001</v>
      </c>
      <c r="I19" s="145">
        <f t="shared" si="5"/>
        <v>2002</v>
      </c>
      <c r="J19" s="145">
        <f t="shared" si="5"/>
        <v>2003</v>
      </c>
      <c r="K19" s="145">
        <f t="shared" si="5"/>
        <v>2004</v>
      </c>
      <c r="L19" s="145">
        <f t="shared" si="5"/>
        <v>2005</v>
      </c>
      <c r="M19" s="145">
        <f t="shared" si="5"/>
        <v>2006</v>
      </c>
      <c r="N19" s="145">
        <f t="shared" si="5"/>
        <v>2007</v>
      </c>
      <c r="O19" s="145">
        <f t="shared" si="5"/>
        <v>2008</v>
      </c>
      <c r="P19" s="145">
        <f t="shared" si="5"/>
        <v>2009</v>
      </c>
      <c r="Q19" s="145">
        <f t="shared" si="5"/>
        <v>2010</v>
      </c>
      <c r="R19" s="145">
        <f t="shared" si="5"/>
        <v>2011</v>
      </c>
      <c r="S19" s="145">
        <f t="shared" si="5"/>
        <v>2012</v>
      </c>
      <c r="T19" s="145">
        <f t="shared" si="5"/>
        <v>2013</v>
      </c>
      <c r="U19" s="145">
        <f t="shared" si="5"/>
        <v>2014</v>
      </c>
      <c r="V19" s="145">
        <f t="shared" si="5"/>
        <v>2015</v>
      </c>
      <c r="W19" s="145">
        <f t="shared" si="5"/>
        <v>2016</v>
      </c>
      <c r="X19" s="145">
        <f t="shared" si="5"/>
        <v>2017</v>
      </c>
      <c r="Y19" s="145">
        <f t="shared" si="5"/>
        <v>2018</v>
      </c>
      <c r="Z19" s="145">
        <f t="shared" si="5"/>
        <v>2019</v>
      </c>
      <c r="AA19" s="145">
        <f t="shared" si="5"/>
        <v>2020</v>
      </c>
      <c r="AB19" s="145">
        <f t="shared" si="5"/>
        <v>2021</v>
      </c>
      <c r="AC19" s="145">
        <f t="shared" si="5"/>
        <v>2022</v>
      </c>
      <c r="AD19" s="145" t="str">
        <f t="shared" si="5"/>
        <v>Stub</v>
      </c>
      <c r="AE19" s="145" t="str">
        <f t="shared" si="5"/>
        <v>FY24</v>
      </c>
      <c r="AF19" s="145" t="str">
        <f t="shared" si="5"/>
        <v>FY25</v>
      </c>
      <c r="AG19" s="145" t="str">
        <f t="shared" si="5"/>
        <v>FY26</v>
      </c>
    </row>
    <row r="20" spans="2:42" x14ac:dyDescent="0.2">
      <c r="B20" s="16" t="s">
        <v>43</v>
      </c>
      <c r="C20" s="16"/>
      <c r="D20" s="42"/>
      <c r="E20" s="43">
        <f>'Historical capex'!C10/1000/CPI!C$8</f>
        <v>10.212824950085844</v>
      </c>
      <c r="F20" s="43">
        <f>'Historical capex'!D10/1000/CPI!D$8</f>
        <v>10.820264092343781</v>
      </c>
      <c r="G20" s="43">
        <f>'Historical capex'!E10/1000/CPI!E$8</f>
        <v>10.005672290499007</v>
      </c>
      <c r="H20" s="43">
        <f>'Historical capex'!F10/1000/CPI!F$8</f>
        <v>7.5241167387112364</v>
      </c>
      <c r="I20" s="43">
        <f>'Historical capex'!G10/1000/CPI!G$8</f>
        <v>11.604144846208516</v>
      </c>
      <c r="J20" s="43">
        <f>'Historical capex'!H10/1000/CPI!H$8</f>
        <v>17.235205555371142</v>
      </c>
      <c r="K20" s="43">
        <f>'Historical capex'!I10/1000/CPI!I$8</f>
        <v>14.375793103448276</v>
      </c>
      <c r="L20" s="43">
        <f>'Historical capex'!J10/1000/CPI!J$8</f>
        <v>12.419492434662999</v>
      </c>
      <c r="M20" s="43">
        <f>'Historical capex'!K10/1000/CPI!K$8</f>
        <v>15.746112456308893</v>
      </c>
      <c r="N20" s="43">
        <f>'Historical capex'!L10/1000/CPI!L$8</f>
        <v>16.780513574264234</v>
      </c>
      <c r="O20" s="43">
        <f>'Historical capex'!M10/1000/CPI!M$8</f>
        <v>19.081750220848754</v>
      </c>
      <c r="P20" s="43">
        <f>'Historical capex'!N10/1000/CPI!N$8</f>
        <v>15.876081887926549</v>
      </c>
      <c r="Q20" s="43">
        <f>'Historical capex'!O10/1000/CPI!O$8</f>
        <v>20.943702238914305</v>
      </c>
      <c r="R20" s="43">
        <f>'Historical capex'!P10/1000/CPI!P$8</f>
        <v>25.349145212524743</v>
      </c>
      <c r="S20" s="98">
        <f>'Historical capex'!Q10/1000/CPI!Q$8*(1+S2)^0.5</f>
        <v>24.360419915662483</v>
      </c>
      <c r="T20" s="98">
        <f>'Historical capex'!R10/1000/CPI!R$8*(1+T2)^0.5</f>
        <v>18.474602536529314</v>
      </c>
      <c r="U20" s="98">
        <f>'Historical capex'!S10/1000/CPI!S$8*(1+U2)^0.5</f>
        <v>15.822096061361567</v>
      </c>
      <c r="V20" s="98">
        <f>'Historical capex'!T10/1000/CPI!T$8*(1+V2)^0.5</f>
        <v>20.662904499604021</v>
      </c>
      <c r="W20" s="98">
        <f>'Historical capex'!U10/1000/CPI!U$8*(1+W2)^0.5</f>
        <v>13.32006279316573</v>
      </c>
      <c r="X20" s="98">
        <f>'Historical capex'!V10/1000/CPI!V$8*(1+X2)^0.5</f>
        <v>18.510125028686694</v>
      </c>
      <c r="Y20" s="98">
        <f>'Historical capex'!W10/1000/CPI!W$8*(1+Y2)^0.5</f>
        <v>26.846576561081051</v>
      </c>
      <c r="Z20" s="98">
        <f>'Historical capex'!X10/1000/CPI!X$8*(1+Z2)^0.5</f>
        <v>23.172175063597717</v>
      </c>
      <c r="AA20" s="98">
        <f>'Historical capex'!Y10/1000/CPI!Y$8*(1+AA2)^0.5</f>
        <v>19.898434945229692</v>
      </c>
      <c r="AB20" s="98">
        <f>'Historical capex'!Z10/1000/CPI!Z$8*(1+AB2)^0.5</f>
        <v>18.671917851715765</v>
      </c>
      <c r="AC20" s="98">
        <f>'Historical capex'!AA10/1000/CPI!AA$8*(1+AC2)^0.5</f>
        <v>13.23743884863624</v>
      </c>
      <c r="AD20" s="98">
        <f>'Historical capex'!AB10/1000/CPI!AB$8*(1+AD2)^0.5</f>
        <v>9.7982329364894287</v>
      </c>
      <c r="AE20" s="16"/>
      <c r="AF20" s="16"/>
      <c r="AG20" s="16"/>
      <c r="AJ20" s="5"/>
    </row>
    <row r="21" spans="2:42" x14ac:dyDescent="0.2">
      <c r="B21" s="16" t="s">
        <v>158</v>
      </c>
      <c r="C21" s="16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>
        <f>'[5]Actual Data Inputs'!$E$17/CPI!L$8</f>
        <v>18.009400100445927</v>
      </c>
      <c r="O21" s="43"/>
      <c r="P21" s="43"/>
      <c r="Q21" s="43"/>
      <c r="R21" s="43"/>
      <c r="S21" s="43">
        <f>SUM('[2]SPI depreciation'!$D$81:$R$81)/CPI!Q8</f>
        <v>4.8908559394543341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16"/>
      <c r="AF21" s="16"/>
      <c r="AG21" s="16"/>
      <c r="AJ21" s="5"/>
    </row>
    <row r="22" spans="2:42" x14ac:dyDescent="0.2">
      <c r="B22" s="16"/>
      <c r="C22" s="16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16"/>
      <c r="AF22" s="16"/>
      <c r="AG22" s="16"/>
      <c r="AJ22" s="5"/>
    </row>
    <row r="23" spans="2:42" x14ac:dyDescent="0.2">
      <c r="B23" s="16" t="s">
        <v>35</v>
      </c>
      <c r="C23" s="16"/>
      <c r="D23" s="20">
        <f t="shared" ref="D23:M23" si="6">SUM(D20:D22)</f>
        <v>0</v>
      </c>
      <c r="E23" s="20">
        <f t="shared" si="6"/>
        <v>10.212824950085844</v>
      </c>
      <c r="F23" s="20">
        <f t="shared" si="6"/>
        <v>10.820264092343781</v>
      </c>
      <c r="G23" s="20">
        <f t="shared" si="6"/>
        <v>10.005672290499007</v>
      </c>
      <c r="H23" s="20">
        <f t="shared" si="6"/>
        <v>7.5241167387112364</v>
      </c>
      <c r="I23" s="20">
        <f t="shared" si="6"/>
        <v>11.604144846208516</v>
      </c>
      <c r="J23" s="20">
        <f t="shared" si="6"/>
        <v>17.235205555371142</v>
      </c>
      <c r="K23" s="20">
        <f t="shared" si="6"/>
        <v>14.375793103448276</v>
      </c>
      <c r="L23" s="20">
        <f t="shared" si="6"/>
        <v>12.419492434662999</v>
      </c>
      <c r="M23" s="20">
        <f t="shared" si="6"/>
        <v>15.746112456308893</v>
      </c>
      <c r="N23" s="20">
        <f>SUM(N20:N22)</f>
        <v>34.789913674710164</v>
      </c>
      <c r="O23" s="20">
        <f t="shared" ref="O23:AD23" si="7">SUM(O20:O22)</f>
        <v>19.081750220848754</v>
      </c>
      <c r="P23" s="20">
        <f t="shared" si="7"/>
        <v>15.876081887926549</v>
      </c>
      <c r="Q23" s="20">
        <f t="shared" si="7"/>
        <v>20.943702238914305</v>
      </c>
      <c r="R23" s="20">
        <f t="shared" si="7"/>
        <v>25.349145212524743</v>
      </c>
      <c r="S23" s="20">
        <f t="shared" si="7"/>
        <v>29.251275855116816</v>
      </c>
      <c r="T23" s="20">
        <f t="shared" si="7"/>
        <v>18.474602536529314</v>
      </c>
      <c r="U23" s="20">
        <f t="shared" si="7"/>
        <v>15.822096061361567</v>
      </c>
      <c r="V23" s="20">
        <f t="shared" si="7"/>
        <v>20.662904499604021</v>
      </c>
      <c r="W23" s="20">
        <f t="shared" si="7"/>
        <v>13.32006279316573</v>
      </c>
      <c r="X23" s="20">
        <f t="shared" si="7"/>
        <v>18.510125028686694</v>
      </c>
      <c r="Y23" s="20">
        <f t="shared" si="7"/>
        <v>26.846576561081051</v>
      </c>
      <c r="Z23" s="20">
        <f t="shared" si="7"/>
        <v>23.172175063597717</v>
      </c>
      <c r="AA23" s="20">
        <f t="shared" si="7"/>
        <v>19.898434945229692</v>
      </c>
      <c r="AB23" s="20">
        <f t="shared" si="7"/>
        <v>18.671917851715765</v>
      </c>
      <c r="AC23" s="20">
        <f t="shared" si="7"/>
        <v>13.23743884863624</v>
      </c>
      <c r="AD23" s="20">
        <f t="shared" si="7"/>
        <v>9.7982329364894287</v>
      </c>
      <c r="AE23" s="20">
        <f t="shared" ref="AE23:AG23" si="8">SUM(AE20:AE21)</f>
        <v>0</v>
      </c>
      <c r="AF23" s="20">
        <f t="shared" si="8"/>
        <v>0</v>
      </c>
      <c r="AG23" s="20">
        <f t="shared" si="8"/>
        <v>0</v>
      </c>
      <c r="AJ23" s="5"/>
    </row>
    <row r="25" spans="2:42" s="62" customFormat="1" ht="12" x14ac:dyDescent="0.25">
      <c r="B25" s="62" t="s">
        <v>14</v>
      </c>
      <c r="D25" s="142">
        <v>1</v>
      </c>
      <c r="E25" s="142">
        <v>2</v>
      </c>
      <c r="F25" s="142">
        <v>3</v>
      </c>
      <c r="G25" s="142">
        <v>4</v>
      </c>
      <c r="H25" s="142">
        <v>5</v>
      </c>
      <c r="I25" s="142">
        <v>6</v>
      </c>
      <c r="J25" s="142">
        <v>7</v>
      </c>
      <c r="K25" s="142">
        <v>8</v>
      </c>
      <c r="L25" s="142">
        <v>9</v>
      </c>
      <c r="M25" s="142">
        <v>10</v>
      </c>
      <c r="N25" s="142">
        <v>11</v>
      </c>
      <c r="O25" s="142">
        <v>12</v>
      </c>
      <c r="P25" s="142">
        <v>13</v>
      </c>
      <c r="Q25" s="142">
        <v>14</v>
      </c>
      <c r="R25" s="142">
        <v>15</v>
      </c>
      <c r="S25" s="142">
        <v>16</v>
      </c>
      <c r="T25" s="142">
        <v>17</v>
      </c>
      <c r="U25" s="142">
        <v>18</v>
      </c>
      <c r="V25" s="142">
        <v>19</v>
      </c>
      <c r="W25" s="142">
        <v>20</v>
      </c>
      <c r="X25" s="142">
        <v>21</v>
      </c>
      <c r="Y25" s="142">
        <v>22</v>
      </c>
      <c r="Z25" s="142">
        <v>23</v>
      </c>
      <c r="AA25" s="142">
        <v>24</v>
      </c>
      <c r="AB25" s="142">
        <v>25</v>
      </c>
      <c r="AC25" s="142">
        <v>26</v>
      </c>
      <c r="AD25" s="142">
        <v>27</v>
      </c>
      <c r="AE25" s="142">
        <v>28</v>
      </c>
      <c r="AF25" s="142">
        <v>29</v>
      </c>
      <c r="AG25" s="142">
        <v>30</v>
      </c>
      <c r="AH25" s="85" t="s">
        <v>15</v>
      </c>
      <c r="AJ25" s="143">
        <v>45078</v>
      </c>
      <c r="AO25" s="85" t="s">
        <v>32</v>
      </c>
    </row>
    <row r="26" spans="2:42" s="62" customFormat="1" ht="12" x14ac:dyDescent="0.25">
      <c r="D26" s="142">
        <f>D19</f>
        <v>1997</v>
      </c>
      <c r="E26" s="142">
        <f t="shared" ref="E26:AG26" si="9">E19</f>
        <v>1998</v>
      </c>
      <c r="F26" s="142">
        <f t="shared" si="9"/>
        <v>1999</v>
      </c>
      <c r="G26" s="142">
        <f t="shared" si="9"/>
        <v>2000</v>
      </c>
      <c r="H26" s="142">
        <f t="shared" si="9"/>
        <v>2001</v>
      </c>
      <c r="I26" s="142">
        <f t="shared" si="9"/>
        <v>2002</v>
      </c>
      <c r="J26" s="142">
        <f t="shared" si="9"/>
        <v>2003</v>
      </c>
      <c r="K26" s="142">
        <f t="shared" si="9"/>
        <v>2004</v>
      </c>
      <c r="L26" s="142">
        <f t="shared" si="9"/>
        <v>2005</v>
      </c>
      <c r="M26" s="142">
        <f t="shared" si="9"/>
        <v>2006</v>
      </c>
      <c r="N26" s="142">
        <f t="shared" si="9"/>
        <v>2007</v>
      </c>
      <c r="O26" s="142">
        <f t="shared" si="9"/>
        <v>2008</v>
      </c>
      <c r="P26" s="142">
        <f t="shared" si="9"/>
        <v>2009</v>
      </c>
      <c r="Q26" s="142">
        <f t="shared" si="9"/>
        <v>2010</v>
      </c>
      <c r="R26" s="142">
        <f t="shared" si="9"/>
        <v>2011</v>
      </c>
      <c r="S26" s="142">
        <f t="shared" si="9"/>
        <v>2012</v>
      </c>
      <c r="T26" s="142">
        <f t="shared" si="9"/>
        <v>2013</v>
      </c>
      <c r="U26" s="142">
        <f t="shared" si="9"/>
        <v>2014</v>
      </c>
      <c r="V26" s="142">
        <f t="shared" si="9"/>
        <v>2015</v>
      </c>
      <c r="W26" s="142">
        <f t="shared" si="9"/>
        <v>2016</v>
      </c>
      <c r="X26" s="142">
        <f t="shared" si="9"/>
        <v>2017</v>
      </c>
      <c r="Y26" s="142">
        <f t="shared" si="9"/>
        <v>2018</v>
      </c>
      <c r="Z26" s="142">
        <f t="shared" si="9"/>
        <v>2019</v>
      </c>
      <c r="AA26" s="142">
        <f t="shared" si="9"/>
        <v>2020</v>
      </c>
      <c r="AB26" s="142">
        <f t="shared" si="9"/>
        <v>2021</v>
      </c>
      <c r="AC26" s="142">
        <f t="shared" si="9"/>
        <v>2022</v>
      </c>
      <c r="AD26" s="142" t="str">
        <f t="shared" si="9"/>
        <v>Stub</v>
      </c>
      <c r="AE26" s="142" t="str">
        <f t="shared" si="9"/>
        <v>FY24</v>
      </c>
      <c r="AF26" s="142" t="str">
        <f t="shared" si="9"/>
        <v>FY25</v>
      </c>
      <c r="AG26" s="142" t="str">
        <f t="shared" si="9"/>
        <v>FY26</v>
      </c>
      <c r="AH26" s="142" t="s">
        <v>19</v>
      </c>
      <c r="AI26" s="142" t="s">
        <v>16</v>
      </c>
      <c r="AJ26" s="85" t="s">
        <v>17</v>
      </c>
      <c r="AK26" s="85" t="s">
        <v>18</v>
      </c>
      <c r="AL26" s="85"/>
      <c r="AM26" s="85" t="s">
        <v>36</v>
      </c>
      <c r="AN26" s="85" t="s">
        <v>38</v>
      </c>
      <c r="AO26" s="85" t="s">
        <v>36</v>
      </c>
      <c r="AP26" s="85" t="s">
        <v>37</v>
      </c>
    </row>
    <row r="27" spans="2:42" ht="12" x14ac:dyDescent="0.2">
      <c r="B27" s="99" t="s">
        <v>43</v>
      </c>
      <c r="C27" t="s">
        <v>72</v>
      </c>
    </row>
    <row r="28" spans="2:42" x14ac:dyDescent="0.2">
      <c r="B28" s="6" t="s">
        <v>108</v>
      </c>
      <c r="C28" s="10">
        <v>1</v>
      </c>
      <c r="E28" s="48">
        <f>$F$18/'1998 Op RAB'!$D$8</f>
        <v>4.7644812858372392</v>
      </c>
      <c r="F28" s="48">
        <f>$F$18/'1998 Op RAB'!$D$8</f>
        <v>4.7644812858372392</v>
      </c>
      <c r="G28" s="48">
        <f>$F$18/'1998 Op RAB'!$D$8</f>
        <v>4.7644812858372392</v>
      </c>
      <c r="H28" s="48">
        <f>$F$18/'1998 Op RAB'!$D$8</f>
        <v>4.7644812858372392</v>
      </c>
      <c r="I28" s="48">
        <f>$F$18/'1998 Op RAB'!$D$8</f>
        <v>4.7644812858372392</v>
      </c>
      <c r="J28" s="48">
        <f>$F$18/'1998 Op RAB'!$D$8</f>
        <v>4.7644812858372392</v>
      </c>
      <c r="K28" s="48">
        <f>$F$18/'1998 Op RAB'!$D$8</f>
        <v>4.7644812858372392</v>
      </c>
      <c r="L28" s="48">
        <f>$F$18/'1998 Op RAB'!$D$8</f>
        <v>4.7644812858372392</v>
      </c>
      <c r="M28" s="48">
        <f>$F$18/'1998 Op RAB'!$D$8</f>
        <v>4.7644812858372392</v>
      </c>
      <c r="N28" s="48">
        <f>$F$18/'1998 Op RAB'!$D$8</f>
        <v>4.7644812858372392</v>
      </c>
      <c r="O28" s="48">
        <f>$F$18/'1998 Op RAB'!$D$8</f>
        <v>4.7644812858372392</v>
      </c>
      <c r="P28" s="48">
        <f>$F$18/'1998 Op RAB'!$D$8</f>
        <v>4.7644812858372392</v>
      </c>
      <c r="Q28" s="48">
        <f>$F$18/'1998 Op RAB'!$D$8</f>
        <v>4.7644812858372392</v>
      </c>
      <c r="R28" s="48">
        <f>$F$18/'1998 Op RAB'!$D$8</f>
        <v>4.7644812858372392</v>
      </c>
      <c r="S28" s="48">
        <f>$F$18/'1998 Op RAB'!$D$8</f>
        <v>4.7644812858372392</v>
      </c>
      <c r="T28" s="48">
        <f>$F$18/'1998 Op RAB'!$D$8</f>
        <v>4.7644812858372392</v>
      </c>
      <c r="U28" s="48">
        <f>$F$18/'1998 Op RAB'!$D$8</f>
        <v>4.7644812858372392</v>
      </c>
      <c r="V28" s="48">
        <f>$F$18/'1998 Op RAB'!$D$8</f>
        <v>4.7644812858372392</v>
      </c>
      <c r="W28" s="48">
        <f>$F$18/'1998 Op RAB'!$D$8</f>
        <v>4.7644812858372392</v>
      </c>
      <c r="X28" s="48">
        <f>$F$18/'1998 Op RAB'!$D$8</f>
        <v>4.7644812858372392</v>
      </c>
      <c r="Y28" s="48">
        <f>$F$18/'1998 Op RAB'!$D$8</f>
        <v>4.7644812858372392</v>
      </c>
      <c r="Z28" s="48">
        <f>$F$18/'1998 Op RAB'!$D$8</f>
        <v>4.7644812858372392</v>
      </c>
      <c r="AA28" s="48">
        <f>$F$18/'1998 Op RAB'!$D$8</f>
        <v>4.7644812858372392</v>
      </c>
      <c r="AB28" s="48">
        <f>$F$18/'1998 Op RAB'!$D$8</f>
        <v>4.7644812858372392</v>
      </c>
      <c r="AC28" s="48">
        <f>$F$18/'1998 Op RAB'!$D$8</f>
        <v>4.7644812858372392</v>
      </c>
      <c r="AD28" s="48">
        <f>$F$18/'1998 Op RAB'!$D$8*0.5</f>
        <v>2.3822406429186196</v>
      </c>
      <c r="AE28" s="8"/>
      <c r="AF28" s="8"/>
      <c r="AG28" s="8"/>
      <c r="AH28" s="11">
        <f>SUM(E28:AD28)</f>
        <v>121.49427278884956</v>
      </c>
      <c r="AI28" s="11"/>
      <c r="AJ28" s="11">
        <f>F18+AI28-AH28</f>
        <v>64.320497358802768</v>
      </c>
      <c r="AK28" s="10">
        <f>AD67</f>
        <v>13.5</v>
      </c>
      <c r="AM28" s="100">
        <v>60</v>
      </c>
      <c r="AN28" s="101">
        <f>AM28-AK28</f>
        <v>46.5</v>
      </c>
      <c r="AO28" s="21">
        <v>60</v>
      </c>
      <c r="AP28" s="102">
        <f t="shared" ref="AP28:AP55" si="10">AO28-AN28</f>
        <v>13.5</v>
      </c>
    </row>
    <row r="29" spans="2:42" x14ac:dyDescent="0.2">
      <c r="B29" s="6" t="s">
        <v>107</v>
      </c>
      <c r="C29" s="10">
        <v>1</v>
      </c>
      <c r="E29" s="48">
        <f>$G18/'1998 Op RAB'!$F$9</f>
        <v>2.4201340987781452</v>
      </c>
      <c r="F29" s="48">
        <f>$G18/'1998 Op RAB'!$F$9</f>
        <v>2.4201340987781452</v>
      </c>
      <c r="G29" s="48">
        <f>$G18/'1998 Op RAB'!$F$9</f>
        <v>2.4201340987781452</v>
      </c>
      <c r="H29" s="48">
        <f>$G18/'1998 Op RAB'!$F$9</f>
        <v>2.4201340987781452</v>
      </c>
      <c r="I29" s="48">
        <f>$G18/'1998 Op RAB'!$F$9</f>
        <v>2.4201340987781452</v>
      </c>
      <c r="J29" s="48">
        <f>$G18/'1998 Op RAB'!$F$9</f>
        <v>2.4201340987781452</v>
      </c>
      <c r="K29" s="48">
        <f>$G18/'1998 Op RAB'!$F$9</f>
        <v>2.4201340987781452</v>
      </c>
      <c r="L29" s="48">
        <f>$G18/'1998 Op RAB'!$F$9</f>
        <v>2.4201340987781452</v>
      </c>
      <c r="M29" s="48">
        <f>$G18/'1998 Op RAB'!$F$9</f>
        <v>2.4201340987781452</v>
      </c>
      <c r="N29" s="48">
        <f>$G18/'1998 Op RAB'!$F$9</f>
        <v>2.4201340987781452</v>
      </c>
      <c r="O29" s="48">
        <f>$G18/'1998 Op RAB'!$F$9</f>
        <v>2.4201340987781452</v>
      </c>
      <c r="P29" s="48">
        <f>$G18/'1998 Op RAB'!$F$9</f>
        <v>2.4201340987781452</v>
      </c>
      <c r="Q29" s="48">
        <f>$G18/'1998 Op RAB'!$F$9</f>
        <v>2.4201340987781452</v>
      </c>
      <c r="R29" s="48">
        <f>$G18/'1998 Op RAB'!$F$9</f>
        <v>2.4201340987781452</v>
      </c>
      <c r="S29" s="48">
        <f>$G18/'1998 Op RAB'!$F$9</f>
        <v>2.4201340987781452</v>
      </c>
      <c r="T29" s="48">
        <f>$G18/'1998 Op RAB'!$G$9</f>
        <v>3.4957492537906543</v>
      </c>
      <c r="U29" s="48">
        <f>$G18/'1998 Op RAB'!$G$9</f>
        <v>3.4957492537906543</v>
      </c>
      <c r="V29" s="48">
        <f>$G18/'1998 Op RAB'!$G$9</f>
        <v>3.4957492537906543</v>
      </c>
      <c r="W29" s="48">
        <f>$G18/'1998 Op RAB'!$G$9</f>
        <v>3.4957492537906543</v>
      </c>
      <c r="X29" s="48">
        <f>$G18/'1998 Op RAB'!$G$9</f>
        <v>3.4957492537906543</v>
      </c>
      <c r="Y29" s="48">
        <f>$G18/'1998 Op RAB'!$G$9</f>
        <v>3.4957492537906543</v>
      </c>
      <c r="Z29" s="48">
        <f>$G18/'1998 Op RAB'!$G$9</f>
        <v>3.4957492537906543</v>
      </c>
      <c r="AA29" s="48">
        <f>$G18/'1998 Op RAB'!$G$9</f>
        <v>3.4957492537906543</v>
      </c>
      <c r="AB29" s="48">
        <f>$G18/'1998 Op RAB'!$G$9</f>
        <v>3.4957492537906543</v>
      </c>
      <c r="AC29" s="48">
        <f>$G18/'1998 Op RAB'!$G$9</f>
        <v>3.4957492537906543</v>
      </c>
      <c r="AD29" s="48">
        <f>$G18/'1998 Op RAB'!$G$9*0.5</f>
        <v>1.7478746268953271</v>
      </c>
      <c r="AE29" s="8"/>
      <c r="AF29" s="8"/>
      <c r="AG29" s="8"/>
      <c r="AH29" s="11">
        <f>SUM(E29:AD29)</f>
        <v>73.007378646474038</v>
      </c>
      <c r="AI29" s="11"/>
      <c r="AJ29" s="11">
        <f>G18+AI29-AH29</f>
        <v>21.377851205873625</v>
      </c>
      <c r="AK29" s="102">
        <f>AP29</f>
        <v>6.1153846153846176</v>
      </c>
      <c r="AM29" s="100">
        <v>60</v>
      </c>
      <c r="AN29" s="101">
        <f>AM29-AK29</f>
        <v>53.88461538461538</v>
      </c>
      <c r="AO29" s="21">
        <v>60</v>
      </c>
      <c r="AP29" s="102">
        <f>$AJ29/AC29</f>
        <v>6.1153846153846176</v>
      </c>
    </row>
    <row r="30" spans="2:42" x14ac:dyDescent="0.2">
      <c r="B30">
        <v>1998</v>
      </c>
      <c r="C30" s="10">
        <v>2</v>
      </c>
      <c r="E30" s="8">
        <f>IF(E$25&lt;=$C30,0,IF(E$25&gt;(INDEX($D$14:$AA$14,1,$C30)+$C30),INDEX($D$20:$AA$20,,$C30)-SUM($D30:D30),INDEX($D$20:$AA$20,,$C30)/INDEX($D$14:$AA$14,1,$C30)))</f>
        <v>0</v>
      </c>
      <c r="F30" s="8">
        <f>IF(F$25&lt;=$C30,0,IF(F$25&gt;(INDEX($D$14:$AA$14,1,$C30)+$C30),INDEX($D$20:$AA$20,,$C30)-SUM($D30:E30),INDEX($D$20:$AA$20,,$C30)/INDEX($D$14:$AA$14,1,$C30)))</f>
        <v>0.17021374916809739</v>
      </c>
      <c r="G30" s="8">
        <f>IF(G$25&lt;=$C30,0,IF(G$25&gt;(INDEX($D$14:$AA$14,1,$C30)+$C30),INDEX($D$20:$AA$20,,$C30)-SUM($D30:F30),INDEX($D$20:$AA$20,,$C30)/INDEX($D$14:$AA$14,1,$C30)))</f>
        <v>0.17021374916809739</v>
      </c>
      <c r="H30" s="8">
        <f>IF(H$25&lt;=$C30,0,IF(H$25&gt;(INDEX($D$14:$AA$14,1,$C30)+$C30),INDEX($D$20:$AA$20,,$C30)-SUM($D30:G30),INDEX($D$20:$AA$20,,$C30)/INDEX($D$14:$AA$14,1,$C30)))</f>
        <v>0.17021374916809739</v>
      </c>
      <c r="I30" s="8">
        <f>IF(I$25&lt;=$C30,0,IF(I$25&gt;(INDEX($D$14:$AA$14,1,$C30)+$C30),INDEX($D$20:$AA$20,,$C30)-SUM($D30:H30),INDEX($D$20:$AA$20,,$C30)/INDEX($D$14:$AA$14,1,$C30)))</f>
        <v>0.17021374916809739</v>
      </c>
      <c r="J30" s="8">
        <f>IF(J$25&lt;=$C30,0,IF(J$25&gt;(INDEX($D$14:$AA$14,1,$C30)+$C30),INDEX($D$20:$AA$20,,$C30)-SUM($D30:I30),INDEX($D$20:$AA$20,,$C30)/INDEX($D$14:$AA$14,1,$C30)))</f>
        <v>0.17021374916809739</v>
      </c>
      <c r="K30" s="8">
        <f>IF(K$25&lt;=$C30,0,IF(K$25&gt;(INDEX($D$14:$AA$14,1,$C30)+$C30),INDEX($D$20:$AA$20,,$C30)-SUM($D30:J30),INDEX($D$20:$AA$20,,$C30)/INDEX($D$14:$AA$14,1,$C30)))</f>
        <v>0.17021374916809739</v>
      </c>
      <c r="L30" s="8">
        <f>IF(L$25&lt;=$C30,0,IF(L$25&gt;(INDEX($D$14:$AA$14,1,$C30)+$C30),INDEX($D$20:$AA$20,,$C30)-SUM($D30:K30),INDEX($D$20:$AA$20,,$C30)/INDEX($D$14:$AA$14,1,$C30)))</f>
        <v>0.17021374916809739</v>
      </c>
      <c r="M30" s="8">
        <f>IF(M$25&lt;=$C30,0,IF(M$25&gt;(INDEX($D$14:$AA$14,1,$C30)+$C30),INDEX($D$20:$AA$20,,$C30)-SUM($D30:L30),INDEX($D$20:$AA$20,,$C30)/INDEX($D$14:$AA$14,1,$C30)))</f>
        <v>0.17021374916809739</v>
      </c>
      <c r="N30" s="8">
        <f>IF(N$25&lt;=$C30,0,IF(N$25&gt;(INDEX($D$14:$AA$14,1,$C30)+$C30),INDEX($D$20:$AA$20,,$C30)-SUM($D30:M30),INDEX($D$20:$AA$20,,$C30)/INDEX($D$14:$AA$14,1,$C30)))</f>
        <v>0.17021374916809739</v>
      </c>
      <c r="O30" s="8">
        <f>IF(O$25&lt;=$C30,0,IF(O$25&gt;(INDEX($D$14:$AA$14,1,$C30)+$C30),INDEX($D$20:$AA$20,,$C30)-SUM($D30:N30),INDEX($D$20:$AA$20,,$C30)/INDEX($D$14:$AA$14,1,$C30)))</f>
        <v>0.17021374916809739</v>
      </c>
      <c r="P30" s="8">
        <f>IF(P$25&lt;=$C30,0,IF(P$25&gt;(INDEX($D$14:$AA$14,1,$C30)+$C30),INDEX($D$20:$AA$20,,$C30)-SUM($D30:O30),INDEX($D$20:$AA$20,,$C30)/INDEX($D$14:$AA$14,1,$C30)))</f>
        <v>0.17021374916809739</v>
      </c>
      <c r="Q30" s="8">
        <f>IF(Q$25&lt;=$C30,0,IF(Q$25&gt;(INDEX($D$14:$AA$14,1,$C30)+$C30),INDEX($D$20:$AA$20,,$C30)-SUM($D30:P30),INDEX($D$20:$AA$20,,$C30)/INDEX($D$14:$AA$14,1,$C30)))</f>
        <v>0.17021374916809739</v>
      </c>
      <c r="R30" s="8">
        <f>IF(R$25&lt;=$C30,0,IF(R$25&gt;(INDEX($D$14:$AA$14,1,$C30)+$C30),INDEX($D$20:$AA$20,,$C30)-SUM($D30:Q30),INDEX($D$20:$AA$20,,$C30)/INDEX($D$14:$AA$14,1,$C30)))</f>
        <v>0.17021374916809739</v>
      </c>
      <c r="S30" s="8">
        <f>IF(S$25&lt;=$C30,0,IF(S$25&gt;(INDEX($D$14:$AA$14,1,$C30)+$C30),INDEX($D$20:$AA$20,,$C30)-SUM($D30:R30),INDEX($D$20:$AA$20,,$C30)/INDEX($D$14:$AA$14,1,$C30)))</f>
        <v>0.17021374916809739</v>
      </c>
      <c r="T30" s="8">
        <f>IF(T$25&lt;=$C30,0,IF(T$25&gt;(INDEX($D$14:$AA$14,1,$C30)+$C30),INDEX($D$20:$AA$20,,$C30)-SUM($D30:S30),INDEX($D$20:$AA$20,,$C30)/INDEX($D$14:$AA$14,1,$C30)))</f>
        <v>0.17021374916809739</v>
      </c>
      <c r="U30" s="8">
        <f>IF(U$25&lt;=$C30,0,IF(U$25&gt;(INDEX($D$14:$AA$14,1,$C30)+$C30),INDEX($D$20:$AA$20,,$C30)-SUM($D30:T30),INDEX($D$20:$AA$20,,$C30)/INDEX($D$14:$AA$14,1,$C30)))</f>
        <v>0.17021374916809739</v>
      </c>
      <c r="V30" s="8">
        <f>IF(V$25&lt;=$C30,0,IF(V$25&gt;(INDEX($D$14:$AA$14,1,$C30)+$C30),INDEX($D$20:$AA$20,,$C30)-SUM($D30:U30),INDEX($D$20:$AA$20,,$C30)/INDEX($D$14:$AA$14,1,$C30)))</f>
        <v>0.17021374916809739</v>
      </c>
      <c r="W30" s="8">
        <f>IF(W$25&lt;=$C30,0,IF(W$25&gt;(INDEX($D$14:$AA$14,1,$C30)+$C30),INDEX($D$20:$AA$20,,$C30)-SUM($D30:V30),INDEX($D$20:$AA$20,,$C30)/INDEX($D$14:$AA$14,1,$C30)))</f>
        <v>0.17021374916809739</v>
      </c>
      <c r="X30" s="8">
        <f>IF(X$25&lt;=$C30,0,IF(X$25&gt;(INDEX($D$14:$AA$14,1,$C30)+$C30),INDEX($D$20:$AA$20,,$C30)-SUM($D30:W30),INDEX($D$20:$AA$20,,$C30)/INDEX($D$14:$AA$14,1,$C30)))</f>
        <v>0.17021374916809739</v>
      </c>
      <c r="Y30" s="8">
        <f>IF(Y$25&lt;=$C30,0,IF(Y$25&gt;(INDEX($D$14:$AA$14,1,$C30)+$C30),INDEX($D$20:$AA$20,,$C30)-SUM($D30:X30),INDEX($D$20:$AA$20,,$C30)/INDEX($D$14:$AA$14,1,$C30)))</f>
        <v>0.17021374916809739</v>
      </c>
      <c r="Z30" s="8">
        <f>IF(Z$25&lt;=$C30,0,IF(Z$25&gt;(INDEX($D$14:$AA$14,1,$C30)+$C30),INDEX($D$20:$AA$20,,$C30)-SUM($D30:Y30),INDEX($D$20:$AA$20,,$C30)/INDEX($D$14:$AA$14,1,$C30)))</f>
        <v>0.17021374916809739</v>
      </c>
      <c r="AA30" s="8">
        <f>IF(AA$25&lt;=$C30,0,IF(AA$25&gt;(INDEX($D$14:$AA$14,1,$C30)+$C30),INDEX($D$20:$AA$20,,$C30)-SUM($D30:Z30),INDEX($D$20:$AA$20,,$C30)/INDEX($D$14:$AA$14,1,$C30)))</f>
        <v>0.17021374916809739</v>
      </c>
      <c r="AB30" s="8">
        <f>IF(AB$25&lt;=$C30,0,IF(AB$25&gt;(INDEX($D$14:$AA$14,1,$C30)+$C30),INDEX($D$20:$AA$20,,$C30)-SUM($D30:AA30),INDEX($D$20:$AA$20,,$C30)/INDEX($D$14:$AA$14,1,$C30)))</f>
        <v>0.17021374916809739</v>
      </c>
      <c r="AC30" s="8">
        <f>IF(AC$25&lt;=$C30,0,IF(AC$25&gt;(INDEX($D$14:$AG$14,1,$C30)+$C30),INDEX($D$20:$AG$20,,$C30)-SUM($D30:AB30),INDEX($D$20:$AG$20,,$C30)/INDEX($D$14:$AG$14,1,$C30)))</f>
        <v>0.17021374916809739</v>
      </c>
      <c r="AD30" s="8">
        <f>IF(AD$25&lt;=$C30,0,IF(AD$25&gt;(INDEX($D$14:$AG$14,1,$C30)+$C30),INDEX($D$20:$AG$20,,$C30)-SUM($D30:AC30),INDEX($D$20:$AG$20,,$C30)/INDEX($D$14:$AG$14,1,$C30)))*0.5</f>
        <v>8.5106874584048697E-2</v>
      </c>
      <c r="AE30" s="8"/>
      <c r="AF30" s="8"/>
      <c r="AG30" s="8"/>
      <c r="AH30" s="11">
        <f t="shared" ref="AH30:AH55" si="11">SUM(E30:AD30)</f>
        <v>4.1702368546183841</v>
      </c>
      <c r="AI30" s="11" cm="1">
        <f t="array" ref="AI30:AI55">TRANSPOSE(E20:AD20)</f>
        <v>10.212824950085844</v>
      </c>
      <c r="AJ30" s="11">
        <f t="shared" ref="AJ30:AJ55" si="12">AI30-AH30</f>
        <v>6.04258809546746</v>
      </c>
      <c r="AK30" s="10">
        <f t="shared" ref="AK30:AK55" si="13">AD69</f>
        <v>35.5</v>
      </c>
      <c r="AM30" s="100">
        <v>60</v>
      </c>
      <c r="AN30" s="101">
        <f>IF($AI$14=50,$AI$14-AK30,AM30-AK30)</f>
        <v>24.5</v>
      </c>
      <c r="AO30">
        <v>50</v>
      </c>
      <c r="AP30" s="101">
        <f t="shared" si="10"/>
        <v>25.5</v>
      </c>
    </row>
    <row r="31" spans="2:42" x14ac:dyDescent="0.2">
      <c r="B31">
        <v>1999</v>
      </c>
      <c r="C31" s="10">
        <v>3</v>
      </c>
      <c r="E31" s="8">
        <f>IF(E$25&lt;=$C31,0,IF(E$25&gt;(INDEX($D$14:$AA$14,1,$C31)+$C31),INDEX($D$20:$AA$20,,$C31)-SUM($D31:D31),INDEX($D$20:$AA$20,,$C31)/INDEX($D$14:$AA$14,1,$C31)))</f>
        <v>0</v>
      </c>
      <c r="F31" s="8">
        <f>IF(F$25&lt;=$C31,0,IF(F$25&gt;(INDEX($D$14:$AA$14,1,$C31)+$C31),INDEX($D$20:$AA$20,,$C31)-SUM($D31:E31),INDEX($D$20:$AA$20,,$C31)/INDEX($D$14:$AA$14,1,$C31)))</f>
        <v>0</v>
      </c>
      <c r="G31" s="8">
        <f>IF(G$25&lt;=$C31,0,IF(G$25&gt;(INDEX($D$14:$AA$14,1,$C31)+$C31),INDEX($D$20:$AA$20,,$C31)-SUM($D31:F31),INDEX($D$20:$AA$20,,$C31)/INDEX($D$14:$AA$14,1,$C31)))</f>
        <v>0.18033773487239635</v>
      </c>
      <c r="H31" s="8">
        <f>IF(H$25&lt;=$C31,0,IF(H$25&gt;(INDEX($D$14:$AA$14,1,$C31)+$C31),INDEX($D$20:$AA$20,,$C31)-SUM($D31:G31),INDEX($D$20:$AA$20,,$C31)/INDEX($D$14:$AA$14,1,$C31)))</f>
        <v>0.18033773487239635</v>
      </c>
      <c r="I31" s="8">
        <f>IF(I$25&lt;=$C31,0,IF(I$25&gt;(INDEX($D$14:$AA$14,1,$C31)+$C31),INDEX($D$20:$AA$20,,$C31)-SUM($D31:H31),INDEX($D$20:$AA$20,,$C31)/INDEX($D$14:$AA$14,1,$C31)))</f>
        <v>0.18033773487239635</v>
      </c>
      <c r="J31" s="8">
        <f>IF(J$25&lt;=$C31,0,IF(J$25&gt;(INDEX($D$14:$AA$14,1,$C31)+$C31),INDEX($D$20:$AA$20,,$C31)-SUM($D31:I31),INDEX($D$20:$AA$20,,$C31)/INDEX($D$14:$AA$14,1,$C31)))</f>
        <v>0.18033773487239635</v>
      </c>
      <c r="K31" s="8">
        <f>IF(K$25&lt;=$C31,0,IF(K$25&gt;(INDEX($D$14:$AA$14,1,$C31)+$C31),INDEX($D$20:$AA$20,,$C31)-SUM($D31:J31),INDEX($D$20:$AA$20,,$C31)/INDEX($D$14:$AA$14,1,$C31)))</f>
        <v>0.18033773487239635</v>
      </c>
      <c r="L31" s="8">
        <f>IF(L$25&lt;=$C31,0,IF(L$25&gt;(INDEX($D$14:$AA$14,1,$C31)+$C31),INDEX($D$20:$AA$20,,$C31)-SUM($D31:K31),INDEX($D$20:$AA$20,,$C31)/INDEX($D$14:$AA$14,1,$C31)))</f>
        <v>0.18033773487239635</v>
      </c>
      <c r="M31" s="8">
        <f>IF(M$25&lt;=$C31,0,IF(M$25&gt;(INDEX($D$14:$AA$14,1,$C31)+$C31),INDEX($D$20:$AA$20,,$C31)-SUM($D31:L31),INDEX($D$20:$AA$20,,$C31)/INDEX($D$14:$AA$14,1,$C31)))</f>
        <v>0.18033773487239635</v>
      </c>
      <c r="N31" s="8">
        <f>IF(N$25&lt;=$C31,0,IF(N$25&gt;(INDEX($D$14:$AA$14,1,$C31)+$C31),INDEX($D$20:$AA$20,,$C31)-SUM($D31:M31),INDEX($D$20:$AA$20,,$C31)/INDEX($D$14:$AA$14,1,$C31)))</f>
        <v>0.18033773487239635</v>
      </c>
      <c r="O31" s="8">
        <f>IF(O$25&lt;=$C31,0,IF(O$25&gt;(INDEX($D$14:$AA$14,1,$C31)+$C31),INDEX($D$20:$AA$20,,$C31)-SUM($D31:N31),INDEX($D$20:$AA$20,,$C31)/INDEX($D$14:$AA$14,1,$C31)))</f>
        <v>0.18033773487239635</v>
      </c>
      <c r="P31" s="8">
        <f>IF(P$25&lt;=$C31,0,IF(P$25&gt;(INDEX($D$14:$AA$14,1,$C31)+$C31),INDEX($D$20:$AA$20,,$C31)-SUM($D31:O31),INDEX($D$20:$AA$20,,$C31)/INDEX($D$14:$AA$14,1,$C31)))</f>
        <v>0.18033773487239635</v>
      </c>
      <c r="Q31" s="8">
        <f>IF(Q$25&lt;=$C31,0,IF(Q$25&gt;(INDEX($D$14:$AA$14,1,$C31)+$C31),INDEX($D$20:$AA$20,,$C31)-SUM($D31:P31),INDEX($D$20:$AA$20,,$C31)/INDEX($D$14:$AA$14,1,$C31)))</f>
        <v>0.18033773487239635</v>
      </c>
      <c r="R31" s="8">
        <f>IF(R$25&lt;=$C31,0,IF(R$25&gt;(INDEX($D$14:$AA$14,1,$C31)+$C31),INDEX($D$20:$AA$20,,$C31)-SUM($D31:Q31),INDEX($D$20:$AA$20,,$C31)/INDEX($D$14:$AA$14,1,$C31)))</f>
        <v>0.18033773487239635</v>
      </c>
      <c r="S31" s="8">
        <f>IF(S$25&lt;=$C31,0,IF(S$25&gt;(INDEX($D$14:$AA$14,1,$C31)+$C31),INDEX($D$20:$AA$20,,$C31)-SUM($D31:R31),INDEX($D$20:$AA$20,,$C31)/INDEX($D$14:$AA$14,1,$C31)))</f>
        <v>0.18033773487239635</v>
      </c>
      <c r="T31" s="8">
        <f>IF(T$25&lt;=$C31,0,IF(T$25&gt;(INDEX($D$14:$AA$14,1,$C31)+$C31),INDEX($D$20:$AA$20,,$C31)-SUM($D31:S31),INDEX($D$20:$AA$20,,$C31)/INDEX($D$14:$AA$14,1,$C31)))</f>
        <v>0.18033773487239635</v>
      </c>
      <c r="U31" s="8">
        <f>IF(U$25&lt;=$C31,0,IF(U$25&gt;(INDEX($D$14:$AA$14,1,$C31)+$C31),INDEX($D$20:$AA$20,,$C31)-SUM($D31:T31),INDEX($D$20:$AA$20,,$C31)/INDEX($D$14:$AA$14,1,$C31)))</f>
        <v>0.18033773487239635</v>
      </c>
      <c r="V31" s="8">
        <f>IF(V$25&lt;=$C31,0,IF(V$25&gt;(INDEX($D$14:$AA$14,1,$C31)+$C31),INDEX($D$20:$AA$20,,$C31)-SUM($D31:U31),INDEX($D$20:$AA$20,,$C31)/INDEX($D$14:$AA$14,1,$C31)))</f>
        <v>0.18033773487239635</v>
      </c>
      <c r="W31" s="8">
        <f>IF(W$25&lt;=$C31,0,IF(W$25&gt;(INDEX($D$14:$AA$14,1,$C31)+$C31),INDEX($D$20:$AA$20,,$C31)-SUM($D31:V31),INDEX($D$20:$AA$20,,$C31)/INDEX($D$14:$AA$14,1,$C31)))</f>
        <v>0.18033773487239635</v>
      </c>
      <c r="X31" s="8">
        <f>IF(X$25&lt;=$C31,0,IF(X$25&gt;(INDEX($D$14:$AA$14,1,$C31)+$C31),INDEX($D$20:$AA$20,,$C31)-SUM($D31:W31),INDEX($D$20:$AA$20,,$C31)/INDEX($D$14:$AA$14,1,$C31)))</f>
        <v>0.18033773487239635</v>
      </c>
      <c r="Y31" s="8">
        <f>IF(Y$25&lt;=$C31,0,IF(Y$25&gt;(INDEX($D$14:$AA$14,1,$C31)+$C31),INDEX($D$20:$AA$20,,$C31)-SUM($D31:X31),INDEX($D$20:$AA$20,,$C31)/INDEX($D$14:$AA$14,1,$C31)))</f>
        <v>0.18033773487239635</v>
      </c>
      <c r="Z31" s="8">
        <f>IF(Z$25&lt;=$C31,0,IF(Z$25&gt;(INDEX($D$14:$AA$14,1,$C31)+$C31),INDEX($D$20:$AA$20,,$C31)-SUM($D31:Y31),INDEX($D$20:$AA$20,,$C31)/INDEX($D$14:$AA$14,1,$C31)))</f>
        <v>0.18033773487239635</v>
      </c>
      <c r="AA31" s="8">
        <f>IF(AA$25&lt;=$C31,0,IF(AA$25&gt;(INDEX($D$14:$AA$14,1,$C31)+$C31),INDEX($D$20:$AA$20,,$C31)-SUM($D31:Z31),INDEX($D$20:$AA$20,,$C31)/INDEX($D$14:$AA$14,1,$C31)))</f>
        <v>0.18033773487239635</v>
      </c>
      <c r="AB31" s="8">
        <f>IF(AB$25&lt;=$C31,0,IF(AB$25&gt;(INDEX($D$14:$AA$14,1,$C31)+$C31),INDEX($D$20:$AA$20,,$C31)-SUM($D31:AA31),INDEX($D$20:$AA$20,,$C31)/INDEX($D$14:$AA$14,1,$C31)))</f>
        <v>0.18033773487239635</v>
      </c>
      <c r="AC31" s="8">
        <f>IF(AC$25&lt;=$C31,0,IF(AC$25&gt;(INDEX($D$14:$AG$14,1,$C31)+$C31),INDEX($D$20:$AG$20,,$C31)-SUM($D31:AB31),INDEX($D$20:$AG$20,,$C31)/INDEX($D$14:$AG$14,1,$C31)))</f>
        <v>0.18033773487239635</v>
      </c>
      <c r="AD31" s="8">
        <f>IF(AD$25&lt;=$C31,0,IF(AD$25&gt;(INDEX($D$14:$AG$14,1,$C31)+$C31),INDEX($D$20:$AG$20,,$C31)-SUM($D31:AC31),INDEX($D$20:$AG$20,,$C31)/INDEX($D$14:$AG$14,1,$C31)))*0.5</f>
        <v>9.0168867436198175E-2</v>
      </c>
      <c r="AE31" s="8"/>
      <c r="AF31" s="8"/>
      <c r="AG31" s="8"/>
      <c r="AH31" s="11">
        <f t="shared" si="11"/>
        <v>4.2379367695013155</v>
      </c>
      <c r="AI31" s="11">
        <v>10.820264092343781</v>
      </c>
      <c r="AJ31" s="11">
        <f t="shared" si="12"/>
        <v>6.582327322842465</v>
      </c>
      <c r="AK31" s="10">
        <f t="shared" si="13"/>
        <v>36.5</v>
      </c>
      <c r="AM31" s="100">
        <v>60</v>
      </c>
      <c r="AN31" s="101">
        <f t="shared" ref="AN31:AN55" si="14">IF($AI$14=50,$AI$14-AK31,AM31-AK31)</f>
        <v>23.5</v>
      </c>
      <c r="AO31">
        <v>50</v>
      </c>
      <c r="AP31" s="101">
        <f t="shared" si="10"/>
        <v>26.5</v>
      </c>
    </row>
    <row r="32" spans="2:42" x14ac:dyDescent="0.2">
      <c r="B32">
        <v>2000</v>
      </c>
      <c r="C32" s="10">
        <v>4</v>
      </c>
      <c r="E32" s="8">
        <f>IF(E$25&lt;=$C32,0,IF(E$25&gt;(INDEX($D$14:$AA$14,1,$C32)+$C32),INDEX($D$20:$AA$20,,$C32)-SUM($D32:D32),INDEX($D$20:$AA$20,,$C32)/INDEX($D$14:$AA$14,1,$C32)))</f>
        <v>0</v>
      </c>
      <c r="F32" s="8">
        <f>IF(F$25&lt;=$C32,0,IF(F$25&gt;(INDEX($D$14:$AA$14,1,$C32)+$C32),INDEX($D$20:$AA$20,,$C32)-SUM($D32:E32),INDEX($D$20:$AA$20,,$C32)/INDEX($D$14:$AA$14,1,$C32)))</f>
        <v>0</v>
      </c>
      <c r="G32" s="8">
        <f>IF(G$25&lt;=$C32,0,IF(G$25&gt;(INDEX($D$14:$AA$14,1,$C32)+$C32),INDEX($D$20:$AA$20,,$C32)-SUM($D32:F32),INDEX($D$20:$AA$20,,$C32)/INDEX($D$14:$AA$14,1,$C32)))</f>
        <v>0</v>
      </c>
      <c r="H32" s="8">
        <f>IF(H$25&lt;=$C32,0,IF(H$25&gt;(INDEX($D$14:$AA$14,1,$C32)+$C32),INDEX($D$20:$AA$20,,$C32)-SUM($D32:G32),INDEX($D$20:$AA$20,,$C32)/INDEX($D$14:$AA$14,1,$C32)))</f>
        <v>0.16676120484165011</v>
      </c>
      <c r="I32" s="8">
        <f>IF(I$25&lt;=$C32,0,IF(I$25&gt;(INDEX($D$14:$AA$14,1,$C32)+$C32),INDEX($D$20:$AA$20,,$C32)-SUM($D32:H32),INDEX($D$20:$AA$20,,$C32)/INDEX($D$14:$AA$14,1,$C32)))</f>
        <v>0.16676120484165011</v>
      </c>
      <c r="J32" s="8">
        <f>IF(J$25&lt;=$C32,0,IF(J$25&gt;(INDEX($D$14:$AA$14,1,$C32)+$C32),INDEX($D$20:$AA$20,,$C32)-SUM($D32:I32),INDEX($D$20:$AA$20,,$C32)/INDEX($D$14:$AA$14,1,$C32)))</f>
        <v>0.16676120484165011</v>
      </c>
      <c r="K32" s="8">
        <f>IF(K$25&lt;=$C32,0,IF(K$25&gt;(INDEX($D$14:$AA$14,1,$C32)+$C32),INDEX($D$20:$AA$20,,$C32)-SUM($D32:J32),INDEX($D$20:$AA$20,,$C32)/INDEX($D$14:$AA$14,1,$C32)))</f>
        <v>0.16676120484165011</v>
      </c>
      <c r="L32" s="8">
        <f>IF(L$25&lt;=$C32,0,IF(L$25&gt;(INDEX($D$14:$AA$14,1,$C32)+$C32),INDEX($D$20:$AA$20,,$C32)-SUM($D32:K32),INDEX($D$20:$AA$20,,$C32)/INDEX($D$14:$AA$14,1,$C32)))</f>
        <v>0.16676120484165011</v>
      </c>
      <c r="M32" s="8">
        <f>IF(M$25&lt;=$C32,0,IF(M$25&gt;(INDEX($D$14:$AA$14,1,$C32)+$C32),INDEX($D$20:$AA$20,,$C32)-SUM($D32:L32),INDEX($D$20:$AA$20,,$C32)/INDEX($D$14:$AA$14,1,$C32)))</f>
        <v>0.16676120484165011</v>
      </c>
      <c r="N32" s="8">
        <f>IF(N$25&lt;=$C32,0,IF(N$25&gt;(INDEX($D$14:$AA$14,1,$C32)+$C32),INDEX($D$20:$AA$20,,$C32)-SUM($D32:M32),INDEX($D$20:$AA$20,,$C32)/INDEX($D$14:$AA$14,1,$C32)))</f>
        <v>0.16676120484165011</v>
      </c>
      <c r="O32" s="8">
        <f>IF(O$25&lt;=$C32,0,IF(O$25&gt;(INDEX($D$14:$AA$14,1,$C32)+$C32),INDEX($D$20:$AA$20,,$C32)-SUM($D32:N32),INDEX($D$20:$AA$20,,$C32)/INDEX($D$14:$AA$14,1,$C32)))</f>
        <v>0.16676120484165011</v>
      </c>
      <c r="P32" s="8">
        <f>IF(P$25&lt;=$C32,0,IF(P$25&gt;(INDEX($D$14:$AA$14,1,$C32)+$C32),INDEX($D$20:$AA$20,,$C32)-SUM($D32:O32),INDEX($D$20:$AA$20,,$C32)/INDEX($D$14:$AA$14,1,$C32)))</f>
        <v>0.16676120484165011</v>
      </c>
      <c r="Q32" s="8">
        <f>IF(Q$25&lt;=$C32,0,IF(Q$25&gt;(INDEX($D$14:$AA$14,1,$C32)+$C32),INDEX($D$20:$AA$20,,$C32)-SUM($D32:P32),INDEX($D$20:$AA$20,,$C32)/INDEX($D$14:$AA$14,1,$C32)))</f>
        <v>0.16676120484165011</v>
      </c>
      <c r="R32" s="8">
        <f>IF(R$25&lt;=$C32,0,IF(R$25&gt;(INDEX($D$14:$AA$14,1,$C32)+$C32),INDEX($D$20:$AA$20,,$C32)-SUM($D32:Q32),INDEX($D$20:$AA$20,,$C32)/INDEX($D$14:$AA$14,1,$C32)))</f>
        <v>0.16676120484165011</v>
      </c>
      <c r="S32" s="8">
        <f>IF(S$25&lt;=$C32,0,IF(S$25&gt;(INDEX($D$14:$AA$14,1,$C32)+$C32),INDEX($D$20:$AA$20,,$C32)-SUM($D32:R32),INDEX($D$20:$AA$20,,$C32)/INDEX($D$14:$AA$14,1,$C32)))</f>
        <v>0.16676120484165011</v>
      </c>
      <c r="T32" s="8">
        <f>IF(T$25&lt;=$C32,0,IF(T$25&gt;(INDEX($D$14:$AA$14,1,$C32)+$C32),INDEX($D$20:$AA$20,,$C32)-SUM($D32:S32),INDEX($D$20:$AA$20,,$C32)/INDEX($D$14:$AA$14,1,$C32)))</f>
        <v>0.16676120484165011</v>
      </c>
      <c r="U32" s="8">
        <f>IF(U$25&lt;=$C32,0,IF(U$25&gt;(INDEX($D$14:$AA$14,1,$C32)+$C32),INDEX($D$20:$AA$20,,$C32)-SUM($D32:T32),INDEX($D$20:$AA$20,,$C32)/INDEX($D$14:$AA$14,1,$C32)))</f>
        <v>0.16676120484165011</v>
      </c>
      <c r="V32" s="8">
        <f>IF(V$25&lt;=$C32,0,IF(V$25&gt;(INDEX($D$14:$AA$14,1,$C32)+$C32),INDEX($D$20:$AA$20,,$C32)-SUM($D32:U32),INDEX($D$20:$AA$20,,$C32)/INDEX($D$14:$AA$14,1,$C32)))</f>
        <v>0.16676120484165011</v>
      </c>
      <c r="W32" s="8">
        <f>IF(W$25&lt;=$C32,0,IF(W$25&gt;(INDEX($D$14:$AA$14,1,$C32)+$C32),INDEX($D$20:$AA$20,,$C32)-SUM($D32:V32),INDEX($D$20:$AA$20,,$C32)/INDEX($D$14:$AA$14,1,$C32)))</f>
        <v>0.16676120484165011</v>
      </c>
      <c r="X32" s="8">
        <f>IF(X$25&lt;=$C32,0,IF(X$25&gt;(INDEX($D$14:$AA$14,1,$C32)+$C32),INDEX($D$20:$AA$20,,$C32)-SUM($D32:W32),INDEX($D$20:$AA$20,,$C32)/INDEX($D$14:$AA$14,1,$C32)))</f>
        <v>0.16676120484165011</v>
      </c>
      <c r="Y32" s="8">
        <f>IF(Y$25&lt;=$C32,0,IF(Y$25&gt;(INDEX($D$14:$AA$14,1,$C32)+$C32),INDEX($D$20:$AA$20,,$C32)-SUM($D32:X32),INDEX($D$20:$AA$20,,$C32)/INDEX($D$14:$AA$14,1,$C32)))</f>
        <v>0.16676120484165011</v>
      </c>
      <c r="Z32" s="8">
        <f>IF(Z$25&lt;=$C32,0,IF(Z$25&gt;(INDEX($D$14:$AA$14,1,$C32)+$C32),INDEX($D$20:$AA$20,,$C32)-SUM($D32:Y32),INDEX($D$20:$AA$20,,$C32)/INDEX($D$14:$AA$14,1,$C32)))</f>
        <v>0.16676120484165011</v>
      </c>
      <c r="AA32" s="8">
        <f>IF(AA$25&lt;=$C32,0,IF(AA$25&gt;(INDEX($D$14:$AA$14,1,$C32)+$C32),INDEX($D$20:$AA$20,,$C32)-SUM($D32:Z32),INDEX($D$20:$AA$20,,$C32)/INDEX($D$14:$AA$14,1,$C32)))</f>
        <v>0.16676120484165011</v>
      </c>
      <c r="AB32" s="8">
        <f>IF(AB$25&lt;=$C32,0,IF(AB$25&gt;(INDEX($D$14:$AA$14,1,$C32)+$C32),INDEX($D$20:$AA$20,,$C32)-SUM($D32:AA32),INDEX($D$20:$AA$20,,$C32)/INDEX($D$14:$AA$14,1,$C32)))</f>
        <v>0.16676120484165011</v>
      </c>
      <c r="AC32" s="8">
        <f>IF(AC$25&lt;=$C32,0,IF(AC$25&gt;(INDEX($D$14:$AG$14,1,$C32)+$C32),INDEX($D$20:$AG$20,,$C32)-SUM($D32:AB32),INDEX($D$20:$AG$20,,$C32)/INDEX($D$14:$AG$14,1,$C32)))</f>
        <v>0.16676120484165011</v>
      </c>
      <c r="AD32" s="8">
        <f>IF(AD$25&lt;=$C32,0,IF(AD$25&gt;(INDEX($D$14:$AG$14,1,$C32)+$C32),INDEX($D$20:$AG$20,,$C32)-SUM($D32:AC32),INDEX($D$20:$AG$20,,$C32)/INDEX($D$14:$AG$14,1,$C32)))*0.5</f>
        <v>8.3380602420825053E-2</v>
      </c>
      <c r="AE32" s="8"/>
      <c r="AF32" s="8"/>
      <c r="AG32" s="8"/>
      <c r="AH32" s="11">
        <f t="shared" si="11"/>
        <v>3.7521271089371262</v>
      </c>
      <c r="AI32" s="11">
        <v>10.005672290499007</v>
      </c>
      <c r="AJ32" s="11">
        <f t="shared" si="12"/>
        <v>6.253545181561881</v>
      </c>
      <c r="AK32" s="10">
        <f t="shared" si="13"/>
        <v>37.5</v>
      </c>
      <c r="AM32" s="100">
        <v>60</v>
      </c>
      <c r="AN32" s="101">
        <f t="shared" si="14"/>
        <v>22.5</v>
      </c>
      <c r="AO32">
        <v>50</v>
      </c>
      <c r="AP32" s="101">
        <f t="shared" si="10"/>
        <v>27.5</v>
      </c>
    </row>
    <row r="33" spans="2:42" x14ac:dyDescent="0.2">
      <c r="B33">
        <v>2001</v>
      </c>
      <c r="C33" s="10">
        <v>5</v>
      </c>
      <c r="E33" s="8">
        <f>IF(E$25&lt;=$C33,0,IF(E$25&gt;(INDEX($D$14:$AA$14,1,$C33)+$C33),INDEX($D$20:$AA$20,,$C33)-SUM($D33:D33),INDEX($D$20:$AA$20,,$C33)/INDEX($D$14:$AA$14,1,$C33)))</f>
        <v>0</v>
      </c>
      <c r="F33" s="8">
        <f>IF(F$25&lt;=$C33,0,IF(F$25&gt;(INDEX($D$14:$AA$14,1,$C33)+$C33),INDEX($D$20:$AA$20,,$C33)-SUM($D33:E33),INDEX($D$20:$AA$20,,$C33)/INDEX($D$14:$AA$14,1,$C33)))</f>
        <v>0</v>
      </c>
      <c r="G33" s="8">
        <f>IF(G$25&lt;=$C33,0,IF(G$25&gt;(INDEX($D$14:$AA$14,1,$C33)+$C33),INDEX($D$20:$AA$20,,$C33)-SUM($D33:F33),INDEX($D$20:$AA$20,,$C33)/INDEX($D$14:$AA$14,1,$C33)))</f>
        <v>0</v>
      </c>
      <c r="H33" s="8">
        <f>IF(H$25&lt;=$C33,0,IF(H$25&gt;(INDEX($D$14:$AA$14,1,$C33)+$C33),INDEX($D$20:$AA$20,,$C33)-SUM($D33:G33),INDEX($D$20:$AA$20,,$C33)/INDEX($D$14:$AA$14,1,$C33)))</f>
        <v>0</v>
      </c>
      <c r="I33" s="8">
        <f>IF(I$25&lt;=$C33,0,IF(I$25&gt;(INDEX($D$14:$AA$14,1,$C33)+$C33),INDEX($D$20:$AA$20,,$C33)-SUM($D33:H33),INDEX($D$20:$AA$20,,$C33)/INDEX($D$14:$AA$14,1,$C33)))</f>
        <v>0.12540194564518728</v>
      </c>
      <c r="J33" s="8">
        <f>IF(J$25&lt;=$C33,0,IF(J$25&gt;(INDEX($D$14:$AA$14,1,$C33)+$C33),INDEX($D$20:$AA$20,,$C33)-SUM($D33:I33),INDEX($D$20:$AA$20,,$C33)/INDEX($D$14:$AA$14,1,$C33)))</f>
        <v>0.12540194564518728</v>
      </c>
      <c r="K33" s="8">
        <f>IF(K$25&lt;=$C33,0,IF(K$25&gt;(INDEX($D$14:$AA$14,1,$C33)+$C33),INDEX($D$20:$AA$20,,$C33)-SUM($D33:J33),INDEX($D$20:$AA$20,,$C33)/INDEX($D$14:$AA$14,1,$C33)))</f>
        <v>0.12540194564518728</v>
      </c>
      <c r="L33" s="8">
        <f>IF(L$25&lt;=$C33,0,IF(L$25&gt;(INDEX($D$14:$AA$14,1,$C33)+$C33),INDEX($D$20:$AA$20,,$C33)-SUM($D33:K33),INDEX($D$20:$AA$20,,$C33)/INDEX($D$14:$AA$14,1,$C33)))</f>
        <v>0.12540194564518728</v>
      </c>
      <c r="M33" s="8">
        <f>IF(M$25&lt;=$C33,0,IF(M$25&gt;(INDEX($D$14:$AA$14,1,$C33)+$C33),INDEX($D$20:$AA$20,,$C33)-SUM($D33:L33),INDEX($D$20:$AA$20,,$C33)/INDEX($D$14:$AA$14,1,$C33)))</f>
        <v>0.12540194564518728</v>
      </c>
      <c r="N33" s="8">
        <f>IF(N$25&lt;=$C33,0,IF(N$25&gt;(INDEX($D$14:$AA$14,1,$C33)+$C33),INDEX($D$20:$AA$20,,$C33)-SUM($D33:M33),INDEX($D$20:$AA$20,,$C33)/INDEX($D$14:$AA$14,1,$C33)))</f>
        <v>0.12540194564518728</v>
      </c>
      <c r="O33" s="8">
        <f>IF(O$25&lt;=$C33,0,IF(O$25&gt;(INDEX($D$14:$AA$14,1,$C33)+$C33),INDEX($D$20:$AA$20,,$C33)-SUM($D33:N33),INDEX($D$20:$AA$20,,$C33)/INDEX($D$14:$AA$14,1,$C33)))</f>
        <v>0.12540194564518728</v>
      </c>
      <c r="P33" s="8">
        <f>IF(P$25&lt;=$C33,0,IF(P$25&gt;(INDEX($D$14:$AA$14,1,$C33)+$C33),INDEX($D$20:$AA$20,,$C33)-SUM($D33:O33),INDEX($D$20:$AA$20,,$C33)/INDEX($D$14:$AA$14,1,$C33)))</f>
        <v>0.12540194564518728</v>
      </c>
      <c r="Q33" s="8">
        <f>IF(Q$25&lt;=$C33,0,IF(Q$25&gt;(INDEX($D$14:$AA$14,1,$C33)+$C33),INDEX($D$20:$AA$20,,$C33)-SUM($D33:P33),INDEX($D$20:$AA$20,,$C33)/INDEX($D$14:$AA$14,1,$C33)))</f>
        <v>0.12540194564518728</v>
      </c>
      <c r="R33" s="8">
        <f>IF(R$25&lt;=$C33,0,IF(R$25&gt;(INDEX($D$14:$AA$14,1,$C33)+$C33),INDEX($D$20:$AA$20,,$C33)-SUM($D33:Q33),INDEX($D$20:$AA$20,,$C33)/INDEX($D$14:$AA$14,1,$C33)))</f>
        <v>0.12540194564518728</v>
      </c>
      <c r="S33" s="8">
        <f>IF(S$25&lt;=$C33,0,IF(S$25&gt;(INDEX($D$14:$AA$14,1,$C33)+$C33),INDEX($D$20:$AA$20,,$C33)-SUM($D33:R33),INDEX($D$20:$AA$20,,$C33)/INDEX($D$14:$AA$14,1,$C33)))</f>
        <v>0.12540194564518728</v>
      </c>
      <c r="T33" s="8">
        <f>IF(T$25&lt;=$C33,0,IF(T$25&gt;(INDEX($D$14:$AA$14,1,$C33)+$C33),INDEX($D$20:$AA$20,,$C33)-SUM($D33:S33),INDEX($D$20:$AA$20,,$C33)/INDEX($D$14:$AA$14,1,$C33)))</f>
        <v>0.12540194564518728</v>
      </c>
      <c r="U33" s="8">
        <f>IF(U$25&lt;=$C33,0,IF(U$25&gt;(INDEX($D$14:$AA$14,1,$C33)+$C33),INDEX($D$20:$AA$20,,$C33)-SUM($D33:T33),INDEX($D$20:$AA$20,,$C33)/INDEX($D$14:$AA$14,1,$C33)))</f>
        <v>0.12540194564518728</v>
      </c>
      <c r="V33" s="8">
        <f>IF(V$25&lt;=$C33,0,IF(V$25&gt;(INDEX($D$14:$AA$14,1,$C33)+$C33),INDEX($D$20:$AA$20,,$C33)-SUM($D33:U33),INDEX($D$20:$AA$20,,$C33)/INDEX($D$14:$AA$14,1,$C33)))</f>
        <v>0.12540194564518728</v>
      </c>
      <c r="W33" s="8">
        <f>IF(W$25&lt;=$C33,0,IF(W$25&gt;(INDEX($D$14:$AA$14,1,$C33)+$C33),INDEX($D$20:$AA$20,,$C33)-SUM($D33:V33),INDEX($D$20:$AA$20,,$C33)/INDEX($D$14:$AA$14,1,$C33)))</f>
        <v>0.12540194564518728</v>
      </c>
      <c r="X33" s="8">
        <f>IF(X$25&lt;=$C33,0,IF(X$25&gt;(INDEX($D$14:$AA$14,1,$C33)+$C33),INDEX($D$20:$AA$20,,$C33)-SUM($D33:W33),INDEX($D$20:$AA$20,,$C33)/INDEX($D$14:$AA$14,1,$C33)))</f>
        <v>0.12540194564518728</v>
      </c>
      <c r="Y33" s="8">
        <f>IF(Y$25&lt;=$C33,0,IF(Y$25&gt;(INDEX($D$14:$AA$14,1,$C33)+$C33),INDEX($D$20:$AA$20,,$C33)-SUM($D33:X33),INDEX($D$20:$AA$20,,$C33)/INDEX($D$14:$AA$14,1,$C33)))</f>
        <v>0.12540194564518728</v>
      </c>
      <c r="Z33" s="8">
        <f>IF(Z$25&lt;=$C33,0,IF(Z$25&gt;(INDEX($D$14:$AA$14,1,$C33)+$C33),INDEX($D$20:$AA$20,,$C33)-SUM($D33:Y33),INDEX($D$20:$AA$20,,$C33)/INDEX($D$14:$AA$14,1,$C33)))</f>
        <v>0.12540194564518728</v>
      </c>
      <c r="AA33" s="8">
        <f>IF(AA$25&lt;=$C33,0,IF(AA$25&gt;(INDEX($D$14:$AA$14,1,$C33)+$C33),INDEX($D$20:$AA$20,,$C33)-SUM($D33:Z33),INDEX($D$20:$AA$20,,$C33)/INDEX($D$14:$AA$14,1,$C33)))</f>
        <v>0.12540194564518728</v>
      </c>
      <c r="AB33" s="8">
        <f>IF(AB$25&lt;=$C33,0,IF(AB$25&gt;(INDEX($D$14:$AA$14,1,$C33)+$C33),INDEX($D$20:$AA$20,,$C33)-SUM($D33:AA33),INDEX($D$20:$AA$20,,$C33)/INDEX($D$14:$AA$14,1,$C33)))</f>
        <v>0.12540194564518728</v>
      </c>
      <c r="AC33" s="8">
        <f>IF(AC$25&lt;=$C33,0,IF(AC$25&gt;(INDEX($D$14:$AG$14,1,$C33)+$C33),INDEX($D$20:$AG$20,,$C33)-SUM($D33:AB33),INDEX($D$20:$AG$20,,$C33)/INDEX($D$14:$AG$14,1,$C33)))</f>
        <v>0.12540194564518728</v>
      </c>
      <c r="AD33" s="8">
        <f>IF(AD$25&lt;=$C33,0,IF(AD$25&gt;(INDEX($D$14:$AG$14,1,$C33)+$C33),INDEX($D$20:$AG$20,,$C33)-SUM($D33:AC33),INDEX($D$20:$AG$20,,$C33)/INDEX($D$14:$AG$14,1,$C33)))*0.5</f>
        <v>6.270097282259364E-2</v>
      </c>
      <c r="AE33" s="8"/>
      <c r="AF33" s="8"/>
      <c r="AG33" s="8"/>
      <c r="AH33" s="11">
        <f t="shared" si="11"/>
        <v>2.6961418313715262</v>
      </c>
      <c r="AI33" s="11">
        <v>7.5241167387112364</v>
      </c>
      <c r="AJ33" s="11">
        <f t="shared" si="12"/>
        <v>4.8279749073397102</v>
      </c>
      <c r="AK33" s="10">
        <f t="shared" si="13"/>
        <v>38.5</v>
      </c>
      <c r="AM33" s="100">
        <v>60</v>
      </c>
      <c r="AN33" s="101">
        <f t="shared" si="14"/>
        <v>21.5</v>
      </c>
      <c r="AO33">
        <v>50</v>
      </c>
      <c r="AP33" s="101">
        <f t="shared" si="10"/>
        <v>28.5</v>
      </c>
    </row>
    <row r="34" spans="2:42" x14ac:dyDescent="0.2">
      <c r="B34">
        <v>2002</v>
      </c>
      <c r="C34" s="10">
        <v>6</v>
      </c>
      <c r="E34" s="8">
        <f>IF(E$25&lt;=$C34,0,IF(E$25&gt;(INDEX($D$14:$AA$14,1,$C34)+$C34),INDEX($D$20:$AA$20,,$C34)-SUM($D34:D34),INDEX($D$20:$AA$20,,$C34)/INDEX($D$14:$AA$14,1,$C34)))</f>
        <v>0</v>
      </c>
      <c r="F34" s="8">
        <f>IF(F$25&lt;=$C34,0,IF(F$25&gt;(INDEX($D$14:$AA$14,1,$C34)+$C34),INDEX($D$20:$AA$20,,$C34)-SUM($D34:E34),INDEX($D$20:$AA$20,,$C34)/INDEX($D$14:$AA$14,1,$C34)))</f>
        <v>0</v>
      </c>
      <c r="G34" s="8">
        <f>IF(G$25&lt;=$C34,0,IF(G$25&gt;(INDEX($D$14:$AA$14,1,$C34)+$C34),INDEX($D$20:$AA$20,,$C34)-SUM($D34:F34),INDEX($D$20:$AA$20,,$C34)/INDEX($D$14:$AA$14,1,$C34)))</f>
        <v>0</v>
      </c>
      <c r="H34" s="8">
        <f>IF(H$25&lt;=$C34,0,IF(H$25&gt;(INDEX($D$14:$AA$14,1,$C34)+$C34),INDEX($D$20:$AA$20,,$C34)-SUM($D34:G34),INDEX($D$20:$AA$20,,$C34)/INDEX($D$14:$AA$14,1,$C34)))</f>
        <v>0</v>
      </c>
      <c r="I34" s="8">
        <f>IF(I$25&lt;=$C34,0,IF(I$25&gt;(INDEX($D$14:$AA$14,1,$C34)+$C34),INDEX($D$20:$AA$20,,$C34)-SUM($D34:H34),INDEX($D$20:$AA$20,,$C34)/INDEX($D$14:$AA$14,1,$C34)))</f>
        <v>0</v>
      </c>
      <c r="J34" s="8">
        <f>IF(J$25&lt;=$C34,0,IF(J$25&gt;(INDEX($D$14:$AA$14,1,$C34)+$C34),INDEX($D$20:$AA$20,,$C34)-SUM($D34:I34),INDEX($D$20:$AA$20,,$C34)/INDEX($D$14:$AA$14,1,$C34)))</f>
        <v>0.19340241410347528</v>
      </c>
      <c r="K34" s="8">
        <f>IF(K$25&lt;=$C34,0,IF(K$25&gt;(INDEX($D$14:$AA$14,1,$C34)+$C34),INDEX($D$20:$AA$20,,$C34)-SUM($D34:J34),INDEX($D$20:$AA$20,,$C34)/INDEX($D$14:$AA$14,1,$C34)))</f>
        <v>0.19340241410347528</v>
      </c>
      <c r="L34" s="8">
        <f>IF(L$25&lt;=$C34,0,IF(L$25&gt;(INDEX($D$14:$AA$14,1,$C34)+$C34),INDEX($D$20:$AA$20,,$C34)-SUM($D34:K34),INDEX($D$20:$AA$20,,$C34)/INDEX($D$14:$AA$14,1,$C34)))</f>
        <v>0.19340241410347528</v>
      </c>
      <c r="M34" s="8">
        <f>IF(M$25&lt;=$C34,0,IF(M$25&gt;(INDEX($D$14:$AA$14,1,$C34)+$C34),INDEX($D$20:$AA$20,,$C34)-SUM($D34:L34),INDEX($D$20:$AA$20,,$C34)/INDEX($D$14:$AA$14,1,$C34)))</f>
        <v>0.19340241410347528</v>
      </c>
      <c r="N34" s="8">
        <f>IF(N$25&lt;=$C34,0,IF(N$25&gt;(INDEX($D$14:$AA$14,1,$C34)+$C34),INDEX($D$20:$AA$20,,$C34)-SUM($D34:M34),INDEX($D$20:$AA$20,,$C34)/INDEX($D$14:$AA$14,1,$C34)))</f>
        <v>0.19340241410347528</v>
      </c>
      <c r="O34" s="8">
        <f>IF(O$25&lt;=$C34,0,IF(O$25&gt;(INDEX($D$14:$AA$14,1,$C34)+$C34),INDEX($D$20:$AA$20,,$C34)-SUM($D34:N34),INDEX($D$20:$AA$20,,$C34)/INDEX($D$14:$AA$14,1,$C34)))</f>
        <v>0.19340241410347528</v>
      </c>
      <c r="P34" s="8">
        <f>IF(P$25&lt;=$C34,0,IF(P$25&gt;(INDEX($D$14:$AA$14,1,$C34)+$C34),INDEX($D$20:$AA$20,,$C34)-SUM($D34:O34),INDEX($D$20:$AA$20,,$C34)/INDEX($D$14:$AA$14,1,$C34)))</f>
        <v>0.19340241410347528</v>
      </c>
      <c r="Q34" s="8">
        <f>IF(Q$25&lt;=$C34,0,IF(Q$25&gt;(INDEX($D$14:$AA$14,1,$C34)+$C34),INDEX($D$20:$AA$20,,$C34)-SUM($D34:P34),INDEX($D$20:$AA$20,,$C34)/INDEX($D$14:$AA$14,1,$C34)))</f>
        <v>0.19340241410347528</v>
      </c>
      <c r="R34" s="8">
        <f>IF(R$25&lt;=$C34,0,IF(R$25&gt;(INDEX($D$14:$AA$14,1,$C34)+$C34),INDEX($D$20:$AA$20,,$C34)-SUM($D34:Q34),INDEX($D$20:$AA$20,,$C34)/INDEX($D$14:$AA$14,1,$C34)))</f>
        <v>0.19340241410347528</v>
      </c>
      <c r="S34" s="8">
        <f>IF(S$25&lt;=$C34,0,IF(S$25&gt;(INDEX($D$14:$AA$14,1,$C34)+$C34),INDEX($D$20:$AA$20,,$C34)-SUM($D34:R34),INDEX($D$20:$AA$20,,$C34)/INDEX($D$14:$AA$14,1,$C34)))</f>
        <v>0.19340241410347528</v>
      </c>
      <c r="T34" s="8">
        <f>IF(T$25&lt;=$C34,0,IF(T$25&gt;(INDEX($D$14:$AA$14,1,$C34)+$C34),INDEX($D$20:$AA$20,,$C34)-SUM($D34:S34),INDEX($D$20:$AA$20,,$C34)/INDEX($D$14:$AA$14,1,$C34)))</f>
        <v>0.19340241410347528</v>
      </c>
      <c r="U34" s="8">
        <f>IF(U$25&lt;=$C34,0,IF(U$25&gt;(INDEX($D$14:$AA$14,1,$C34)+$C34),INDEX($D$20:$AA$20,,$C34)-SUM($D34:T34),INDEX($D$20:$AA$20,,$C34)/INDEX($D$14:$AA$14,1,$C34)))</f>
        <v>0.19340241410347528</v>
      </c>
      <c r="V34" s="8">
        <f>IF(V$25&lt;=$C34,0,IF(V$25&gt;(INDEX($D$14:$AA$14,1,$C34)+$C34),INDEX($D$20:$AA$20,,$C34)-SUM($D34:U34),INDEX($D$20:$AA$20,,$C34)/INDEX($D$14:$AA$14,1,$C34)))</f>
        <v>0.19340241410347528</v>
      </c>
      <c r="W34" s="8">
        <f>IF(W$25&lt;=$C34,0,IF(W$25&gt;(INDEX($D$14:$AA$14,1,$C34)+$C34),INDEX($D$20:$AA$20,,$C34)-SUM($D34:V34),INDEX($D$20:$AA$20,,$C34)/INDEX($D$14:$AA$14,1,$C34)))</f>
        <v>0.19340241410347528</v>
      </c>
      <c r="X34" s="8">
        <f>IF(X$25&lt;=$C34,0,IF(X$25&gt;(INDEX($D$14:$AA$14,1,$C34)+$C34),INDEX($D$20:$AA$20,,$C34)-SUM($D34:W34),INDEX($D$20:$AA$20,,$C34)/INDEX($D$14:$AA$14,1,$C34)))</f>
        <v>0.19340241410347528</v>
      </c>
      <c r="Y34" s="8">
        <f>IF(Y$25&lt;=$C34,0,IF(Y$25&gt;(INDEX($D$14:$AA$14,1,$C34)+$C34),INDEX($D$20:$AA$20,,$C34)-SUM($D34:X34),INDEX($D$20:$AA$20,,$C34)/INDEX($D$14:$AA$14,1,$C34)))</f>
        <v>0.19340241410347528</v>
      </c>
      <c r="Z34" s="8">
        <f>IF(Z$25&lt;=$C34,0,IF(Z$25&gt;(INDEX($D$14:$AA$14,1,$C34)+$C34),INDEX($D$20:$AA$20,,$C34)-SUM($D34:Y34),INDEX($D$20:$AA$20,,$C34)/INDEX($D$14:$AA$14,1,$C34)))</f>
        <v>0.19340241410347528</v>
      </c>
      <c r="AA34" s="8">
        <f>IF(AA$25&lt;=$C34,0,IF(AA$25&gt;(INDEX($D$14:$AA$14,1,$C34)+$C34),INDEX($D$20:$AA$20,,$C34)-SUM($D34:Z34),INDEX($D$20:$AA$20,,$C34)/INDEX($D$14:$AA$14,1,$C34)))</f>
        <v>0.19340241410347528</v>
      </c>
      <c r="AB34" s="8">
        <f>IF(AB$25&lt;=$C34,0,IF(AB$25&gt;(INDEX($D$14:$AA$14,1,$C34)+$C34),INDEX($D$20:$AA$20,,$C34)-SUM($D34:AA34),INDEX($D$20:$AA$20,,$C34)/INDEX($D$14:$AA$14,1,$C34)))</f>
        <v>0.19340241410347528</v>
      </c>
      <c r="AC34" s="8">
        <f>IF(AC$25&lt;=$C34,0,IF(AC$25&gt;(INDEX($D$14:$AG$14,1,$C34)+$C34),INDEX($D$20:$AG$20,,$C34)-SUM($D34:AB34),INDEX($D$20:$AG$20,,$C34)/INDEX($D$14:$AG$14,1,$C34)))</f>
        <v>0.19340241410347528</v>
      </c>
      <c r="AD34" s="8">
        <f>IF(AD$25&lt;=$C34,0,IF(AD$25&gt;(INDEX($D$14:$AG$14,1,$C34)+$C34),INDEX($D$20:$AG$20,,$C34)-SUM($D34:AC34),INDEX($D$20:$AG$20,,$C34)/INDEX($D$14:$AG$14,1,$C34)))*0.5</f>
        <v>9.6701207051737639E-2</v>
      </c>
      <c r="AE34" s="8"/>
      <c r="AF34" s="8"/>
      <c r="AG34" s="8"/>
      <c r="AH34" s="11">
        <f t="shared" si="11"/>
        <v>3.9647494891212443</v>
      </c>
      <c r="AI34" s="11">
        <v>11.604144846208516</v>
      </c>
      <c r="AJ34" s="11">
        <f t="shared" si="12"/>
        <v>7.6393953570872721</v>
      </c>
      <c r="AK34" s="10">
        <f t="shared" si="13"/>
        <v>39.5</v>
      </c>
      <c r="AM34" s="100">
        <v>60</v>
      </c>
      <c r="AN34" s="101">
        <f t="shared" si="14"/>
        <v>20.5</v>
      </c>
      <c r="AO34">
        <v>50</v>
      </c>
      <c r="AP34" s="101">
        <f t="shared" si="10"/>
        <v>29.5</v>
      </c>
    </row>
    <row r="35" spans="2:42" x14ac:dyDescent="0.2">
      <c r="B35">
        <v>2003</v>
      </c>
      <c r="C35" s="10">
        <v>7</v>
      </c>
      <c r="E35" s="8">
        <f>IF(E$25&lt;=$C35,0,IF(E$25&gt;(INDEX($D$14:$AA$14,1,$C35)+$C35),INDEX($D$20:$AA$20,,$C35)-SUM($D35:D35),INDEX($D$20:$AA$20,,$C35)/INDEX($D$14:$AA$14,1,$C35)))</f>
        <v>0</v>
      </c>
      <c r="F35" s="8">
        <f>IF(F$25&lt;=$C35,0,IF(F$25&gt;(INDEX($D$14:$AA$14,1,$C35)+$C35),INDEX($D$20:$AA$20,,$C35)-SUM($D35:E35),INDEX($D$20:$AA$20,,$C35)/INDEX($D$14:$AA$14,1,$C35)))</f>
        <v>0</v>
      </c>
      <c r="G35" s="8">
        <f>IF(G$25&lt;=$C35,0,IF(G$25&gt;(INDEX($D$14:$AA$14,1,$C35)+$C35),INDEX($D$20:$AA$20,,$C35)-SUM($D35:F35),INDEX($D$20:$AA$20,,$C35)/INDEX($D$14:$AA$14,1,$C35)))</f>
        <v>0</v>
      </c>
      <c r="H35" s="8">
        <f>IF(H$25&lt;=$C35,0,IF(H$25&gt;(INDEX($D$14:$AA$14,1,$C35)+$C35),INDEX($D$20:$AA$20,,$C35)-SUM($D35:G35),INDEX($D$20:$AA$20,,$C35)/INDEX($D$14:$AA$14,1,$C35)))</f>
        <v>0</v>
      </c>
      <c r="I35" s="8">
        <f>IF(I$25&lt;=$C35,0,IF(I$25&gt;(INDEX($D$14:$AA$14,1,$C35)+$C35),INDEX($D$20:$AA$20,,$C35)-SUM($D35:H35),INDEX($D$20:$AA$20,,$C35)/INDEX($D$14:$AA$14,1,$C35)))</f>
        <v>0</v>
      </c>
      <c r="J35" s="8">
        <f>IF(J$25&lt;=$C35,0,IF(J$25&gt;(INDEX($D$14:$AA$14,1,$C35)+$C35),INDEX($D$20:$AA$20,,$C35)-SUM($D35:I35),INDEX($D$20:$AA$20,,$C35)/INDEX($D$14:$AA$14,1,$C35)))</f>
        <v>0</v>
      </c>
      <c r="K35" s="8">
        <f>IF(K$25&lt;=$C35,0,IF(K$25&gt;(INDEX($D$14:$AA$14,1,$C35)+$C35),INDEX($D$20:$AA$20,,$C35)-SUM($D35:J35),INDEX($D$20:$AA$20,,$C35)/INDEX($D$14:$AA$14,1,$C35)))</f>
        <v>0.28725342592285236</v>
      </c>
      <c r="L35" s="8">
        <f>IF(L$25&lt;=$C35,0,IF(L$25&gt;(INDEX($D$14:$AA$14,1,$C35)+$C35),INDEX($D$20:$AA$20,,$C35)-SUM($D35:K35),INDEX($D$20:$AA$20,,$C35)/INDEX($D$14:$AA$14,1,$C35)))</f>
        <v>0.28725342592285236</v>
      </c>
      <c r="M35" s="8">
        <f>IF(M$25&lt;=$C35,0,IF(M$25&gt;(INDEX($D$14:$AA$14,1,$C35)+$C35),INDEX($D$20:$AA$20,,$C35)-SUM($D35:L35),INDEX($D$20:$AA$20,,$C35)/INDEX($D$14:$AA$14,1,$C35)))</f>
        <v>0.28725342592285236</v>
      </c>
      <c r="N35" s="8">
        <f>IF(N$25&lt;=$C35,0,IF(N$25&gt;(INDEX($D$14:$AA$14,1,$C35)+$C35),INDEX($D$20:$AA$20,,$C35)-SUM($D35:M35),INDEX($D$20:$AA$20,,$C35)/INDEX($D$14:$AA$14,1,$C35)))</f>
        <v>0.28725342592285236</v>
      </c>
      <c r="O35" s="8">
        <f>IF(O$25&lt;=$C35,0,IF(O$25&gt;(INDEX($D$14:$AA$14,1,$C35)+$C35),INDEX($D$20:$AA$20,,$C35)-SUM($D35:N35),INDEX($D$20:$AA$20,,$C35)/INDEX($D$14:$AA$14,1,$C35)))</f>
        <v>0.28725342592285236</v>
      </c>
      <c r="P35" s="8">
        <f>IF(P$25&lt;=$C35,0,IF(P$25&gt;(INDEX($D$14:$AA$14,1,$C35)+$C35),INDEX($D$20:$AA$20,,$C35)-SUM($D35:O35),INDEX($D$20:$AA$20,,$C35)/INDEX($D$14:$AA$14,1,$C35)))</f>
        <v>0.28725342592285236</v>
      </c>
      <c r="Q35" s="8">
        <f>IF(Q$25&lt;=$C35,0,IF(Q$25&gt;(INDEX($D$14:$AA$14,1,$C35)+$C35),INDEX($D$20:$AA$20,,$C35)-SUM($D35:P35),INDEX($D$20:$AA$20,,$C35)/INDEX($D$14:$AA$14,1,$C35)))</f>
        <v>0.28725342592285236</v>
      </c>
      <c r="R35" s="8">
        <f>IF(R$25&lt;=$C35,0,IF(R$25&gt;(INDEX($D$14:$AA$14,1,$C35)+$C35),INDEX($D$20:$AA$20,,$C35)-SUM($D35:Q35),INDEX($D$20:$AA$20,,$C35)/INDEX($D$14:$AA$14,1,$C35)))</f>
        <v>0.28725342592285236</v>
      </c>
      <c r="S35" s="8">
        <f>IF(S$25&lt;=$C35,0,IF(S$25&gt;(INDEX($D$14:$AA$14,1,$C35)+$C35),INDEX($D$20:$AA$20,,$C35)-SUM($D35:R35),INDEX($D$20:$AA$20,,$C35)/INDEX($D$14:$AA$14,1,$C35)))</f>
        <v>0.28725342592285236</v>
      </c>
      <c r="T35" s="8">
        <f>IF(T$25&lt;=$C35,0,IF(T$25&gt;(INDEX($D$14:$AA$14,1,$C35)+$C35),INDEX($D$20:$AA$20,,$C35)-SUM($D35:S35),INDEX($D$20:$AA$20,,$C35)/INDEX($D$14:$AA$14,1,$C35)))</f>
        <v>0.28725342592285236</v>
      </c>
      <c r="U35" s="8">
        <f>IF(U$25&lt;=$C35,0,IF(U$25&gt;(INDEX($D$14:$AA$14,1,$C35)+$C35),INDEX($D$20:$AA$20,,$C35)-SUM($D35:T35),INDEX($D$20:$AA$20,,$C35)/INDEX($D$14:$AA$14,1,$C35)))</f>
        <v>0.28725342592285236</v>
      </c>
      <c r="V35" s="8">
        <f>IF(V$25&lt;=$C35,0,IF(V$25&gt;(INDEX($D$14:$AA$14,1,$C35)+$C35),INDEX($D$20:$AA$20,,$C35)-SUM($D35:U35),INDEX($D$20:$AA$20,,$C35)/INDEX($D$14:$AA$14,1,$C35)))</f>
        <v>0.28725342592285236</v>
      </c>
      <c r="W35" s="8">
        <f>IF(W$25&lt;=$C35,0,IF(W$25&gt;(INDEX($D$14:$AA$14,1,$C35)+$C35),INDEX($D$20:$AA$20,,$C35)-SUM($D35:V35),INDEX($D$20:$AA$20,,$C35)/INDEX($D$14:$AA$14,1,$C35)))</f>
        <v>0.28725342592285236</v>
      </c>
      <c r="X35" s="8">
        <f>IF(X$25&lt;=$C35,0,IF(X$25&gt;(INDEX($D$14:$AA$14,1,$C35)+$C35),INDEX($D$20:$AA$20,,$C35)-SUM($D35:W35),INDEX($D$20:$AA$20,,$C35)/INDEX($D$14:$AA$14,1,$C35)))</f>
        <v>0.28725342592285236</v>
      </c>
      <c r="Y35" s="8">
        <f>IF(Y$25&lt;=$C35,0,IF(Y$25&gt;(INDEX($D$14:$AA$14,1,$C35)+$C35),INDEX($D$20:$AA$20,,$C35)-SUM($D35:X35),INDEX($D$20:$AA$20,,$C35)/INDEX($D$14:$AA$14,1,$C35)))</f>
        <v>0.28725342592285236</v>
      </c>
      <c r="Z35" s="8">
        <f>IF(Z$25&lt;=$C35,0,IF(Z$25&gt;(INDEX($D$14:$AA$14,1,$C35)+$C35),INDEX($D$20:$AA$20,,$C35)-SUM($D35:Y35),INDEX($D$20:$AA$20,,$C35)/INDEX($D$14:$AA$14,1,$C35)))</f>
        <v>0.28725342592285236</v>
      </c>
      <c r="AA35" s="8">
        <f>IF(AA$25&lt;=$C35,0,IF(AA$25&gt;(INDEX($D$14:$AA$14,1,$C35)+$C35),INDEX($D$20:$AA$20,,$C35)-SUM($D35:Z35),INDEX($D$20:$AA$20,,$C35)/INDEX($D$14:$AA$14,1,$C35)))</f>
        <v>0.28725342592285236</v>
      </c>
      <c r="AB35" s="8">
        <f>IF(AB$25&lt;=$C35,0,IF(AB$25&gt;(INDEX($D$14:$AA$14,1,$C35)+$C35),INDEX($D$20:$AA$20,,$C35)-SUM($D35:AA35),INDEX($D$20:$AA$20,,$C35)/INDEX($D$14:$AA$14,1,$C35)))</f>
        <v>0.28725342592285236</v>
      </c>
      <c r="AC35" s="8">
        <f>IF(AC$25&lt;=$C35,0,IF(AC$25&gt;(INDEX($D$14:$AG$14,1,$C35)+$C35),INDEX($D$20:$AG$20,,$C35)-SUM($D35:AB35),INDEX($D$20:$AG$20,,$C35)/INDEX($D$14:$AG$14,1,$C35)))</f>
        <v>0.28725342592285236</v>
      </c>
      <c r="AD35" s="8">
        <f>IF(AD$25&lt;=$C35,0,IF(AD$25&gt;(INDEX($D$14:$AG$14,1,$C35)+$C35),INDEX($D$20:$AG$20,,$C35)-SUM($D35:AC35),INDEX($D$20:$AG$20,,$C35)/INDEX($D$14:$AG$14,1,$C35)))*0.5</f>
        <v>0.14362671296142618</v>
      </c>
      <c r="AE35" s="8"/>
      <c r="AF35" s="8"/>
      <c r="AG35" s="8"/>
      <c r="AH35" s="11">
        <f t="shared" si="11"/>
        <v>5.6014418054956208</v>
      </c>
      <c r="AI35" s="11">
        <v>17.235205555371142</v>
      </c>
      <c r="AJ35" s="11">
        <f t="shared" si="12"/>
        <v>11.63376374987552</v>
      </c>
      <c r="AK35" s="10">
        <f t="shared" si="13"/>
        <v>40.5</v>
      </c>
      <c r="AM35" s="100">
        <v>60</v>
      </c>
      <c r="AN35" s="101">
        <f t="shared" si="14"/>
        <v>19.5</v>
      </c>
      <c r="AO35">
        <v>50</v>
      </c>
      <c r="AP35" s="101">
        <f t="shared" si="10"/>
        <v>30.5</v>
      </c>
    </row>
    <row r="36" spans="2:42" x14ac:dyDescent="0.2">
      <c r="B36">
        <v>2004</v>
      </c>
      <c r="C36" s="10">
        <v>8</v>
      </c>
      <c r="E36" s="8">
        <f>IF(E$25&lt;=$C36,0,IF(E$25&gt;(INDEX($D$14:$AA$14,1,$C36)+$C36),INDEX($D$20:$AA$20,,$C36)-SUM($D36:D36),INDEX($D$20:$AA$20,,$C36)/INDEX($D$14:$AA$14,1,$C36)))</f>
        <v>0</v>
      </c>
      <c r="F36" s="8">
        <f>IF(F$25&lt;=$C36,0,IF(F$25&gt;(INDEX($D$14:$AA$14,1,$C36)+$C36),INDEX($D$20:$AA$20,,$C36)-SUM($D36:E36),INDEX($D$20:$AA$20,,$C36)/INDEX($D$14:$AA$14,1,$C36)))</f>
        <v>0</v>
      </c>
      <c r="G36" s="8">
        <f>IF(G$25&lt;=$C36,0,IF(G$25&gt;(INDEX($D$14:$AA$14,1,$C36)+$C36),INDEX($D$20:$AA$20,,$C36)-SUM($D36:F36),INDEX($D$20:$AA$20,,$C36)/INDEX($D$14:$AA$14,1,$C36)))</f>
        <v>0</v>
      </c>
      <c r="H36" s="8">
        <f>IF(H$25&lt;=$C36,0,IF(H$25&gt;(INDEX($D$14:$AA$14,1,$C36)+$C36),INDEX($D$20:$AA$20,,$C36)-SUM($D36:G36),INDEX($D$20:$AA$20,,$C36)/INDEX($D$14:$AA$14,1,$C36)))</f>
        <v>0</v>
      </c>
      <c r="I36" s="8">
        <f>IF(I$25&lt;=$C36,0,IF(I$25&gt;(INDEX($D$14:$AA$14,1,$C36)+$C36),INDEX($D$20:$AA$20,,$C36)-SUM($D36:H36),INDEX($D$20:$AA$20,,$C36)/INDEX($D$14:$AA$14,1,$C36)))</f>
        <v>0</v>
      </c>
      <c r="J36" s="8">
        <f>IF(J$25&lt;=$C36,0,IF(J$25&gt;(INDEX($D$14:$AA$14,1,$C36)+$C36),INDEX($D$20:$AA$20,,$C36)-SUM($D36:I36),INDEX($D$20:$AA$20,,$C36)/INDEX($D$14:$AA$14,1,$C36)))</f>
        <v>0</v>
      </c>
      <c r="K36" s="8">
        <f>IF(K$25&lt;=$C36,0,IF(K$25&gt;(INDEX($D$14:$AA$14,1,$C36)+$C36),INDEX($D$20:$AA$20,,$C36)-SUM($D36:J36),INDEX($D$20:$AA$20,,$C36)/INDEX($D$14:$AA$14,1,$C36)))</f>
        <v>0</v>
      </c>
      <c r="L36" s="8">
        <f>IF(L$25&lt;=$C36,0,IF(L$25&gt;(INDEX($D$14:$AA$14,1,$C36)+$C36),INDEX($D$20:$AA$20,,$C36)-SUM($D36:K36),INDEX($D$20:$AA$20,,$C36)/INDEX($D$14:$AA$14,1,$C36)))</f>
        <v>0.23959655172413794</v>
      </c>
      <c r="M36" s="8">
        <f>IF(M$25&lt;=$C36,0,IF(M$25&gt;(INDEX($D$14:$AA$14,1,$C36)+$C36),INDEX($D$20:$AA$20,,$C36)-SUM($D36:L36),INDEX($D$20:$AA$20,,$C36)/INDEX($D$14:$AA$14,1,$C36)))</f>
        <v>0.23959655172413794</v>
      </c>
      <c r="N36" s="8">
        <f>IF(N$25&lt;=$C36,0,IF(N$25&gt;(INDEX($D$14:$AA$14,1,$C36)+$C36),INDEX($D$20:$AA$20,,$C36)-SUM($D36:M36),INDEX($D$20:$AA$20,,$C36)/INDEX($D$14:$AA$14,1,$C36)))</f>
        <v>0.23959655172413794</v>
      </c>
      <c r="O36" s="8">
        <f>IF(O$25&lt;=$C36,0,IF(O$25&gt;(INDEX($D$14:$AA$14,1,$C36)+$C36),INDEX($D$20:$AA$20,,$C36)-SUM($D36:N36),INDEX($D$20:$AA$20,,$C36)/INDEX($D$14:$AA$14,1,$C36)))</f>
        <v>0.23959655172413794</v>
      </c>
      <c r="P36" s="8">
        <f>IF(P$25&lt;=$C36,0,IF(P$25&gt;(INDEX($D$14:$AA$14,1,$C36)+$C36),INDEX($D$20:$AA$20,,$C36)-SUM($D36:O36),INDEX($D$20:$AA$20,,$C36)/INDEX($D$14:$AA$14,1,$C36)))</f>
        <v>0.23959655172413794</v>
      </c>
      <c r="Q36" s="8">
        <f>IF(Q$25&lt;=$C36,0,IF(Q$25&gt;(INDEX($D$14:$AA$14,1,$C36)+$C36),INDEX($D$20:$AA$20,,$C36)-SUM($D36:P36),INDEX($D$20:$AA$20,,$C36)/INDEX($D$14:$AA$14,1,$C36)))</f>
        <v>0.23959655172413794</v>
      </c>
      <c r="R36" s="8">
        <f>IF(R$25&lt;=$C36,0,IF(R$25&gt;(INDEX($D$14:$AA$14,1,$C36)+$C36),INDEX($D$20:$AA$20,,$C36)-SUM($D36:Q36),INDEX($D$20:$AA$20,,$C36)/INDEX($D$14:$AA$14,1,$C36)))</f>
        <v>0.23959655172413794</v>
      </c>
      <c r="S36" s="8">
        <f>IF(S$25&lt;=$C36,0,IF(S$25&gt;(INDEX($D$14:$AA$14,1,$C36)+$C36),INDEX($D$20:$AA$20,,$C36)-SUM($D36:R36),INDEX($D$20:$AA$20,,$C36)/INDEX($D$14:$AA$14,1,$C36)))</f>
        <v>0.23959655172413794</v>
      </c>
      <c r="T36" s="8">
        <f>IF(T$25&lt;=$C36,0,IF(T$25&gt;(INDEX($D$14:$AA$14,1,$C36)+$C36),INDEX($D$20:$AA$20,,$C36)-SUM($D36:S36),INDEX($D$20:$AA$20,,$C36)/INDEX($D$14:$AA$14,1,$C36)))</f>
        <v>0.23959655172413794</v>
      </c>
      <c r="U36" s="8">
        <f>IF(U$25&lt;=$C36,0,IF(U$25&gt;(INDEX($D$14:$AA$14,1,$C36)+$C36),INDEX($D$20:$AA$20,,$C36)-SUM($D36:T36),INDEX($D$20:$AA$20,,$C36)/INDEX($D$14:$AA$14,1,$C36)))</f>
        <v>0.23959655172413794</v>
      </c>
      <c r="V36" s="8">
        <f>IF(V$25&lt;=$C36,0,IF(V$25&gt;(INDEX($D$14:$AA$14,1,$C36)+$C36),INDEX($D$20:$AA$20,,$C36)-SUM($D36:U36),INDEX($D$20:$AA$20,,$C36)/INDEX($D$14:$AA$14,1,$C36)))</f>
        <v>0.23959655172413794</v>
      </c>
      <c r="W36" s="8">
        <f>IF(W$25&lt;=$C36,0,IF(W$25&gt;(INDEX($D$14:$AA$14,1,$C36)+$C36),INDEX($D$20:$AA$20,,$C36)-SUM($D36:V36),INDEX($D$20:$AA$20,,$C36)/INDEX($D$14:$AA$14,1,$C36)))</f>
        <v>0.23959655172413794</v>
      </c>
      <c r="X36" s="8">
        <f>IF(X$25&lt;=$C36,0,IF(X$25&gt;(INDEX($D$14:$AA$14,1,$C36)+$C36),INDEX($D$20:$AA$20,,$C36)-SUM($D36:W36),INDEX($D$20:$AA$20,,$C36)/INDEX($D$14:$AA$14,1,$C36)))</f>
        <v>0.23959655172413794</v>
      </c>
      <c r="Y36" s="8">
        <f>IF(Y$25&lt;=$C36,0,IF(Y$25&gt;(INDEX($D$14:$AA$14,1,$C36)+$C36),INDEX($D$20:$AA$20,,$C36)-SUM($D36:X36),INDEX($D$20:$AA$20,,$C36)/INDEX($D$14:$AA$14,1,$C36)))</f>
        <v>0.23959655172413794</v>
      </c>
      <c r="Z36" s="8">
        <f>IF(Z$25&lt;=$C36,0,IF(Z$25&gt;(INDEX($D$14:$AA$14,1,$C36)+$C36),INDEX($D$20:$AA$20,,$C36)-SUM($D36:Y36),INDEX($D$20:$AA$20,,$C36)/INDEX($D$14:$AA$14,1,$C36)))</f>
        <v>0.23959655172413794</v>
      </c>
      <c r="AA36" s="8">
        <f>IF(AA$25&lt;=$C36,0,IF(AA$25&gt;(INDEX($D$14:$AA$14,1,$C36)+$C36),INDEX($D$20:$AA$20,,$C36)-SUM($D36:Z36),INDEX($D$20:$AA$20,,$C36)/INDEX($D$14:$AA$14,1,$C36)))</f>
        <v>0.23959655172413794</v>
      </c>
      <c r="AB36" s="8">
        <f>IF(AB$25&lt;=$C36,0,IF(AB$25&gt;(INDEX($D$14:$AA$14,1,$C36)+$C36),INDEX($D$20:$AA$20,,$C36)-SUM($D36:AA36),INDEX($D$20:$AA$20,,$C36)/INDEX($D$14:$AA$14,1,$C36)))</f>
        <v>0.23959655172413794</v>
      </c>
      <c r="AC36" s="8">
        <f>IF(AC$25&lt;=$C36,0,IF(AC$25&gt;(INDEX($D$14:$AG$14,1,$C36)+$C36),INDEX($D$20:$AG$20,,$C36)-SUM($D36:AB36),INDEX($D$20:$AG$20,,$C36)/INDEX($D$14:$AG$14,1,$C36)))</f>
        <v>0.23959655172413794</v>
      </c>
      <c r="AD36" s="8">
        <f>IF(AD$25&lt;=$C36,0,IF(AD$25&gt;(INDEX($D$14:$AG$14,1,$C36)+$C36),INDEX($D$20:$AG$20,,$C36)-SUM($D36:AC36),INDEX($D$20:$AG$20,,$C36)/INDEX($D$14:$AG$14,1,$C36)))*0.5</f>
        <v>0.11979827586206897</v>
      </c>
      <c r="AE36" s="8"/>
      <c r="AF36" s="8"/>
      <c r="AG36" s="8"/>
      <c r="AH36" s="11">
        <f t="shared" si="11"/>
        <v>4.4325362068965521</v>
      </c>
      <c r="AI36" s="11">
        <v>14.375793103448276</v>
      </c>
      <c r="AJ36" s="11">
        <f t="shared" si="12"/>
        <v>9.9432568965517234</v>
      </c>
      <c r="AK36" s="10">
        <f t="shared" si="13"/>
        <v>41.5</v>
      </c>
      <c r="AM36" s="100">
        <v>60</v>
      </c>
      <c r="AN36" s="101">
        <f t="shared" si="14"/>
        <v>18.5</v>
      </c>
      <c r="AO36">
        <v>50</v>
      </c>
      <c r="AP36" s="101">
        <f t="shared" si="10"/>
        <v>31.5</v>
      </c>
    </row>
    <row r="37" spans="2:42" x14ac:dyDescent="0.2">
      <c r="B37">
        <v>2005</v>
      </c>
      <c r="C37" s="10">
        <v>9</v>
      </c>
      <c r="E37" s="8">
        <f>IF(E$25&lt;=$C37,0,IF(E$25&gt;(INDEX($D$14:$AA$14,1,$C37)+$C37),INDEX($D$20:$AA$20,,$C37)-SUM($D37:D37),INDEX($D$20:$AA$20,,$C37)/INDEX($D$14:$AA$14,1,$C37)))</f>
        <v>0</v>
      </c>
      <c r="F37" s="8">
        <f>IF(F$25&lt;=$C37,0,IF(F$25&gt;(INDEX($D$14:$AA$14,1,$C37)+$C37),INDEX($D$20:$AA$20,,$C37)-SUM($D37:E37),INDEX($D$20:$AA$20,,$C37)/INDEX($D$14:$AA$14,1,$C37)))</f>
        <v>0</v>
      </c>
      <c r="G37" s="8">
        <f>IF(G$25&lt;=$C37,0,IF(G$25&gt;(INDEX($D$14:$AA$14,1,$C37)+$C37),INDEX($D$20:$AA$20,,$C37)-SUM($D37:F37),INDEX($D$20:$AA$20,,$C37)/INDEX($D$14:$AA$14,1,$C37)))</f>
        <v>0</v>
      </c>
      <c r="H37" s="8">
        <f>IF(H$25&lt;=$C37,0,IF(H$25&gt;(INDEX($D$14:$AA$14,1,$C37)+$C37),INDEX($D$20:$AA$20,,$C37)-SUM($D37:G37),INDEX($D$20:$AA$20,,$C37)/INDEX($D$14:$AA$14,1,$C37)))</f>
        <v>0</v>
      </c>
      <c r="I37" s="8">
        <f>IF(I$25&lt;=$C37,0,IF(I$25&gt;(INDEX($D$14:$AA$14,1,$C37)+$C37),INDEX($D$20:$AA$20,,$C37)-SUM($D37:H37),INDEX($D$20:$AA$20,,$C37)/INDEX($D$14:$AA$14,1,$C37)))</f>
        <v>0</v>
      </c>
      <c r="J37" s="8">
        <f>IF(J$25&lt;=$C37,0,IF(J$25&gt;(INDEX($D$14:$AA$14,1,$C37)+$C37),INDEX($D$20:$AA$20,,$C37)-SUM($D37:I37),INDEX($D$20:$AA$20,,$C37)/INDEX($D$14:$AA$14,1,$C37)))</f>
        <v>0</v>
      </c>
      <c r="K37" s="8">
        <f>IF(K$25&lt;=$C37,0,IF(K$25&gt;(INDEX($D$14:$AA$14,1,$C37)+$C37),INDEX($D$20:$AA$20,,$C37)-SUM($D37:J37),INDEX($D$20:$AA$20,,$C37)/INDEX($D$14:$AA$14,1,$C37)))</f>
        <v>0</v>
      </c>
      <c r="L37" s="8">
        <f>IF(L$25&lt;=$C37,0,IF(L$25&gt;(INDEX($D$14:$AA$14,1,$C37)+$C37),INDEX($D$20:$AA$20,,$C37)-SUM($D37:K37),INDEX($D$20:$AA$20,,$C37)/INDEX($D$14:$AA$14,1,$C37)))</f>
        <v>0</v>
      </c>
      <c r="M37" s="8">
        <f>IF(M$25&lt;=$C37,0,IF(M$25&gt;(INDEX($D$14:$AA$14,1,$C37)+$C37),INDEX($D$20:$AA$20,,$C37)-SUM($D37:L37),INDEX($D$20:$AA$20,,$C37)/INDEX($D$14:$AA$14,1,$C37)))</f>
        <v>0.20699154057771665</v>
      </c>
      <c r="N37" s="8">
        <f>IF(N$25&lt;=$C37,0,IF(N$25&gt;(INDEX($D$14:$AA$14,1,$C37)+$C37),INDEX($D$20:$AA$20,,$C37)-SUM($D37:M37),INDEX($D$20:$AA$20,,$C37)/INDEX($D$14:$AA$14,1,$C37)))</f>
        <v>0.20699154057771665</v>
      </c>
      <c r="O37" s="8">
        <f>IF(O$25&lt;=$C37,0,IF(O$25&gt;(INDEX($D$14:$AA$14,1,$C37)+$C37),INDEX($D$20:$AA$20,,$C37)-SUM($D37:N37),INDEX($D$20:$AA$20,,$C37)/INDEX($D$14:$AA$14,1,$C37)))</f>
        <v>0.20699154057771665</v>
      </c>
      <c r="P37" s="8">
        <f>IF(P$25&lt;=$C37,0,IF(P$25&gt;(INDEX($D$14:$AA$14,1,$C37)+$C37),INDEX($D$20:$AA$20,,$C37)-SUM($D37:O37),INDEX($D$20:$AA$20,,$C37)/INDEX($D$14:$AA$14,1,$C37)))</f>
        <v>0.20699154057771665</v>
      </c>
      <c r="Q37" s="8">
        <f>IF(Q$25&lt;=$C37,0,IF(Q$25&gt;(INDEX($D$14:$AA$14,1,$C37)+$C37),INDEX($D$20:$AA$20,,$C37)-SUM($D37:P37),INDEX($D$20:$AA$20,,$C37)/INDEX($D$14:$AA$14,1,$C37)))</f>
        <v>0.20699154057771665</v>
      </c>
      <c r="R37" s="8">
        <f>IF(R$25&lt;=$C37,0,IF(R$25&gt;(INDEX($D$14:$AA$14,1,$C37)+$C37),INDEX($D$20:$AA$20,,$C37)-SUM($D37:Q37),INDEX($D$20:$AA$20,,$C37)/INDEX($D$14:$AA$14,1,$C37)))</f>
        <v>0.20699154057771665</v>
      </c>
      <c r="S37" s="8">
        <f>IF(S$25&lt;=$C37,0,IF(S$25&gt;(INDEX($D$14:$AA$14,1,$C37)+$C37),INDEX($D$20:$AA$20,,$C37)-SUM($D37:R37),INDEX($D$20:$AA$20,,$C37)/INDEX($D$14:$AA$14,1,$C37)))</f>
        <v>0.20699154057771665</v>
      </c>
      <c r="T37" s="8">
        <f>IF(T$25&lt;=$C37,0,IF(T$25&gt;(INDEX($D$14:$AA$14,1,$C37)+$C37),INDEX($D$20:$AA$20,,$C37)-SUM($D37:S37),INDEX($D$20:$AA$20,,$C37)/INDEX($D$14:$AA$14,1,$C37)))</f>
        <v>0.20699154057771665</v>
      </c>
      <c r="U37" s="8">
        <f>IF(U$25&lt;=$C37,0,IF(U$25&gt;(INDEX($D$14:$AA$14,1,$C37)+$C37),INDEX($D$20:$AA$20,,$C37)-SUM($D37:T37),INDEX($D$20:$AA$20,,$C37)/INDEX($D$14:$AA$14,1,$C37)))</f>
        <v>0.20699154057771665</v>
      </c>
      <c r="V37" s="8">
        <f>IF(V$25&lt;=$C37,0,IF(V$25&gt;(INDEX($D$14:$AA$14,1,$C37)+$C37),INDEX($D$20:$AA$20,,$C37)-SUM($D37:U37),INDEX($D$20:$AA$20,,$C37)/INDEX($D$14:$AA$14,1,$C37)))</f>
        <v>0.20699154057771665</v>
      </c>
      <c r="W37" s="8">
        <f>IF(W$25&lt;=$C37,0,IF(W$25&gt;(INDEX($D$14:$AA$14,1,$C37)+$C37),INDEX($D$20:$AA$20,,$C37)-SUM($D37:V37),INDEX($D$20:$AA$20,,$C37)/INDEX($D$14:$AA$14,1,$C37)))</f>
        <v>0.20699154057771665</v>
      </c>
      <c r="X37" s="8">
        <f>IF(X$25&lt;=$C37,0,IF(X$25&gt;(INDEX($D$14:$AA$14,1,$C37)+$C37),INDEX($D$20:$AA$20,,$C37)-SUM($D37:W37),INDEX($D$20:$AA$20,,$C37)/INDEX($D$14:$AA$14,1,$C37)))</f>
        <v>0.20699154057771665</v>
      </c>
      <c r="Y37" s="8">
        <f>IF(Y$25&lt;=$C37,0,IF(Y$25&gt;(INDEX($D$14:$AA$14,1,$C37)+$C37),INDEX($D$20:$AA$20,,$C37)-SUM($D37:X37),INDEX($D$20:$AA$20,,$C37)/INDEX($D$14:$AA$14,1,$C37)))</f>
        <v>0.20699154057771665</v>
      </c>
      <c r="Z37" s="8">
        <f>IF(Z$25&lt;=$C37,0,IF(Z$25&gt;(INDEX($D$14:$AA$14,1,$C37)+$C37),INDEX($D$20:$AA$20,,$C37)-SUM($D37:Y37),INDEX($D$20:$AA$20,,$C37)/INDEX($D$14:$AA$14,1,$C37)))</f>
        <v>0.20699154057771665</v>
      </c>
      <c r="AA37" s="8">
        <f>IF(AA$25&lt;=$C37,0,IF(AA$25&gt;(INDEX($D$14:$AA$14,1,$C37)+$C37),INDEX($D$20:$AA$20,,$C37)-SUM($D37:Z37),INDEX($D$20:$AA$20,,$C37)/INDEX($D$14:$AA$14,1,$C37)))</f>
        <v>0.20699154057771665</v>
      </c>
      <c r="AB37" s="8">
        <f>IF(AB$25&lt;=$C37,0,IF(AB$25&gt;(INDEX($D$14:$AA$14,1,$C37)+$C37),INDEX($D$20:$AA$20,,$C37)-SUM($D37:AA37),INDEX($D$20:$AA$20,,$C37)/INDEX($D$14:$AA$14,1,$C37)))</f>
        <v>0.20699154057771665</v>
      </c>
      <c r="AC37" s="8">
        <f>IF(AC$25&lt;=$C37,0,IF(AC$25&gt;(INDEX($D$14:$AG$14,1,$C37)+$C37),INDEX($D$20:$AG$20,,$C37)-SUM($D37:AB37),INDEX($D$20:$AG$20,,$C37)/INDEX($D$14:$AG$14,1,$C37)))</f>
        <v>0.20699154057771665</v>
      </c>
      <c r="AD37" s="8">
        <f>IF(AD$25&lt;=$C37,0,IF(AD$25&gt;(INDEX($D$14:$AG$14,1,$C37)+$C37),INDEX($D$20:$AG$20,,$C37)-SUM($D37:AC37),INDEX($D$20:$AG$20,,$C37)/INDEX($D$14:$AG$14,1,$C37)))*0.5</f>
        <v>0.10349577028885833</v>
      </c>
      <c r="AE37" s="8"/>
      <c r="AF37" s="8"/>
      <c r="AG37" s="8"/>
      <c r="AH37" s="11">
        <f t="shared" si="11"/>
        <v>3.6223519601100422</v>
      </c>
      <c r="AI37" s="11">
        <v>12.419492434662999</v>
      </c>
      <c r="AJ37" s="11">
        <f t="shared" si="12"/>
        <v>8.7971404745529576</v>
      </c>
      <c r="AK37" s="10">
        <f t="shared" si="13"/>
        <v>42.5</v>
      </c>
      <c r="AM37" s="100">
        <v>60</v>
      </c>
      <c r="AN37" s="101">
        <f t="shared" si="14"/>
        <v>17.5</v>
      </c>
      <c r="AO37">
        <v>50</v>
      </c>
      <c r="AP37" s="101">
        <f t="shared" si="10"/>
        <v>32.5</v>
      </c>
    </row>
    <row r="38" spans="2:42" x14ac:dyDescent="0.2">
      <c r="B38">
        <v>2006</v>
      </c>
      <c r="C38" s="10">
        <v>10</v>
      </c>
      <c r="E38" s="8">
        <f>IF(E$25&lt;=$C38,0,IF(E$25&gt;(INDEX($D$14:$AA$14,1,$C38)+$C38),INDEX($D$20:$AA$20,,$C38)-SUM($D38:D38),INDEX($D$20:$AA$20,,$C38)/INDEX($D$14:$AA$14,1,$C38)))</f>
        <v>0</v>
      </c>
      <c r="F38" s="8">
        <f>IF(F$25&lt;=$C38,0,IF(F$25&gt;(INDEX($D$14:$AA$14,1,$C38)+$C38),INDEX($D$20:$AA$20,,$C38)-SUM($D38:E38),INDEX($D$20:$AA$20,,$C38)/INDEX($D$14:$AA$14,1,$C38)))</f>
        <v>0</v>
      </c>
      <c r="G38" s="8">
        <f>IF(G$25&lt;=$C38,0,IF(G$25&gt;(INDEX($D$14:$AA$14,1,$C38)+$C38),INDEX($D$20:$AA$20,,$C38)-SUM($D38:F38),INDEX($D$20:$AA$20,,$C38)/INDEX($D$14:$AA$14,1,$C38)))</f>
        <v>0</v>
      </c>
      <c r="H38" s="8">
        <f>IF(H$25&lt;=$C38,0,IF(H$25&gt;(INDEX($D$14:$AA$14,1,$C38)+$C38),INDEX($D$20:$AA$20,,$C38)-SUM($D38:G38),INDEX($D$20:$AA$20,,$C38)/INDEX($D$14:$AA$14,1,$C38)))</f>
        <v>0</v>
      </c>
      <c r="I38" s="8">
        <f>IF(I$25&lt;=$C38,0,IF(I$25&gt;(INDEX($D$14:$AA$14,1,$C38)+$C38),INDEX($D$20:$AA$20,,$C38)-SUM($D38:H38),INDEX($D$20:$AA$20,,$C38)/INDEX($D$14:$AA$14,1,$C38)))</f>
        <v>0</v>
      </c>
      <c r="J38" s="8">
        <f>IF(J$25&lt;=$C38,0,IF(J$25&gt;(INDEX($D$14:$AA$14,1,$C38)+$C38),INDEX($D$20:$AA$20,,$C38)-SUM($D38:I38),INDEX($D$20:$AA$20,,$C38)/INDEX($D$14:$AA$14,1,$C38)))</f>
        <v>0</v>
      </c>
      <c r="K38" s="8">
        <f>IF(K$25&lt;=$C38,0,IF(K$25&gt;(INDEX($D$14:$AA$14,1,$C38)+$C38),INDEX($D$20:$AA$20,,$C38)-SUM($D38:J38),INDEX($D$20:$AA$20,,$C38)/INDEX($D$14:$AA$14,1,$C38)))</f>
        <v>0</v>
      </c>
      <c r="L38" s="8">
        <f>IF(L$25&lt;=$C38,0,IF(L$25&gt;(INDEX($D$14:$AA$14,1,$C38)+$C38),INDEX($D$20:$AA$20,,$C38)-SUM($D38:K38),INDEX($D$20:$AA$20,,$C38)/INDEX($D$14:$AA$14,1,$C38)))</f>
        <v>0</v>
      </c>
      <c r="M38" s="8">
        <f>IF(M$25&lt;=$C38,0,IF(M$25&gt;(INDEX($D$14:$AA$14,1,$C38)+$C38),INDEX($D$20:$AA$20,,$C38)-SUM($D38:L38),INDEX($D$20:$AA$20,,$C38)/INDEX($D$14:$AA$14,1,$C38)))</f>
        <v>0</v>
      </c>
      <c r="N38" s="8">
        <f>IF(N$25&lt;=$C38,0,IF(N$25&gt;(INDEX($D$14:$AA$14,1,$C38)+$C38),INDEX($D$20:$AA$20,,$C38)-SUM($D38:M38),INDEX($D$20:$AA$20,,$C38)/INDEX($D$14:$AA$14,1,$C38)))</f>
        <v>0.26243520760514821</v>
      </c>
      <c r="O38" s="8">
        <f>IF(O$25&lt;=$C38,0,IF(O$25&gt;(INDEX($D$14:$AA$14,1,$C38)+$C38),INDEX($D$20:$AA$20,,$C38)-SUM($D38:N38),INDEX($D$20:$AA$20,,$C38)/INDEX($D$14:$AA$14,1,$C38)))</f>
        <v>0.26243520760514821</v>
      </c>
      <c r="P38" s="8">
        <f>IF(P$25&lt;=$C38,0,IF(P$25&gt;(INDEX($D$14:$AA$14,1,$C38)+$C38),INDEX($D$20:$AA$20,,$C38)-SUM($D38:O38),INDEX($D$20:$AA$20,,$C38)/INDEX($D$14:$AA$14,1,$C38)))</f>
        <v>0.26243520760514821</v>
      </c>
      <c r="Q38" s="8">
        <f>IF(Q$25&lt;=$C38,0,IF(Q$25&gt;(INDEX($D$14:$AA$14,1,$C38)+$C38),INDEX($D$20:$AA$20,,$C38)-SUM($D38:P38),INDEX($D$20:$AA$20,,$C38)/INDEX($D$14:$AA$14,1,$C38)))</f>
        <v>0.26243520760514821</v>
      </c>
      <c r="R38" s="8">
        <f>IF(R$25&lt;=$C38,0,IF(R$25&gt;(INDEX($D$14:$AA$14,1,$C38)+$C38),INDEX($D$20:$AA$20,,$C38)-SUM($D38:Q38),INDEX($D$20:$AA$20,,$C38)/INDEX($D$14:$AA$14,1,$C38)))</f>
        <v>0.26243520760514821</v>
      </c>
      <c r="S38" s="8">
        <f>IF(S$25&lt;=$C38,0,IF(S$25&gt;(INDEX($D$14:$AA$14,1,$C38)+$C38),INDEX($D$20:$AA$20,,$C38)-SUM($D38:R38),INDEX($D$20:$AA$20,,$C38)/INDEX($D$14:$AA$14,1,$C38)))</f>
        <v>0.26243520760514821</v>
      </c>
      <c r="T38" s="8">
        <f>IF(T$25&lt;=$C38,0,IF(T$25&gt;(INDEX($D$14:$AA$14,1,$C38)+$C38),INDEX($D$20:$AA$20,,$C38)-SUM($D38:S38),INDEX($D$20:$AA$20,,$C38)/INDEX($D$14:$AA$14,1,$C38)))</f>
        <v>0.26243520760514821</v>
      </c>
      <c r="U38" s="8">
        <f>IF(U$25&lt;=$C38,0,IF(U$25&gt;(INDEX($D$14:$AA$14,1,$C38)+$C38),INDEX($D$20:$AA$20,,$C38)-SUM($D38:T38),INDEX($D$20:$AA$20,,$C38)/INDEX($D$14:$AA$14,1,$C38)))</f>
        <v>0.26243520760514821</v>
      </c>
      <c r="V38" s="8">
        <f>IF(V$25&lt;=$C38,0,IF(V$25&gt;(INDEX($D$14:$AA$14,1,$C38)+$C38),INDEX($D$20:$AA$20,,$C38)-SUM($D38:U38),INDEX($D$20:$AA$20,,$C38)/INDEX($D$14:$AA$14,1,$C38)))</f>
        <v>0.26243520760514821</v>
      </c>
      <c r="W38" s="8">
        <f>IF(W$25&lt;=$C38,0,IF(W$25&gt;(INDEX($D$14:$AA$14,1,$C38)+$C38),INDEX($D$20:$AA$20,,$C38)-SUM($D38:V38),INDEX($D$20:$AA$20,,$C38)/INDEX($D$14:$AA$14,1,$C38)))</f>
        <v>0.26243520760514821</v>
      </c>
      <c r="X38" s="8">
        <f>IF(X$25&lt;=$C38,0,IF(X$25&gt;(INDEX($D$14:$AA$14,1,$C38)+$C38),INDEX($D$20:$AA$20,,$C38)-SUM($D38:W38),INDEX($D$20:$AA$20,,$C38)/INDEX($D$14:$AA$14,1,$C38)))</f>
        <v>0.26243520760514821</v>
      </c>
      <c r="Y38" s="8">
        <f>IF(Y$25&lt;=$C38,0,IF(Y$25&gt;(INDEX($D$14:$AA$14,1,$C38)+$C38),INDEX($D$20:$AA$20,,$C38)-SUM($D38:X38),INDEX($D$20:$AA$20,,$C38)/INDEX($D$14:$AA$14,1,$C38)))</f>
        <v>0.26243520760514821</v>
      </c>
      <c r="Z38" s="8">
        <f>IF(Z$25&lt;=$C38,0,IF(Z$25&gt;(INDEX($D$14:$AA$14,1,$C38)+$C38),INDEX($D$20:$AA$20,,$C38)-SUM($D38:Y38),INDEX($D$20:$AA$20,,$C38)/INDEX($D$14:$AA$14,1,$C38)))</f>
        <v>0.26243520760514821</v>
      </c>
      <c r="AA38" s="8">
        <f>IF(AA$25&lt;=$C38,0,IF(AA$25&gt;(INDEX($D$14:$AA$14,1,$C38)+$C38),INDEX($D$20:$AA$20,,$C38)-SUM($D38:Z38),INDEX($D$20:$AA$20,,$C38)/INDEX($D$14:$AA$14,1,$C38)))</f>
        <v>0.26243520760514821</v>
      </c>
      <c r="AB38" s="8">
        <f>IF(AB$25&lt;=$C38,0,IF(AB$25&gt;(INDEX($D$14:$AA$14,1,$C38)+$C38),INDEX($D$20:$AA$20,,$C38)-SUM($D38:AA38),INDEX($D$20:$AA$20,,$C38)/INDEX($D$14:$AA$14,1,$C38)))</f>
        <v>0.26243520760514821</v>
      </c>
      <c r="AC38" s="8">
        <f>IF(AC$25&lt;=$C38,0,IF(AC$25&gt;(INDEX($D$14:$AG$14,1,$C38)+$C38),INDEX($D$20:$AG$20,,$C38)-SUM($D38:AB38),INDEX($D$20:$AG$20,,$C38)/INDEX($D$14:$AG$14,1,$C38)))</f>
        <v>0.26243520760514821</v>
      </c>
      <c r="AD38" s="8">
        <f>IF(AD$25&lt;=$C38,0,IF(AD$25&gt;(INDEX($D$14:$AG$14,1,$C38)+$C38),INDEX($D$20:$AG$20,,$C38)-SUM($D38:AC38),INDEX($D$20:$AG$20,,$C38)/INDEX($D$14:$AG$14,1,$C38)))*0.5</f>
        <v>0.13121760380257411</v>
      </c>
      <c r="AE38" s="8"/>
      <c r="AF38" s="8"/>
      <c r="AG38" s="8"/>
      <c r="AH38" s="11">
        <f t="shared" si="11"/>
        <v>4.3301809254849459</v>
      </c>
      <c r="AI38" s="11">
        <v>15.746112456308893</v>
      </c>
      <c r="AJ38" s="11">
        <f t="shared" si="12"/>
        <v>11.415931530823947</v>
      </c>
      <c r="AK38" s="10">
        <f t="shared" si="13"/>
        <v>43.5</v>
      </c>
      <c r="AM38" s="100">
        <v>60</v>
      </c>
      <c r="AN38" s="101">
        <f t="shared" si="14"/>
        <v>16.5</v>
      </c>
      <c r="AO38">
        <v>50</v>
      </c>
      <c r="AP38" s="101">
        <f t="shared" si="10"/>
        <v>33.5</v>
      </c>
    </row>
    <row r="39" spans="2:42" x14ac:dyDescent="0.2">
      <c r="B39">
        <v>2007</v>
      </c>
      <c r="C39" s="10">
        <v>11</v>
      </c>
      <c r="E39" s="8">
        <f>IF(E$25&lt;=$C39,0,IF(E$25&gt;(INDEX($D$14:$AA$14,1,$C39)+$C39),INDEX($D$20:$AA$20,,$C39)-SUM($D39:D39),INDEX($D$20:$AA$20,,$C39)/INDEX($D$14:$AA$14,1,$C39)))</f>
        <v>0</v>
      </c>
      <c r="F39" s="8">
        <f>IF(F$25&lt;=$C39,0,IF(F$25&gt;(INDEX($D$14:$AA$14,1,$C39)+$C39),INDEX($D$20:$AA$20,,$C39)-SUM($D39:E39),INDEX($D$20:$AA$20,,$C39)/INDEX($D$14:$AA$14,1,$C39)))</f>
        <v>0</v>
      </c>
      <c r="G39" s="8">
        <f>IF(G$25&lt;=$C39,0,IF(G$25&gt;(INDEX($D$14:$AA$14,1,$C39)+$C39),INDEX($D$20:$AA$20,,$C39)-SUM($D39:F39),INDEX($D$20:$AA$20,,$C39)/INDEX($D$14:$AA$14,1,$C39)))</f>
        <v>0</v>
      </c>
      <c r="H39" s="8">
        <f>IF(H$25&lt;=$C39,0,IF(H$25&gt;(INDEX($D$14:$AA$14,1,$C39)+$C39),INDEX($D$20:$AA$20,,$C39)-SUM($D39:G39),INDEX($D$20:$AA$20,,$C39)/INDEX($D$14:$AA$14,1,$C39)))</f>
        <v>0</v>
      </c>
      <c r="I39" s="8">
        <f>IF(I$25&lt;=$C39,0,IF(I$25&gt;(INDEX($D$14:$AA$14,1,$C39)+$C39),INDEX($D$20:$AA$20,,$C39)-SUM($D39:H39),INDEX($D$20:$AA$20,,$C39)/INDEX($D$14:$AA$14,1,$C39)))</f>
        <v>0</v>
      </c>
      <c r="J39" s="8">
        <f>IF(J$25&lt;=$C39,0,IF(J$25&gt;(INDEX($D$14:$AA$14,1,$C39)+$C39),INDEX($D$20:$AA$20,,$C39)-SUM($D39:I39),INDEX($D$20:$AA$20,,$C39)/INDEX($D$14:$AA$14,1,$C39)))</f>
        <v>0</v>
      </c>
      <c r="K39" s="8">
        <f>IF(K$25&lt;=$C39,0,IF(K$25&gt;(INDEX($D$14:$AA$14,1,$C39)+$C39),INDEX($D$20:$AA$20,,$C39)-SUM($D39:J39),INDEX($D$20:$AA$20,,$C39)/INDEX($D$14:$AA$14,1,$C39)))</f>
        <v>0</v>
      </c>
      <c r="L39" s="8">
        <f>IF(L$25&lt;=$C39,0,IF(L$25&gt;(INDEX($D$14:$AA$14,1,$C39)+$C39),INDEX($D$20:$AA$20,,$C39)-SUM($D39:K39),INDEX($D$20:$AA$20,,$C39)/INDEX($D$14:$AA$14,1,$C39)))</f>
        <v>0</v>
      </c>
      <c r="M39" s="8">
        <f>IF(M$25&lt;=$C39,0,IF(M$25&gt;(INDEX($D$14:$AA$14,1,$C39)+$C39),INDEX($D$20:$AA$20,,$C39)-SUM($D39:L39),INDEX($D$20:$AA$20,,$C39)/INDEX($D$14:$AA$14,1,$C39)))</f>
        <v>0</v>
      </c>
      <c r="N39" s="8">
        <f>IF(N$25&lt;=$C39,0,IF(N$25&gt;(INDEX($D$14:$AA$14,1,$C39)+$C39),INDEX($D$20:$AA$20,,$C39)-SUM($D39:M39),INDEX($D$20:$AA$20,,$C39)/INDEX($D$14:$AA$14,1,$C39)))</f>
        <v>0</v>
      </c>
      <c r="O39" s="8">
        <f>IF(O$25&lt;=$C39,0,IF(O$25&gt;(INDEX($D$14:$AA$14,1,$C39)+$C39),INDEX($D$20:$AA$20,,$C39)-SUM($D39:N39),INDEX($D$20:$AA$20,,$C39)/INDEX($D$14:$AA$14,1,$C39)))</f>
        <v>0.27967522623773722</v>
      </c>
      <c r="P39" s="8">
        <f>IF(P$25&lt;=$C39,0,IF(P$25&gt;(INDEX($D$14:$AA$14,1,$C39)+$C39),INDEX($D$20:$AA$20,,$C39)-SUM($D39:O39),INDEX($D$20:$AA$20,,$C39)/INDEX($D$14:$AA$14,1,$C39)))</f>
        <v>0.27967522623773722</v>
      </c>
      <c r="Q39" s="8">
        <f>IF(Q$25&lt;=$C39,0,IF(Q$25&gt;(INDEX($D$14:$AA$14,1,$C39)+$C39),INDEX($D$20:$AA$20,,$C39)-SUM($D39:P39),INDEX($D$20:$AA$20,,$C39)/INDEX($D$14:$AA$14,1,$C39)))</f>
        <v>0.27967522623773722</v>
      </c>
      <c r="R39" s="8">
        <f>IF(R$25&lt;=$C39,0,IF(R$25&gt;(INDEX($D$14:$AA$14,1,$C39)+$C39),INDEX($D$20:$AA$20,,$C39)-SUM($D39:Q39),INDEX($D$20:$AA$20,,$C39)/INDEX($D$14:$AA$14,1,$C39)))</f>
        <v>0.27967522623773722</v>
      </c>
      <c r="S39" s="8">
        <f>IF(S$25&lt;=$C39,0,IF(S$25&gt;(INDEX($D$14:$AA$14,1,$C39)+$C39),INDEX($D$20:$AA$20,,$C39)-SUM($D39:R39),INDEX($D$20:$AA$20,,$C39)/INDEX($D$14:$AA$14,1,$C39)))</f>
        <v>0.27967522623773722</v>
      </c>
      <c r="T39" s="8">
        <f>IF(T$25&lt;=$C39,0,IF(T$25&gt;(INDEX($D$14:$AA$14,1,$C39)+$C39),INDEX($D$20:$AA$20,,$C39)-SUM($D39:S39),INDEX($D$20:$AA$20,,$C39)/INDEX($D$14:$AA$14,1,$C39)))</f>
        <v>0.27967522623773722</v>
      </c>
      <c r="U39" s="8">
        <f>IF(U$25&lt;=$C39,0,IF(U$25&gt;(INDEX($D$14:$AA$14,1,$C39)+$C39),INDEX($D$20:$AA$20,,$C39)-SUM($D39:T39),INDEX($D$20:$AA$20,,$C39)/INDEX($D$14:$AA$14,1,$C39)))</f>
        <v>0.27967522623773722</v>
      </c>
      <c r="V39" s="8">
        <f>IF(V$25&lt;=$C39,0,IF(V$25&gt;(INDEX($D$14:$AA$14,1,$C39)+$C39),INDEX($D$20:$AA$20,,$C39)-SUM($D39:U39),INDEX($D$20:$AA$20,,$C39)/INDEX($D$14:$AA$14,1,$C39)))</f>
        <v>0.27967522623773722</v>
      </c>
      <c r="W39" s="8">
        <f>IF(W$25&lt;=$C39,0,IF(W$25&gt;(INDEX($D$14:$AA$14,1,$C39)+$C39),INDEX($D$20:$AA$20,,$C39)-SUM($D39:V39),INDEX($D$20:$AA$20,,$C39)/INDEX($D$14:$AA$14,1,$C39)))</f>
        <v>0.27967522623773722</v>
      </c>
      <c r="X39" s="8">
        <f>IF(X$25&lt;=$C39,0,IF(X$25&gt;(INDEX($D$14:$AA$14,1,$C39)+$C39),INDEX($D$20:$AA$20,,$C39)-SUM($D39:W39),INDEX($D$20:$AA$20,,$C39)/INDEX($D$14:$AA$14,1,$C39)))</f>
        <v>0.27967522623773722</v>
      </c>
      <c r="Y39" s="8">
        <f>IF(Y$25&lt;=$C39,0,IF(Y$25&gt;(INDEX($D$14:$AA$14,1,$C39)+$C39),INDEX($D$20:$AA$20,,$C39)-SUM($D39:X39),INDEX($D$20:$AA$20,,$C39)/INDEX($D$14:$AA$14,1,$C39)))</f>
        <v>0.27967522623773722</v>
      </c>
      <c r="Z39" s="8">
        <f>IF(Z$25&lt;=$C39,0,IF(Z$25&gt;(INDEX($D$14:$AA$14,1,$C39)+$C39),INDEX($D$20:$AA$20,,$C39)-SUM($D39:Y39),INDEX($D$20:$AA$20,,$C39)/INDEX($D$14:$AA$14,1,$C39)))</f>
        <v>0.27967522623773722</v>
      </c>
      <c r="AA39" s="8">
        <f>IF(AA$25&lt;=$C39,0,IF(AA$25&gt;(INDEX($D$14:$AA$14,1,$C39)+$C39),INDEX($D$20:$AA$20,,$C39)-SUM($D39:Z39),INDEX($D$20:$AA$20,,$C39)/INDEX($D$14:$AA$14,1,$C39)))</f>
        <v>0.27967522623773722</v>
      </c>
      <c r="AB39" s="8">
        <f>IF(AB$25&lt;=$C39,0,IF(AB$25&gt;(INDEX($D$14:$AA$14,1,$C39)+$C39),INDEX($D$20:$AA$20,,$C39)-SUM($D39:AA39),INDEX($D$20:$AA$20,,$C39)/INDEX($D$14:$AA$14,1,$C39)))</f>
        <v>0.27967522623773722</v>
      </c>
      <c r="AC39" s="8">
        <f>IF(AC$25&lt;=$C39,0,IF(AC$25&gt;(INDEX($D$14:$AG$14,1,$C39)+$C39),INDEX($D$20:$AG$20,,$C39)-SUM($D39:AB39),INDEX($D$20:$AG$20,,$C39)/INDEX($D$14:$AG$14,1,$C39)))</f>
        <v>0.27967522623773722</v>
      </c>
      <c r="AD39" s="8">
        <f>IF(AD$25&lt;=$C39,0,IF(AD$25&gt;(INDEX($D$14:$AG$14,1,$C39)+$C39),INDEX($D$20:$AG$20,,$C39)-SUM($D39:AC39),INDEX($D$20:$AG$20,,$C39)/INDEX($D$14:$AG$14,1,$C39)))*0.5</f>
        <v>0.13983761311886861</v>
      </c>
      <c r="AE39" s="8"/>
      <c r="AF39" s="8"/>
      <c r="AG39" s="8"/>
      <c r="AH39" s="11">
        <f t="shared" si="11"/>
        <v>4.334966006684926</v>
      </c>
      <c r="AI39" s="11">
        <v>16.780513574264234</v>
      </c>
      <c r="AJ39" s="11">
        <f t="shared" si="12"/>
        <v>12.445547567579307</v>
      </c>
      <c r="AK39" s="10">
        <f t="shared" si="13"/>
        <v>44.5</v>
      </c>
      <c r="AM39" s="100">
        <v>60</v>
      </c>
      <c r="AN39" s="101">
        <f t="shared" si="14"/>
        <v>15.5</v>
      </c>
      <c r="AO39">
        <v>50</v>
      </c>
      <c r="AP39" s="101">
        <f t="shared" si="10"/>
        <v>34.5</v>
      </c>
    </row>
    <row r="40" spans="2:42" x14ac:dyDescent="0.2">
      <c r="B40">
        <v>2008</v>
      </c>
      <c r="C40" s="10">
        <v>12</v>
      </c>
      <c r="E40" s="8">
        <f>IF(E$25&lt;=$C40,0,IF(E$25&gt;(INDEX($D$14:$AA$14,1,$C40)+$C40),INDEX($D$20:$AA$20,,$C40)-SUM($D40:D40),INDEX($D$20:$AA$20,,$C40)/INDEX($D$14:$AA$14,1,$C40)))</f>
        <v>0</v>
      </c>
      <c r="F40" s="8">
        <f>IF(F$25&lt;=$C40,0,IF(F$25&gt;(INDEX($D$14:$AA$14,1,$C40)+$C40),INDEX($D$20:$AA$20,,$C40)-SUM($D40:E40),INDEX($D$20:$AA$20,,$C40)/INDEX($D$14:$AA$14,1,$C40)))</f>
        <v>0</v>
      </c>
      <c r="G40" s="8">
        <f>IF(G$25&lt;=$C40,0,IF(G$25&gt;(INDEX($D$14:$AA$14,1,$C40)+$C40),INDEX($D$20:$AA$20,,$C40)-SUM($D40:F40),INDEX($D$20:$AA$20,,$C40)/INDEX($D$14:$AA$14,1,$C40)))</f>
        <v>0</v>
      </c>
      <c r="H40" s="8">
        <f>IF(H$25&lt;=$C40,0,IF(H$25&gt;(INDEX($D$14:$AA$14,1,$C40)+$C40),INDEX($D$20:$AA$20,,$C40)-SUM($D40:G40),INDEX($D$20:$AA$20,,$C40)/INDEX($D$14:$AA$14,1,$C40)))</f>
        <v>0</v>
      </c>
      <c r="I40" s="8">
        <f>IF(I$25&lt;=$C40,0,IF(I$25&gt;(INDEX($D$14:$AA$14,1,$C40)+$C40),INDEX($D$20:$AA$20,,$C40)-SUM($D40:H40),INDEX($D$20:$AA$20,,$C40)/INDEX($D$14:$AA$14,1,$C40)))</f>
        <v>0</v>
      </c>
      <c r="J40" s="8">
        <f>IF(J$25&lt;=$C40,0,IF(J$25&gt;(INDEX($D$14:$AA$14,1,$C40)+$C40),INDEX($D$20:$AA$20,,$C40)-SUM($D40:I40),INDEX($D$20:$AA$20,,$C40)/INDEX($D$14:$AA$14,1,$C40)))</f>
        <v>0</v>
      </c>
      <c r="K40" s="8">
        <f>IF(K$25&lt;=$C40,0,IF(K$25&gt;(INDEX($D$14:$AA$14,1,$C40)+$C40),INDEX($D$20:$AA$20,,$C40)-SUM($D40:J40),INDEX($D$20:$AA$20,,$C40)/INDEX($D$14:$AA$14,1,$C40)))</f>
        <v>0</v>
      </c>
      <c r="L40" s="8">
        <f>IF(L$25&lt;=$C40,0,IF(L$25&gt;(INDEX($D$14:$AA$14,1,$C40)+$C40),INDEX($D$20:$AA$20,,$C40)-SUM($D40:K40),INDEX($D$20:$AA$20,,$C40)/INDEX($D$14:$AA$14,1,$C40)))</f>
        <v>0</v>
      </c>
      <c r="M40" s="8">
        <f>IF(M$25&lt;=$C40,0,IF(M$25&gt;(INDEX($D$14:$AA$14,1,$C40)+$C40),INDEX($D$20:$AA$20,,$C40)-SUM($D40:L40),INDEX($D$20:$AA$20,,$C40)/INDEX($D$14:$AA$14,1,$C40)))</f>
        <v>0</v>
      </c>
      <c r="N40" s="8">
        <f>IF(N$25&lt;=$C40,0,IF(N$25&gt;(INDEX($D$14:$AA$14,1,$C40)+$C40),INDEX($D$20:$AA$20,,$C40)-SUM($D40:M40),INDEX($D$20:$AA$20,,$C40)/INDEX($D$14:$AA$14,1,$C40)))</f>
        <v>0</v>
      </c>
      <c r="O40" s="8">
        <f>IF(O$25&lt;=$C40,0,IF(O$25&gt;(INDEX($D$14:$AA$14,1,$C40)+$C40),INDEX($D$20:$AA$20,,$C40)-SUM($D40:N40),INDEX($D$20:$AA$20,,$C40)/INDEX($D$14:$AA$14,1,$C40)))</f>
        <v>0</v>
      </c>
      <c r="P40" s="8">
        <f>IF(P$25&lt;=$C40,0,IF(P$25&gt;(INDEX($D$14:$AA$14,1,$C40)+$C40),INDEX($D$20:$AA$20,,$C40)-SUM($D40:O40),INDEX($D$20:$AA$20,,$C40)/INDEX($D$14:$AA$14,1,$C40)))</f>
        <v>0.31802917034747924</v>
      </c>
      <c r="Q40" s="8">
        <f>IF(Q$25&lt;=$C40,0,IF(Q$25&gt;(INDEX($D$14:$AA$14,1,$C40)+$C40),INDEX($D$20:$AA$20,,$C40)-SUM($D40:P40),INDEX($D$20:$AA$20,,$C40)/INDEX($D$14:$AA$14,1,$C40)))</f>
        <v>0.31802917034747924</v>
      </c>
      <c r="R40" s="8">
        <f>IF(R$25&lt;=$C40,0,IF(R$25&gt;(INDEX($D$14:$AA$14,1,$C40)+$C40),INDEX($D$20:$AA$20,,$C40)-SUM($D40:Q40),INDEX($D$20:$AA$20,,$C40)/INDEX($D$14:$AA$14,1,$C40)))</f>
        <v>0.31802917034747924</v>
      </c>
      <c r="S40" s="8">
        <f>IF(S$25&lt;=$C40,0,IF(S$25&gt;(INDEX($D$14:$AA$14,1,$C40)+$C40),INDEX($D$20:$AA$20,,$C40)-SUM($D40:R40),INDEX($D$20:$AA$20,,$C40)/INDEX($D$14:$AA$14,1,$C40)))</f>
        <v>0.31802917034747924</v>
      </c>
      <c r="T40" s="8">
        <f>IF(T$25&lt;=$C40,0,IF(T$25&gt;(INDEX($D$14:$AA$14,1,$C40)+$C40),INDEX($D$20:$AA$20,,$C40)-SUM($D40:S40),INDEX($D$20:$AA$20,,$C40)/INDEX($D$14:$AA$14,1,$C40)))</f>
        <v>0.31802917034747924</v>
      </c>
      <c r="U40" s="8">
        <f>IF(U$25&lt;=$C40,0,IF(U$25&gt;(INDEX($D$14:$AA$14,1,$C40)+$C40),INDEX($D$20:$AA$20,,$C40)-SUM($D40:T40),INDEX($D$20:$AA$20,,$C40)/INDEX($D$14:$AA$14,1,$C40)))</f>
        <v>0.31802917034747924</v>
      </c>
      <c r="V40" s="8">
        <f>IF(V$25&lt;=$C40,0,IF(V$25&gt;(INDEX($D$14:$AA$14,1,$C40)+$C40),INDEX($D$20:$AA$20,,$C40)-SUM($D40:U40),INDEX($D$20:$AA$20,,$C40)/INDEX($D$14:$AA$14,1,$C40)))</f>
        <v>0.31802917034747924</v>
      </c>
      <c r="W40" s="8">
        <f>IF(W$25&lt;=$C40,0,IF(W$25&gt;(INDEX($D$14:$AA$14,1,$C40)+$C40),INDEX($D$20:$AA$20,,$C40)-SUM($D40:V40),INDEX($D$20:$AA$20,,$C40)/INDEX($D$14:$AA$14,1,$C40)))</f>
        <v>0.31802917034747924</v>
      </c>
      <c r="X40" s="8">
        <f>IF(X$25&lt;=$C40,0,IF(X$25&gt;(INDEX($D$14:$AA$14,1,$C40)+$C40),INDEX($D$20:$AA$20,,$C40)-SUM($D40:W40),INDEX($D$20:$AA$20,,$C40)/INDEX($D$14:$AA$14,1,$C40)))</f>
        <v>0.31802917034747924</v>
      </c>
      <c r="Y40" s="8">
        <f>IF(Y$25&lt;=$C40,0,IF(Y$25&gt;(INDEX($D$14:$AA$14,1,$C40)+$C40),INDEX($D$20:$AA$20,,$C40)-SUM($D40:X40),INDEX($D$20:$AA$20,,$C40)/INDEX($D$14:$AA$14,1,$C40)))</f>
        <v>0.31802917034747924</v>
      </c>
      <c r="Z40" s="8">
        <f>IF(Z$25&lt;=$C40,0,IF(Z$25&gt;(INDEX($D$14:$AA$14,1,$C40)+$C40),INDEX($D$20:$AA$20,,$C40)-SUM($D40:Y40),INDEX($D$20:$AA$20,,$C40)/INDEX($D$14:$AA$14,1,$C40)))</f>
        <v>0.31802917034747924</v>
      </c>
      <c r="AA40" s="8">
        <f>IF(AA$25&lt;=$C40,0,IF(AA$25&gt;(INDEX($D$14:$AA$14,1,$C40)+$C40),INDEX($D$20:$AA$20,,$C40)-SUM($D40:Z40),INDEX($D$20:$AA$20,,$C40)/INDEX($D$14:$AA$14,1,$C40)))</f>
        <v>0.31802917034747924</v>
      </c>
      <c r="AB40" s="8">
        <f>IF(AB$25&lt;=$C40,0,IF(AB$25&gt;(INDEX($D$14:$AA$14,1,$C40)+$C40),INDEX($D$20:$AA$20,,$C40)-SUM($D40:AA40),INDEX($D$20:$AA$20,,$C40)/INDEX($D$14:$AA$14,1,$C40)))</f>
        <v>0.31802917034747924</v>
      </c>
      <c r="AC40" s="8">
        <f>IF(AC$25&lt;=$C40,0,IF(AC$25&gt;(INDEX($D$14:$AG$14,1,$C40)+$C40),INDEX($D$20:$AG$20,,$C40)-SUM($D40:AB40),INDEX($D$20:$AG$20,,$C40)/INDEX($D$14:$AG$14,1,$C40)))</f>
        <v>0.31802917034747924</v>
      </c>
      <c r="AD40" s="8">
        <f>IF(AD$25&lt;=$C40,0,IF(AD$25&gt;(INDEX($D$14:$AG$14,1,$C40)+$C40),INDEX($D$20:$AG$20,,$C40)-SUM($D40:AC40),INDEX($D$20:$AG$20,,$C40)/INDEX($D$14:$AG$14,1,$C40)))*0.5</f>
        <v>0.15901458517373962</v>
      </c>
      <c r="AE40" s="8"/>
      <c r="AF40" s="8"/>
      <c r="AG40" s="8"/>
      <c r="AH40" s="11">
        <f t="shared" si="11"/>
        <v>4.6114229700384497</v>
      </c>
      <c r="AI40" s="11">
        <v>19.081750220848754</v>
      </c>
      <c r="AJ40" s="11">
        <f t="shared" si="12"/>
        <v>14.470327250810303</v>
      </c>
      <c r="AK40" s="10">
        <f t="shared" si="13"/>
        <v>45.5</v>
      </c>
      <c r="AM40" s="100">
        <v>60</v>
      </c>
      <c r="AN40" s="101">
        <f t="shared" si="14"/>
        <v>14.5</v>
      </c>
      <c r="AO40">
        <v>50</v>
      </c>
      <c r="AP40" s="101">
        <f t="shared" si="10"/>
        <v>35.5</v>
      </c>
    </row>
    <row r="41" spans="2:42" x14ac:dyDescent="0.2">
      <c r="B41">
        <v>2009</v>
      </c>
      <c r="C41" s="10">
        <v>13</v>
      </c>
      <c r="E41" s="8">
        <f>IF(E$25&lt;=$C41,0,IF(E$25&gt;(INDEX($D$14:$AA$14,1,$C41)+$C41),INDEX($D$20:$AA$20,,$C41)-SUM($D41:D41),INDEX($D$20:$AA$20,,$C41)/INDEX($D$14:$AA$14,1,$C41)))</f>
        <v>0</v>
      </c>
      <c r="F41" s="8">
        <f>IF(F$25&lt;=$C41,0,IF(F$25&gt;(INDEX($D$14:$AA$14,1,$C41)+$C41),INDEX($D$20:$AA$20,,$C41)-SUM($D41:E41),INDEX($D$20:$AA$20,,$C41)/INDEX($D$14:$AA$14,1,$C41)))</f>
        <v>0</v>
      </c>
      <c r="G41" s="8">
        <f>IF(G$25&lt;=$C41,0,IF(G$25&gt;(INDEX($D$14:$AA$14,1,$C41)+$C41),INDEX($D$20:$AA$20,,$C41)-SUM($D41:F41),INDEX($D$20:$AA$20,,$C41)/INDEX($D$14:$AA$14,1,$C41)))</f>
        <v>0</v>
      </c>
      <c r="H41" s="8">
        <f>IF(H$25&lt;=$C41,0,IF(H$25&gt;(INDEX($D$14:$AA$14,1,$C41)+$C41),INDEX($D$20:$AA$20,,$C41)-SUM($D41:G41),INDEX($D$20:$AA$20,,$C41)/INDEX($D$14:$AA$14,1,$C41)))</f>
        <v>0</v>
      </c>
      <c r="I41" s="8">
        <f>IF(I$25&lt;=$C41,0,IF(I$25&gt;(INDEX($D$14:$AA$14,1,$C41)+$C41),INDEX($D$20:$AA$20,,$C41)-SUM($D41:H41),INDEX($D$20:$AA$20,,$C41)/INDEX($D$14:$AA$14,1,$C41)))</f>
        <v>0</v>
      </c>
      <c r="J41" s="8">
        <f>IF(J$25&lt;=$C41,0,IF(J$25&gt;(INDEX($D$14:$AA$14,1,$C41)+$C41),INDEX($D$20:$AA$20,,$C41)-SUM($D41:I41),INDEX($D$20:$AA$20,,$C41)/INDEX($D$14:$AA$14,1,$C41)))</f>
        <v>0</v>
      </c>
      <c r="K41" s="8">
        <f>IF(K$25&lt;=$C41,0,IF(K$25&gt;(INDEX($D$14:$AA$14,1,$C41)+$C41),INDEX($D$20:$AA$20,,$C41)-SUM($D41:J41),INDEX($D$20:$AA$20,,$C41)/INDEX($D$14:$AA$14,1,$C41)))</f>
        <v>0</v>
      </c>
      <c r="L41" s="8">
        <f>IF(L$25&lt;=$C41,0,IF(L$25&gt;(INDEX($D$14:$AA$14,1,$C41)+$C41),INDEX($D$20:$AA$20,,$C41)-SUM($D41:K41),INDEX($D$20:$AA$20,,$C41)/INDEX($D$14:$AA$14,1,$C41)))</f>
        <v>0</v>
      </c>
      <c r="M41" s="8">
        <f>IF(M$25&lt;=$C41,0,IF(M$25&gt;(INDEX($D$14:$AA$14,1,$C41)+$C41),INDEX($D$20:$AA$20,,$C41)-SUM($D41:L41),INDEX($D$20:$AA$20,,$C41)/INDEX($D$14:$AA$14,1,$C41)))</f>
        <v>0</v>
      </c>
      <c r="N41" s="8">
        <f>IF(N$25&lt;=$C41,0,IF(N$25&gt;(INDEX($D$14:$AA$14,1,$C41)+$C41),INDEX($D$20:$AA$20,,$C41)-SUM($D41:M41),INDEX($D$20:$AA$20,,$C41)/INDEX($D$14:$AA$14,1,$C41)))</f>
        <v>0</v>
      </c>
      <c r="O41" s="8">
        <f>IF(O$25&lt;=$C41,0,IF(O$25&gt;(INDEX($D$14:$AA$14,1,$C41)+$C41),INDEX($D$20:$AA$20,,$C41)-SUM($D41:N41),INDEX($D$20:$AA$20,,$C41)/INDEX($D$14:$AA$14,1,$C41)))</f>
        <v>0</v>
      </c>
      <c r="P41" s="8">
        <f>IF(P$25&lt;=$C41,0,IF(P$25&gt;(INDEX($D$14:$AA$14,1,$C41)+$C41),INDEX($D$20:$AA$20,,$C41)-SUM($D41:O41),INDEX($D$20:$AA$20,,$C41)/INDEX($D$14:$AA$14,1,$C41)))</f>
        <v>0</v>
      </c>
      <c r="Q41" s="8">
        <f>IF(Q$25&lt;=$C41,0,IF(Q$25&gt;(INDEX($D$14:$AA$14,1,$C41)+$C41),INDEX($D$20:$AA$20,,$C41)-SUM($D41:P41),INDEX($D$20:$AA$20,,$C41)/INDEX($D$14:$AA$14,1,$C41)))</f>
        <v>0.26460136479877583</v>
      </c>
      <c r="R41" s="8">
        <f>IF(R$25&lt;=$C41,0,IF(R$25&gt;(INDEX($D$14:$AA$14,1,$C41)+$C41),INDEX($D$20:$AA$20,,$C41)-SUM($D41:Q41),INDEX($D$20:$AA$20,,$C41)/INDEX($D$14:$AA$14,1,$C41)))</f>
        <v>0.26460136479877583</v>
      </c>
      <c r="S41" s="8">
        <f>IF(S$25&lt;=$C41,0,IF(S$25&gt;(INDEX($D$14:$AA$14,1,$C41)+$C41),INDEX($D$20:$AA$20,,$C41)-SUM($D41:R41),INDEX($D$20:$AA$20,,$C41)/INDEX($D$14:$AA$14,1,$C41)))</f>
        <v>0.26460136479877583</v>
      </c>
      <c r="T41" s="8">
        <f>IF(T$25&lt;=$C41,0,IF(T$25&gt;(INDEX($D$14:$AA$14,1,$C41)+$C41),INDEX($D$20:$AA$20,,$C41)-SUM($D41:S41),INDEX($D$20:$AA$20,,$C41)/INDEX($D$14:$AA$14,1,$C41)))</f>
        <v>0.26460136479877583</v>
      </c>
      <c r="U41" s="8">
        <f>IF(U$25&lt;=$C41,0,IF(U$25&gt;(INDEX($D$14:$AA$14,1,$C41)+$C41),INDEX($D$20:$AA$20,,$C41)-SUM($D41:T41),INDEX($D$20:$AA$20,,$C41)/INDEX($D$14:$AA$14,1,$C41)))</f>
        <v>0.26460136479877583</v>
      </c>
      <c r="V41" s="8">
        <f>IF(V$25&lt;=$C41,0,IF(V$25&gt;(INDEX($D$14:$AA$14,1,$C41)+$C41),INDEX($D$20:$AA$20,,$C41)-SUM($D41:U41),INDEX($D$20:$AA$20,,$C41)/INDEX($D$14:$AA$14,1,$C41)))</f>
        <v>0.26460136479877583</v>
      </c>
      <c r="W41" s="8">
        <f>IF(W$25&lt;=$C41,0,IF(W$25&gt;(INDEX($D$14:$AA$14,1,$C41)+$C41),INDEX($D$20:$AA$20,,$C41)-SUM($D41:V41),INDEX($D$20:$AA$20,,$C41)/INDEX($D$14:$AA$14,1,$C41)))</f>
        <v>0.26460136479877583</v>
      </c>
      <c r="X41" s="8">
        <f>IF(X$25&lt;=$C41,0,IF(X$25&gt;(INDEX($D$14:$AA$14,1,$C41)+$C41),INDEX($D$20:$AA$20,,$C41)-SUM($D41:W41),INDEX($D$20:$AA$20,,$C41)/INDEX($D$14:$AA$14,1,$C41)))</f>
        <v>0.26460136479877583</v>
      </c>
      <c r="Y41" s="8">
        <f>IF(Y$25&lt;=$C41,0,IF(Y$25&gt;(INDEX($D$14:$AA$14,1,$C41)+$C41),INDEX($D$20:$AA$20,,$C41)-SUM($D41:X41),INDEX($D$20:$AA$20,,$C41)/INDEX($D$14:$AA$14,1,$C41)))</f>
        <v>0.26460136479877583</v>
      </c>
      <c r="Z41" s="8">
        <f>IF(Z$25&lt;=$C41,0,IF(Z$25&gt;(INDEX($D$14:$AA$14,1,$C41)+$C41),INDEX($D$20:$AA$20,,$C41)-SUM($D41:Y41),INDEX($D$20:$AA$20,,$C41)/INDEX($D$14:$AA$14,1,$C41)))</f>
        <v>0.26460136479877583</v>
      </c>
      <c r="AA41" s="8">
        <f>IF(AA$25&lt;=$C41,0,IF(AA$25&gt;(INDEX($D$14:$AA$14,1,$C41)+$C41),INDEX($D$20:$AA$20,,$C41)-SUM($D41:Z41),INDEX($D$20:$AA$20,,$C41)/INDEX($D$14:$AA$14,1,$C41)))</f>
        <v>0.26460136479877583</v>
      </c>
      <c r="AB41" s="8">
        <f>IF(AB$25&lt;=$C41,0,IF(AB$25&gt;(INDEX($D$14:$AA$14,1,$C41)+$C41),INDEX($D$20:$AA$20,,$C41)-SUM($D41:AA41),INDEX($D$20:$AA$20,,$C41)/INDEX($D$14:$AA$14,1,$C41)))</f>
        <v>0.26460136479877583</v>
      </c>
      <c r="AC41" s="8">
        <f>IF(AC$25&lt;=$C41,0,IF(AC$25&gt;(INDEX($D$14:$AG$14,1,$C41)+$C41),INDEX($D$20:$AG$20,,$C41)-SUM($D41:AB41),INDEX($D$20:$AG$20,,$C41)/INDEX($D$14:$AG$14,1,$C41)))</f>
        <v>0.26460136479877583</v>
      </c>
      <c r="AD41" s="8">
        <f>IF(AD$25&lt;=$C41,0,IF(AD$25&gt;(INDEX($D$14:$AG$14,1,$C41)+$C41),INDEX($D$20:$AG$20,,$C41)-SUM($D41:AC41),INDEX($D$20:$AG$20,,$C41)/INDEX($D$14:$AG$14,1,$C41)))*0.5</f>
        <v>0.13230068239938791</v>
      </c>
      <c r="AE41" s="8"/>
      <c r="AF41" s="8"/>
      <c r="AG41" s="8"/>
      <c r="AH41" s="11">
        <f t="shared" si="11"/>
        <v>3.5721184247834747</v>
      </c>
      <c r="AI41" s="11">
        <v>15.876081887926549</v>
      </c>
      <c r="AJ41" s="11">
        <f t="shared" si="12"/>
        <v>12.303963463143074</v>
      </c>
      <c r="AK41" s="10">
        <f t="shared" si="13"/>
        <v>46.5</v>
      </c>
      <c r="AM41" s="100">
        <v>60</v>
      </c>
      <c r="AN41" s="101">
        <f t="shared" si="14"/>
        <v>13.5</v>
      </c>
      <c r="AO41">
        <v>50</v>
      </c>
      <c r="AP41" s="101">
        <f t="shared" si="10"/>
        <v>36.5</v>
      </c>
    </row>
    <row r="42" spans="2:42" x14ac:dyDescent="0.2">
      <c r="B42">
        <v>2010</v>
      </c>
      <c r="C42" s="10">
        <v>14</v>
      </c>
      <c r="E42" s="8">
        <f>IF(E$25&lt;=$C42,0,IF(E$25&gt;(INDEX($D$14:$AA$14,1,$C42)+$C42),INDEX($D$20:$AA$20,,$C42)-SUM($D42:D42),INDEX($D$20:$AA$20,,$C42)/INDEX($D$14:$AA$14,1,$C42)))</f>
        <v>0</v>
      </c>
      <c r="F42" s="8">
        <f>IF(F$25&lt;=$C42,0,IF(F$25&gt;(INDEX($D$14:$AA$14,1,$C42)+$C42),INDEX($D$20:$AA$20,,$C42)-SUM($D42:E42),INDEX($D$20:$AA$20,,$C42)/INDEX($D$14:$AA$14,1,$C42)))</f>
        <v>0</v>
      </c>
      <c r="G42" s="8">
        <f>IF(G$25&lt;=$C42,0,IF(G$25&gt;(INDEX($D$14:$AA$14,1,$C42)+$C42),INDEX($D$20:$AA$20,,$C42)-SUM($D42:F42),INDEX($D$20:$AA$20,,$C42)/INDEX($D$14:$AA$14,1,$C42)))</f>
        <v>0</v>
      </c>
      <c r="H42" s="8">
        <f>IF(H$25&lt;=$C42,0,IF(H$25&gt;(INDEX($D$14:$AA$14,1,$C42)+$C42),INDEX($D$20:$AA$20,,$C42)-SUM($D42:G42),INDEX($D$20:$AA$20,,$C42)/INDEX($D$14:$AA$14,1,$C42)))</f>
        <v>0</v>
      </c>
      <c r="I42" s="8">
        <f>IF(I$25&lt;=$C42,0,IF(I$25&gt;(INDEX($D$14:$AA$14,1,$C42)+$C42),INDEX($D$20:$AA$20,,$C42)-SUM($D42:H42),INDEX($D$20:$AA$20,,$C42)/INDEX($D$14:$AA$14,1,$C42)))</f>
        <v>0</v>
      </c>
      <c r="J42" s="8">
        <f>IF(J$25&lt;=$C42,0,IF(J$25&gt;(INDEX($D$14:$AA$14,1,$C42)+$C42),INDEX($D$20:$AA$20,,$C42)-SUM($D42:I42),INDEX($D$20:$AA$20,,$C42)/INDEX($D$14:$AA$14,1,$C42)))</f>
        <v>0</v>
      </c>
      <c r="K42" s="8">
        <f>IF(K$25&lt;=$C42,0,IF(K$25&gt;(INDEX($D$14:$AA$14,1,$C42)+$C42),INDEX($D$20:$AA$20,,$C42)-SUM($D42:J42),INDEX($D$20:$AA$20,,$C42)/INDEX($D$14:$AA$14,1,$C42)))</f>
        <v>0</v>
      </c>
      <c r="L42" s="8">
        <f>IF(L$25&lt;=$C42,0,IF(L$25&gt;(INDEX($D$14:$AA$14,1,$C42)+$C42),INDEX($D$20:$AA$20,,$C42)-SUM($D42:K42),INDEX($D$20:$AA$20,,$C42)/INDEX($D$14:$AA$14,1,$C42)))</f>
        <v>0</v>
      </c>
      <c r="M42" s="8">
        <f>IF(M$25&lt;=$C42,0,IF(M$25&gt;(INDEX($D$14:$AA$14,1,$C42)+$C42),INDEX($D$20:$AA$20,,$C42)-SUM($D42:L42),INDEX($D$20:$AA$20,,$C42)/INDEX($D$14:$AA$14,1,$C42)))</f>
        <v>0</v>
      </c>
      <c r="N42" s="8">
        <f>IF(N$25&lt;=$C42,0,IF(N$25&gt;(INDEX($D$14:$AA$14,1,$C42)+$C42),INDEX($D$20:$AA$20,,$C42)-SUM($D42:M42),INDEX($D$20:$AA$20,,$C42)/INDEX($D$14:$AA$14,1,$C42)))</f>
        <v>0</v>
      </c>
      <c r="O42" s="8">
        <f>IF(O$25&lt;=$C42,0,IF(O$25&gt;(INDEX($D$14:$AA$14,1,$C42)+$C42),INDEX($D$20:$AA$20,,$C42)-SUM($D42:N42),INDEX($D$20:$AA$20,,$C42)/INDEX($D$14:$AA$14,1,$C42)))</f>
        <v>0</v>
      </c>
      <c r="P42" s="8">
        <f>IF(P$25&lt;=$C42,0,IF(P$25&gt;(INDEX($D$14:$AA$14,1,$C42)+$C42),INDEX($D$20:$AA$20,,$C42)-SUM($D42:O42),INDEX($D$20:$AA$20,,$C42)/INDEX($D$14:$AA$14,1,$C42)))</f>
        <v>0</v>
      </c>
      <c r="Q42" s="8">
        <f>IF(Q$25&lt;=$C42,0,IF(Q$25&gt;(INDEX($D$14:$AA$14,1,$C42)+$C42),INDEX($D$20:$AA$20,,$C42)-SUM($D42:P42),INDEX($D$20:$AA$20,,$C42)/INDEX($D$14:$AA$14,1,$C42)))</f>
        <v>0</v>
      </c>
      <c r="R42" s="8">
        <f>IF(R$25&lt;=$C42,0,IF(R$25&gt;(INDEX($D$14:$AA$14,1,$C42)+$C42),INDEX($D$20:$AA$20,,$C42)-SUM($D42:Q42),INDEX($D$20:$AA$20,,$C42)/INDEX($D$14:$AA$14,1,$C42)))</f>
        <v>0.34906170398190511</v>
      </c>
      <c r="S42" s="8">
        <f>IF(S$25&lt;=$C42,0,IF(S$25&gt;(INDEX($D$14:$AA$14,1,$C42)+$C42),INDEX($D$20:$AA$20,,$C42)-SUM($D42:R42),INDEX($D$20:$AA$20,,$C42)/INDEX($D$14:$AA$14,1,$C42)))</f>
        <v>0.34906170398190511</v>
      </c>
      <c r="T42" s="8">
        <f>IF(T$25&lt;=$C42,0,IF(T$25&gt;(INDEX($D$14:$AA$14,1,$C42)+$C42),INDEX($D$20:$AA$20,,$C42)-SUM($D42:S42),INDEX($D$20:$AA$20,,$C42)/INDEX($D$14:$AA$14,1,$C42)))</f>
        <v>0.34906170398190511</v>
      </c>
      <c r="U42" s="8">
        <f>IF(U$25&lt;=$C42,0,IF(U$25&gt;(INDEX($D$14:$AA$14,1,$C42)+$C42),INDEX($D$20:$AA$20,,$C42)-SUM($D42:T42),INDEX($D$20:$AA$20,,$C42)/INDEX($D$14:$AA$14,1,$C42)))</f>
        <v>0.34906170398190511</v>
      </c>
      <c r="V42" s="8">
        <f>IF(V$25&lt;=$C42,0,IF(V$25&gt;(INDEX($D$14:$AA$14,1,$C42)+$C42),INDEX($D$20:$AA$20,,$C42)-SUM($D42:U42),INDEX($D$20:$AA$20,,$C42)/INDEX($D$14:$AA$14,1,$C42)))</f>
        <v>0.34906170398190511</v>
      </c>
      <c r="W42" s="8">
        <f>IF(W$25&lt;=$C42,0,IF(W$25&gt;(INDEX($D$14:$AA$14,1,$C42)+$C42),INDEX($D$20:$AA$20,,$C42)-SUM($D42:V42),INDEX($D$20:$AA$20,,$C42)/INDEX($D$14:$AA$14,1,$C42)))</f>
        <v>0.34906170398190511</v>
      </c>
      <c r="X42" s="8">
        <f>IF(X$25&lt;=$C42,0,IF(X$25&gt;(INDEX($D$14:$AA$14,1,$C42)+$C42),INDEX($D$20:$AA$20,,$C42)-SUM($D42:W42),INDEX($D$20:$AA$20,,$C42)/INDEX($D$14:$AA$14,1,$C42)))</f>
        <v>0.34906170398190511</v>
      </c>
      <c r="Y42" s="8">
        <f>IF(Y$25&lt;=$C42,0,IF(Y$25&gt;(INDEX($D$14:$AA$14,1,$C42)+$C42),INDEX($D$20:$AA$20,,$C42)-SUM($D42:X42),INDEX($D$20:$AA$20,,$C42)/INDEX($D$14:$AA$14,1,$C42)))</f>
        <v>0.34906170398190511</v>
      </c>
      <c r="Z42" s="8">
        <f>IF(Z$25&lt;=$C42,0,IF(Z$25&gt;(INDEX($D$14:$AA$14,1,$C42)+$C42),INDEX($D$20:$AA$20,,$C42)-SUM($D42:Y42),INDEX($D$20:$AA$20,,$C42)/INDEX($D$14:$AA$14,1,$C42)))</f>
        <v>0.34906170398190511</v>
      </c>
      <c r="AA42" s="8">
        <f>IF(AA$25&lt;=$C42,0,IF(AA$25&gt;(INDEX($D$14:$AA$14,1,$C42)+$C42),INDEX($D$20:$AA$20,,$C42)-SUM($D42:Z42),INDEX($D$20:$AA$20,,$C42)/INDEX($D$14:$AA$14,1,$C42)))</f>
        <v>0.34906170398190511</v>
      </c>
      <c r="AB42" s="8">
        <f>IF(AB$25&lt;=$C42,0,IF(AB$25&gt;(INDEX($D$14:$AA$14,1,$C42)+$C42),INDEX($D$20:$AA$20,,$C42)-SUM($D42:AA42),INDEX($D$20:$AA$20,,$C42)/INDEX($D$14:$AA$14,1,$C42)))</f>
        <v>0.34906170398190511</v>
      </c>
      <c r="AC42" s="8">
        <f>IF(AC$25&lt;=$C42,0,IF(AC$25&gt;(INDEX($D$14:$AG$14,1,$C42)+$C42),INDEX($D$20:$AG$20,,$C42)-SUM($D42:AB42),INDEX($D$20:$AG$20,,$C42)/INDEX($D$14:$AG$14,1,$C42)))</f>
        <v>0.34906170398190511</v>
      </c>
      <c r="AD42" s="8">
        <f>IF(AD$25&lt;=$C42,0,IF(AD$25&gt;(INDEX($D$14:$AG$14,1,$C42)+$C42),INDEX($D$20:$AG$20,,$C42)-SUM($D42:AC42),INDEX($D$20:$AG$20,,$C42)/INDEX($D$14:$AG$14,1,$C42)))*0.5</f>
        <v>0.17453085199095256</v>
      </c>
      <c r="AE42" s="8"/>
      <c r="AF42" s="8"/>
      <c r="AG42" s="8"/>
      <c r="AH42" s="11">
        <f t="shared" si="11"/>
        <v>4.3632712997738139</v>
      </c>
      <c r="AI42" s="11">
        <v>20.943702238914305</v>
      </c>
      <c r="AJ42" s="11">
        <f t="shared" si="12"/>
        <v>16.580430939140491</v>
      </c>
      <c r="AK42" s="10">
        <f t="shared" si="13"/>
        <v>47.5</v>
      </c>
      <c r="AM42" s="100">
        <v>60</v>
      </c>
      <c r="AN42" s="101">
        <f t="shared" si="14"/>
        <v>12.5</v>
      </c>
      <c r="AO42">
        <v>50</v>
      </c>
      <c r="AP42" s="101">
        <f t="shared" si="10"/>
        <v>37.5</v>
      </c>
    </row>
    <row r="43" spans="2:42" x14ac:dyDescent="0.2">
      <c r="B43">
        <v>2011</v>
      </c>
      <c r="C43" s="10">
        <v>15</v>
      </c>
      <c r="E43" s="8">
        <f>IF(E$25&lt;=$C43,0,IF(E$25&gt;(INDEX($D$14:$AA$14,1,$C43)+$C43),INDEX($D$20:$AA$20,,$C43)-SUM($D43:D43),INDEX($D$20:$AA$20,,$C43)/INDEX($D$14:$AA$14,1,$C43)))</f>
        <v>0</v>
      </c>
      <c r="F43" s="8">
        <f>IF(F$25&lt;=$C43,0,IF(F$25&gt;(INDEX($D$14:$AA$14,1,$C43)+$C43),INDEX($D$20:$AA$20,,$C43)-SUM($D43:E43),INDEX($D$20:$AA$20,,$C43)/INDEX($D$14:$AA$14,1,$C43)))</f>
        <v>0</v>
      </c>
      <c r="G43" s="8">
        <f>IF(G$25&lt;=$C43,0,IF(G$25&gt;(INDEX($D$14:$AA$14,1,$C43)+$C43),INDEX($D$20:$AA$20,,$C43)-SUM($D43:F43),INDEX($D$20:$AA$20,,$C43)/INDEX($D$14:$AA$14,1,$C43)))</f>
        <v>0</v>
      </c>
      <c r="H43" s="8">
        <f>IF(H$25&lt;=$C43,0,IF(H$25&gt;(INDEX($D$14:$AA$14,1,$C43)+$C43),INDEX($D$20:$AA$20,,$C43)-SUM($D43:G43),INDEX($D$20:$AA$20,,$C43)/INDEX($D$14:$AA$14,1,$C43)))</f>
        <v>0</v>
      </c>
      <c r="I43" s="8">
        <f>IF(I$25&lt;=$C43,0,IF(I$25&gt;(INDEX($D$14:$AA$14,1,$C43)+$C43),INDEX($D$20:$AA$20,,$C43)-SUM($D43:H43),INDEX($D$20:$AA$20,,$C43)/INDEX($D$14:$AA$14,1,$C43)))</f>
        <v>0</v>
      </c>
      <c r="J43" s="8">
        <f>IF(J$25&lt;=$C43,0,IF(J$25&gt;(INDEX($D$14:$AA$14,1,$C43)+$C43),INDEX($D$20:$AA$20,,$C43)-SUM($D43:I43),INDEX($D$20:$AA$20,,$C43)/INDEX($D$14:$AA$14,1,$C43)))</f>
        <v>0</v>
      </c>
      <c r="K43" s="8">
        <f>IF(K$25&lt;=$C43,0,IF(K$25&gt;(INDEX($D$14:$AA$14,1,$C43)+$C43),INDEX($D$20:$AA$20,,$C43)-SUM($D43:J43),INDEX($D$20:$AA$20,,$C43)/INDEX($D$14:$AA$14,1,$C43)))</f>
        <v>0</v>
      </c>
      <c r="L43" s="8">
        <f>IF(L$25&lt;=$C43,0,IF(L$25&gt;(INDEX($D$14:$AA$14,1,$C43)+$C43),INDEX($D$20:$AA$20,,$C43)-SUM($D43:K43),INDEX($D$20:$AA$20,,$C43)/INDEX($D$14:$AA$14,1,$C43)))</f>
        <v>0</v>
      </c>
      <c r="M43" s="8">
        <f>IF(M$25&lt;=$C43,0,IF(M$25&gt;(INDEX($D$14:$AA$14,1,$C43)+$C43),INDEX($D$20:$AA$20,,$C43)-SUM($D43:L43),INDEX($D$20:$AA$20,,$C43)/INDEX($D$14:$AA$14,1,$C43)))</f>
        <v>0</v>
      </c>
      <c r="N43" s="8">
        <f>IF(N$25&lt;=$C43,0,IF(N$25&gt;(INDEX($D$14:$AA$14,1,$C43)+$C43),INDEX($D$20:$AA$20,,$C43)-SUM($D43:M43),INDEX($D$20:$AA$20,,$C43)/INDEX($D$14:$AA$14,1,$C43)))</f>
        <v>0</v>
      </c>
      <c r="O43" s="8">
        <f>IF(O$25&lt;=$C43,0,IF(O$25&gt;(INDEX($D$14:$AA$14,1,$C43)+$C43),INDEX($D$20:$AA$20,,$C43)-SUM($D43:N43),INDEX($D$20:$AA$20,,$C43)/INDEX($D$14:$AA$14,1,$C43)))</f>
        <v>0</v>
      </c>
      <c r="P43" s="8">
        <f>IF(P$25&lt;=$C43,0,IF(P$25&gt;(INDEX($D$14:$AA$14,1,$C43)+$C43),INDEX($D$20:$AA$20,,$C43)-SUM($D43:O43),INDEX($D$20:$AA$20,,$C43)/INDEX($D$14:$AA$14,1,$C43)))</f>
        <v>0</v>
      </c>
      <c r="Q43" s="8">
        <f>IF(Q$25&lt;=$C43,0,IF(Q$25&gt;(INDEX($D$14:$AA$14,1,$C43)+$C43),INDEX($D$20:$AA$20,,$C43)-SUM($D43:P43),INDEX($D$20:$AA$20,,$C43)/INDEX($D$14:$AA$14,1,$C43)))</f>
        <v>0</v>
      </c>
      <c r="R43" s="8">
        <f>IF(R$25&lt;=$C43,0,IF(R$25&gt;(INDEX($D$14:$AA$14,1,$C43)+$C43),INDEX($D$20:$AA$20,,$C43)-SUM($D43:Q43),INDEX($D$20:$AA$20,,$C43)/INDEX($D$14:$AA$14,1,$C43)))</f>
        <v>0</v>
      </c>
      <c r="S43" s="8">
        <f>IF(S$25&lt;=$C43,0,IF(S$25&gt;(INDEX($D$14:$AA$14,1,$C43)+$C43),INDEX($D$20:$AA$20,,$C43)-SUM($D43:R43),INDEX($D$20:$AA$20,,$C43)/INDEX($D$14:$AA$14,1,$C43)))</f>
        <v>0.42248575354207907</v>
      </c>
      <c r="T43" s="8">
        <f>IF(T$25&lt;=$C43,0,IF(T$25&gt;(INDEX($D$14:$AA$14,1,$C43)+$C43),INDEX($D$20:$AA$20,,$C43)-SUM($D43:S43),INDEX($D$20:$AA$20,,$C43)/INDEX($D$14:$AA$14,1,$C43)))</f>
        <v>0.42248575354207907</v>
      </c>
      <c r="U43" s="8">
        <f>IF(U$25&lt;=$C43,0,IF(U$25&gt;(INDEX($D$14:$AA$14,1,$C43)+$C43),INDEX($D$20:$AA$20,,$C43)-SUM($D43:T43),INDEX($D$20:$AA$20,,$C43)/INDEX($D$14:$AA$14,1,$C43)))</f>
        <v>0.42248575354207907</v>
      </c>
      <c r="V43" s="8">
        <f>IF(V$25&lt;=$C43,0,IF(V$25&gt;(INDEX($D$14:$AA$14,1,$C43)+$C43),INDEX($D$20:$AA$20,,$C43)-SUM($D43:U43),INDEX($D$20:$AA$20,,$C43)/INDEX($D$14:$AA$14,1,$C43)))</f>
        <v>0.42248575354207907</v>
      </c>
      <c r="W43" s="8">
        <f>IF(W$25&lt;=$C43,0,IF(W$25&gt;(INDEX($D$14:$AA$14,1,$C43)+$C43),INDEX($D$20:$AA$20,,$C43)-SUM($D43:V43),INDEX($D$20:$AA$20,,$C43)/INDEX($D$14:$AA$14,1,$C43)))</f>
        <v>0.42248575354207907</v>
      </c>
      <c r="X43" s="8">
        <f>IF(X$25&lt;=$C43,0,IF(X$25&gt;(INDEX($D$14:$AA$14,1,$C43)+$C43),INDEX($D$20:$AA$20,,$C43)-SUM($D43:W43),INDEX($D$20:$AA$20,,$C43)/INDEX($D$14:$AA$14,1,$C43)))</f>
        <v>0.42248575354207907</v>
      </c>
      <c r="Y43" s="8">
        <f>IF(Y$25&lt;=$C43,0,IF(Y$25&gt;(INDEX($D$14:$AA$14,1,$C43)+$C43),INDEX($D$20:$AA$20,,$C43)-SUM($D43:X43),INDEX($D$20:$AA$20,,$C43)/INDEX($D$14:$AA$14,1,$C43)))</f>
        <v>0.42248575354207907</v>
      </c>
      <c r="Z43" s="8">
        <f>IF(Z$25&lt;=$C43,0,IF(Z$25&gt;(INDEX($D$14:$AA$14,1,$C43)+$C43),INDEX($D$20:$AA$20,,$C43)-SUM($D43:Y43),INDEX($D$20:$AA$20,,$C43)/INDEX($D$14:$AA$14,1,$C43)))</f>
        <v>0.42248575354207907</v>
      </c>
      <c r="AA43" s="8">
        <f>IF(AA$25&lt;=$C43,0,IF(AA$25&gt;(INDEX($D$14:$AA$14,1,$C43)+$C43),INDEX($D$20:$AA$20,,$C43)-SUM($D43:Z43),INDEX($D$20:$AA$20,,$C43)/INDEX($D$14:$AA$14,1,$C43)))</f>
        <v>0.42248575354207907</v>
      </c>
      <c r="AB43" s="8">
        <f>IF(AB$25&lt;=$C43,0,IF(AB$25&gt;(INDEX($D$14:$AA$14,1,$C43)+$C43),INDEX($D$20:$AA$20,,$C43)-SUM($D43:AA43),INDEX($D$20:$AA$20,,$C43)/INDEX($D$14:$AA$14,1,$C43)))</f>
        <v>0.42248575354207907</v>
      </c>
      <c r="AC43" s="8">
        <f>IF(AC$25&lt;=$C43,0,IF(AC$25&gt;(INDEX($D$14:$AG$14,1,$C43)+$C43),INDEX($D$20:$AG$20,,$C43)-SUM($D43:AB43),INDEX($D$20:$AG$20,,$C43)/INDEX($D$14:$AG$14,1,$C43)))</f>
        <v>0.42248575354207907</v>
      </c>
      <c r="AD43" s="8">
        <f>IF(AD$25&lt;=$C43,0,IF(AD$25&gt;(INDEX($D$14:$AG$14,1,$C43)+$C43),INDEX($D$20:$AG$20,,$C43)-SUM($D43:AC43),INDEX($D$20:$AG$20,,$C43)/INDEX($D$14:$AG$14,1,$C43)))*0.5</f>
        <v>0.21124287677103953</v>
      </c>
      <c r="AE43" s="8"/>
      <c r="AF43" s="8"/>
      <c r="AG43" s="8"/>
      <c r="AH43" s="11">
        <f t="shared" si="11"/>
        <v>4.8585861657339091</v>
      </c>
      <c r="AI43" s="11">
        <v>25.349145212524743</v>
      </c>
      <c r="AJ43" s="11">
        <f t="shared" si="12"/>
        <v>20.490559046790835</v>
      </c>
      <c r="AK43" s="10">
        <f t="shared" si="13"/>
        <v>48.5</v>
      </c>
      <c r="AM43" s="100">
        <v>60</v>
      </c>
      <c r="AN43" s="101">
        <f t="shared" si="14"/>
        <v>11.5</v>
      </c>
      <c r="AO43">
        <v>50</v>
      </c>
      <c r="AP43" s="101">
        <f t="shared" si="10"/>
        <v>38.5</v>
      </c>
    </row>
    <row r="44" spans="2:42" x14ac:dyDescent="0.2">
      <c r="B44">
        <v>2012</v>
      </c>
      <c r="C44" s="10">
        <v>16</v>
      </c>
      <c r="E44" s="8">
        <f>IF(E$25&lt;=$C44,0,IF(E$25&gt;(INDEX($D$14:$AA$14,1,$C44)+$C44),INDEX($D$20:$AA$20,,$C44)-SUM($D44:D44),INDEX($D$20:$AA$20,,$C44)/INDEX($D$14:$AA$14,1,$C44)))</f>
        <v>0</v>
      </c>
      <c r="F44" s="8">
        <f>IF(F$25&lt;=$C44,0,IF(F$25&gt;(INDEX($D$14:$AA$14,1,$C44)+$C44),INDEX($D$20:$AA$20,,$C44)-SUM($D44:E44),INDEX($D$20:$AA$20,,$C44)/INDEX($D$14:$AA$14,1,$C44)))</f>
        <v>0</v>
      </c>
      <c r="G44" s="8">
        <f>IF(G$25&lt;=$C44,0,IF(G$25&gt;(INDEX($D$14:$AA$14,1,$C44)+$C44),INDEX($D$20:$AA$20,,$C44)-SUM($D44:F44),INDEX($D$20:$AA$20,,$C44)/INDEX($D$14:$AA$14,1,$C44)))</f>
        <v>0</v>
      </c>
      <c r="H44" s="8">
        <f>IF(H$25&lt;=$C44,0,IF(H$25&gt;(INDEX($D$14:$AA$14,1,$C44)+$C44),INDEX($D$20:$AA$20,,$C44)-SUM($D44:G44),INDEX($D$20:$AA$20,,$C44)/INDEX($D$14:$AA$14,1,$C44)))</f>
        <v>0</v>
      </c>
      <c r="I44" s="8">
        <f>IF(I$25&lt;=$C44,0,IF(I$25&gt;(INDEX($D$14:$AA$14,1,$C44)+$C44),INDEX($D$20:$AA$20,,$C44)-SUM($D44:H44),INDEX($D$20:$AA$20,,$C44)/INDEX($D$14:$AA$14,1,$C44)))</f>
        <v>0</v>
      </c>
      <c r="J44" s="8">
        <f>IF(J$25&lt;=$C44,0,IF(J$25&gt;(INDEX($D$14:$AA$14,1,$C44)+$C44),INDEX($D$20:$AA$20,,$C44)-SUM($D44:I44),INDEX($D$20:$AA$20,,$C44)/INDEX($D$14:$AA$14,1,$C44)))</f>
        <v>0</v>
      </c>
      <c r="K44" s="8">
        <f>IF(K$25&lt;=$C44,0,IF(K$25&gt;(INDEX($D$14:$AA$14,1,$C44)+$C44),INDEX($D$20:$AA$20,,$C44)-SUM($D44:J44),INDEX($D$20:$AA$20,,$C44)/INDEX($D$14:$AA$14,1,$C44)))</f>
        <v>0</v>
      </c>
      <c r="L44" s="8">
        <f>IF(L$25&lt;=$C44,0,IF(L$25&gt;(INDEX($D$14:$AA$14,1,$C44)+$C44),INDEX($D$20:$AA$20,,$C44)-SUM($D44:K44),INDEX($D$20:$AA$20,,$C44)/INDEX($D$14:$AA$14,1,$C44)))</f>
        <v>0</v>
      </c>
      <c r="M44" s="8">
        <f>IF(M$25&lt;=$C44,0,IF(M$25&gt;(INDEX($D$14:$AA$14,1,$C44)+$C44),INDEX($D$20:$AA$20,,$C44)-SUM($D44:L44),INDEX($D$20:$AA$20,,$C44)/INDEX($D$14:$AA$14,1,$C44)))</f>
        <v>0</v>
      </c>
      <c r="N44" s="8">
        <f>IF(N$25&lt;=$C44,0,IF(N$25&gt;(INDEX($D$14:$AA$14,1,$C44)+$C44),INDEX($D$20:$AA$20,,$C44)-SUM($D44:M44),INDEX($D$20:$AA$20,,$C44)/INDEX($D$14:$AA$14,1,$C44)))</f>
        <v>0</v>
      </c>
      <c r="O44" s="8">
        <f>IF(O$25&lt;=$C44,0,IF(O$25&gt;(INDEX($D$14:$AA$14,1,$C44)+$C44),INDEX($D$20:$AA$20,,$C44)-SUM($D44:N44),INDEX($D$20:$AA$20,,$C44)/INDEX($D$14:$AA$14,1,$C44)))</f>
        <v>0</v>
      </c>
      <c r="P44" s="8">
        <f>IF(P$25&lt;=$C44,0,IF(P$25&gt;(INDEX($D$14:$AA$14,1,$C44)+$C44),INDEX($D$20:$AA$20,,$C44)-SUM($D44:O44),INDEX($D$20:$AA$20,,$C44)/INDEX($D$14:$AA$14,1,$C44)))</f>
        <v>0</v>
      </c>
      <c r="Q44" s="8">
        <f>IF(Q$25&lt;=$C44,0,IF(Q$25&gt;(INDEX($D$14:$AA$14,1,$C44)+$C44),INDEX($D$20:$AA$20,,$C44)-SUM($D44:P44),INDEX($D$20:$AA$20,,$C44)/INDEX($D$14:$AA$14,1,$C44)))</f>
        <v>0</v>
      </c>
      <c r="R44" s="8">
        <f>IF(R$25&lt;=$C44,0,IF(R$25&gt;(INDEX($D$14:$AA$14,1,$C44)+$C44),INDEX($D$20:$AA$20,,$C44)-SUM($D44:Q44),INDEX($D$20:$AA$20,,$C44)/INDEX($D$14:$AA$14,1,$C44)))</f>
        <v>0</v>
      </c>
      <c r="S44" s="8">
        <f>IF(S$25&lt;=$C44,0,IF(S$25&gt;(INDEX($D$14:$AA$14,1,$C44)+$C44),INDEX($D$20:$AA$20,,$C44)-SUM($D44:R44),INDEX($D$20:$AA$20,,$C44)/INDEX($D$14:$AA$14,1,$C44)))</f>
        <v>0</v>
      </c>
      <c r="T44" s="8">
        <f>IF(T$25&lt;=$C44,0,IF(T$25&gt;(INDEX($D$14:$AA$14,1,$C44)+$C44),INDEX($D$20:$AA$20,,$C44)-SUM($D44:S44),INDEX($D$20:$AA$20,,$C44)/INDEX($D$14:$AA$14,1,$C44)))</f>
        <v>0.40600699859437472</v>
      </c>
      <c r="U44" s="8">
        <f>IF(U$25&lt;=$C44,0,IF(U$25&gt;(INDEX($D$14:$AA$14,1,$C44)+$C44),INDEX($D$20:$AA$20,,$C44)-SUM($D44:T44),INDEX($D$20:$AA$20,,$C44)/INDEX($D$14:$AA$14,1,$C44)))</f>
        <v>0.40600699859437472</v>
      </c>
      <c r="V44" s="8">
        <f>IF(V$25&lt;=$C44,0,IF(V$25&gt;(INDEX($D$14:$AA$14,1,$C44)+$C44),INDEX($D$20:$AA$20,,$C44)-SUM($D44:U44),INDEX($D$20:$AA$20,,$C44)/INDEX($D$14:$AA$14,1,$C44)))</f>
        <v>0.40600699859437472</v>
      </c>
      <c r="W44" s="8">
        <f>IF(W$25&lt;=$C44,0,IF(W$25&gt;(INDEX($D$14:$AA$14,1,$C44)+$C44),INDEX($D$20:$AA$20,,$C44)-SUM($D44:V44),INDEX($D$20:$AA$20,,$C44)/INDEX($D$14:$AA$14,1,$C44)))</f>
        <v>0.40600699859437472</v>
      </c>
      <c r="X44" s="8">
        <f>IF(X$25&lt;=$C44,0,IF(X$25&gt;(INDEX($D$14:$AA$14,1,$C44)+$C44),INDEX($D$20:$AA$20,,$C44)-SUM($D44:W44),INDEX($D$20:$AA$20,,$C44)/INDEX($D$14:$AA$14,1,$C44)))</f>
        <v>0.40600699859437472</v>
      </c>
      <c r="Y44" s="8">
        <f>IF(Y$25&lt;=$C44,0,IF(Y$25&gt;(INDEX($D$14:$AA$14,1,$C44)+$C44),INDEX($D$20:$AA$20,,$C44)-SUM($D44:X44),INDEX($D$20:$AA$20,,$C44)/INDEX($D$14:$AA$14,1,$C44)))</f>
        <v>0.40600699859437472</v>
      </c>
      <c r="Z44" s="8">
        <f>IF(Z$25&lt;=$C44,0,IF(Z$25&gt;(INDEX($D$14:$AA$14,1,$C44)+$C44),INDEX($D$20:$AA$20,,$C44)-SUM($D44:Y44),INDEX($D$20:$AA$20,,$C44)/INDEX($D$14:$AA$14,1,$C44)))</f>
        <v>0.40600699859437472</v>
      </c>
      <c r="AA44" s="8">
        <f>IF(AA$25&lt;=$C44,0,IF(AA$25&gt;(INDEX($D$14:$AA$14,1,$C44)+$C44),INDEX($D$20:$AA$20,,$C44)-SUM($D44:Z44),INDEX($D$20:$AA$20,,$C44)/INDEX($D$14:$AA$14,1,$C44)))</f>
        <v>0.40600699859437472</v>
      </c>
      <c r="AB44" s="8">
        <f>IF(AB$25&lt;=$C44,0,IF(AB$25&gt;(INDEX($D$14:$AA$14,1,$C44)+$C44),INDEX($D$20:$AA$20,,$C44)-SUM($D44:AA44),INDEX($D$20:$AA$20,,$C44)/INDEX($D$14:$AA$14,1,$C44)))</f>
        <v>0.40600699859437472</v>
      </c>
      <c r="AC44" s="8">
        <f>IF(AC$25&lt;=$C44,0,IF(AC$25&gt;(INDEX($D$14:$AG$14,1,$C44)+$C44),INDEX($D$20:$AG$20,,$C44)-SUM($D44:AB44),INDEX($D$20:$AG$20,,$C44)/INDEX($D$14:$AG$14,1,$C44)))</f>
        <v>0.40600699859437472</v>
      </c>
      <c r="AD44" s="8">
        <f>IF(AD$25&lt;=$C44,0,IF(AD$25&gt;(INDEX($D$14:$AG$14,1,$C44)+$C44),INDEX($D$20:$AG$20,,$C44)-SUM($D44:AC44),INDEX($D$20:$AG$20,,$C44)/INDEX($D$14:$AG$14,1,$C44)))*0.5</f>
        <v>0.20300349929718736</v>
      </c>
      <c r="AE44" s="8"/>
      <c r="AF44" s="8"/>
      <c r="AG44" s="8"/>
      <c r="AH44" s="11">
        <f t="shared" si="11"/>
        <v>4.2630734852409349</v>
      </c>
      <c r="AI44" s="11">
        <v>24.360419915662483</v>
      </c>
      <c r="AJ44" s="11">
        <f t="shared" si="12"/>
        <v>20.097346430421549</v>
      </c>
      <c r="AK44" s="10">
        <f t="shared" si="13"/>
        <v>49.5</v>
      </c>
      <c r="AM44" s="100">
        <v>60</v>
      </c>
      <c r="AN44" s="101">
        <f t="shared" si="14"/>
        <v>10.5</v>
      </c>
      <c r="AO44">
        <v>50</v>
      </c>
      <c r="AP44" s="101">
        <f t="shared" si="10"/>
        <v>39.5</v>
      </c>
    </row>
    <row r="45" spans="2:42" x14ac:dyDescent="0.2">
      <c r="B45">
        <v>2013</v>
      </c>
      <c r="C45" s="10">
        <v>17</v>
      </c>
      <c r="E45" s="8">
        <f>IF(E$25&lt;=$C45,0,IF(E$25&gt;(INDEX($D$14:$AA$14,1,$C45)+$C45),INDEX($D$20:$AA$20,,$C45)-SUM($D45:D45),INDEX($D$20:$AA$20,,$C45)/INDEX($D$14:$AA$14,1,$C45)))</f>
        <v>0</v>
      </c>
      <c r="F45" s="8">
        <f>IF(F$25&lt;=$C45,0,IF(F$25&gt;(INDEX($D$14:$AA$14,1,$C45)+$C45),INDEX($D$20:$AA$20,,$C45)-SUM($D45:E45),INDEX($D$20:$AA$20,,$C45)/INDEX($D$14:$AA$14,1,$C45)))</f>
        <v>0</v>
      </c>
      <c r="G45" s="8">
        <f>IF(G$25&lt;=$C45,0,IF(G$25&gt;(INDEX($D$14:$AA$14,1,$C45)+$C45),INDEX($D$20:$AA$20,,$C45)-SUM($D45:F45),INDEX($D$20:$AA$20,,$C45)/INDEX($D$14:$AA$14,1,$C45)))</f>
        <v>0</v>
      </c>
      <c r="H45" s="8">
        <f>IF(H$25&lt;=$C45,0,IF(H$25&gt;(INDEX($D$14:$AA$14,1,$C45)+$C45),INDEX($D$20:$AA$20,,$C45)-SUM($D45:G45),INDEX($D$20:$AA$20,,$C45)/INDEX($D$14:$AA$14,1,$C45)))</f>
        <v>0</v>
      </c>
      <c r="I45" s="8">
        <f>IF(I$25&lt;=$C45,0,IF(I$25&gt;(INDEX($D$14:$AA$14,1,$C45)+$C45),INDEX($D$20:$AA$20,,$C45)-SUM($D45:H45),INDEX($D$20:$AA$20,,$C45)/INDEX($D$14:$AA$14,1,$C45)))</f>
        <v>0</v>
      </c>
      <c r="J45" s="8">
        <f>IF(J$25&lt;=$C45,0,IF(J$25&gt;(INDEX($D$14:$AA$14,1,$C45)+$C45),INDEX($D$20:$AA$20,,$C45)-SUM($D45:I45),INDEX($D$20:$AA$20,,$C45)/INDEX($D$14:$AA$14,1,$C45)))</f>
        <v>0</v>
      </c>
      <c r="K45" s="8">
        <f>IF(K$25&lt;=$C45,0,IF(K$25&gt;(INDEX($D$14:$AA$14,1,$C45)+$C45),INDEX($D$20:$AA$20,,$C45)-SUM($D45:J45),INDEX($D$20:$AA$20,,$C45)/INDEX($D$14:$AA$14,1,$C45)))</f>
        <v>0</v>
      </c>
      <c r="L45" s="8">
        <f>IF(L$25&lt;=$C45,0,IF(L$25&gt;(INDEX($D$14:$AA$14,1,$C45)+$C45),INDEX($D$20:$AA$20,,$C45)-SUM($D45:K45),INDEX($D$20:$AA$20,,$C45)/INDEX($D$14:$AA$14,1,$C45)))</f>
        <v>0</v>
      </c>
      <c r="M45" s="8">
        <f>IF(M$25&lt;=$C45,0,IF(M$25&gt;(INDEX($D$14:$AA$14,1,$C45)+$C45),INDEX($D$20:$AA$20,,$C45)-SUM($D45:L45),INDEX($D$20:$AA$20,,$C45)/INDEX($D$14:$AA$14,1,$C45)))</f>
        <v>0</v>
      </c>
      <c r="N45" s="8">
        <f>IF(N$25&lt;=$C45,0,IF(N$25&gt;(INDEX($D$14:$AA$14,1,$C45)+$C45),INDEX($D$20:$AA$20,,$C45)-SUM($D45:M45),INDEX($D$20:$AA$20,,$C45)/INDEX($D$14:$AA$14,1,$C45)))</f>
        <v>0</v>
      </c>
      <c r="O45" s="8">
        <f>IF(O$25&lt;=$C45,0,IF(O$25&gt;(INDEX($D$14:$AA$14,1,$C45)+$C45),INDEX($D$20:$AA$20,,$C45)-SUM($D45:N45),INDEX($D$20:$AA$20,,$C45)/INDEX($D$14:$AA$14,1,$C45)))</f>
        <v>0</v>
      </c>
      <c r="P45" s="8">
        <f>IF(P$25&lt;=$C45,0,IF(P$25&gt;(INDEX($D$14:$AA$14,1,$C45)+$C45),INDEX($D$20:$AA$20,,$C45)-SUM($D45:O45),INDEX($D$20:$AA$20,,$C45)/INDEX($D$14:$AA$14,1,$C45)))</f>
        <v>0</v>
      </c>
      <c r="Q45" s="8">
        <f>IF(Q$25&lt;=$C45,0,IF(Q$25&gt;(INDEX($D$14:$AA$14,1,$C45)+$C45),INDEX($D$20:$AA$20,,$C45)-SUM($D45:P45),INDEX($D$20:$AA$20,,$C45)/INDEX($D$14:$AA$14,1,$C45)))</f>
        <v>0</v>
      </c>
      <c r="R45" s="8">
        <f>IF(R$25&lt;=$C45,0,IF(R$25&gt;(INDEX($D$14:$AA$14,1,$C45)+$C45),INDEX($D$20:$AA$20,,$C45)-SUM($D45:Q45),INDEX($D$20:$AA$20,,$C45)/INDEX($D$14:$AA$14,1,$C45)))</f>
        <v>0</v>
      </c>
      <c r="S45" s="8">
        <f>IF(S$25&lt;=$C45,0,IF(S$25&gt;(INDEX($D$14:$AA$14,1,$C45)+$C45),INDEX($D$20:$AA$20,,$C45)-SUM($D45:R45),INDEX($D$20:$AA$20,,$C45)/INDEX($D$14:$AA$14,1,$C45)))</f>
        <v>0</v>
      </c>
      <c r="T45" s="8">
        <f>IF(T$25&lt;=$C45,0,IF(T$25&gt;(INDEX($D$14:$AA$14,1,$C45)+$C45),INDEX($D$20:$AA$20,,$C45)-SUM($D45:S45),INDEX($D$20:$AA$20,,$C45)/INDEX($D$14:$AA$14,1,$C45)))</f>
        <v>0</v>
      </c>
      <c r="U45" s="8">
        <f>IF(U$25&lt;=$C45,0,IF(U$25&gt;(INDEX($D$14:$AA$14,1,$C45)+$C45),INDEX($D$20:$AA$20,,$C45)-SUM($D45:T45),INDEX($D$20:$AA$20,,$C45)/INDEX($D$14:$AA$14,1,$C45)))</f>
        <v>0.30791004227548857</v>
      </c>
      <c r="V45" s="8">
        <f>IF(V$25&lt;=$C45,0,IF(V$25&gt;(INDEX($D$14:$AA$14,1,$C45)+$C45),INDEX($D$20:$AA$20,,$C45)-SUM($D45:U45),INDEX($D$20:$AA$20,,$C45)/INDEX($D$14:$AA$14,1,$C45)))</f>
        <v>0.30791004227548857</v>
      </c>
      <c r="W45" s="8">
        <f>IF(W$25&lt;=$C45,0,IF(W$25&gt;(INDEX($D$14:$AA$14,1,$C45)+$C45),INDEX($D$20:$AA$20,,$C45)-SUM($D45:V45),INDEX($D$20:$AA$20,,$C45)/INDEX($D$14:$AA$14,1,$C45)))</f>
        <v>0.30791004227548857</v>
      </c>
      <c r="X45" s="8">
        <f>IF(X$25&lt;=$C45,0,IF(X$25&gt;(INDEX($D$14:$AA$14,1,$C45)+$C45),INDEX($D$20:$AA$20,,$C45)-SUM($D45:W45),INDEX($D$20:$AA$20,,$C45)/INDEX($D$14:$AA$14,1,$C45)))</f>
        <v>0.30791004227548857</v>
      </c>
      <c r="Y45" s="8">
        <f>IF(Y$25&lt;=$C45,0,IF(Y$25&gt;(INDEX($D$14:$AA$14,1,$C45)+$C45),INDEX($D$20:$AA$20,,$C45)-SUM($D45:X45),INDEX($D$20:$AA$20,,$C45)/INDEX($D$14:$AA$14,1,$C45)))</f>
        <v>0.30791004227548857</v>
      </c>
      <c r="Z45" s="8">
        <f>IF(Z$25&lt;=$C45,0,IF(Z$25&gt;(INDEX($D$14:$AA$14,1,$C45)+$C45),INDEX($D$20:$AA$20,,$C45)-SUM($D45:Y45),INDEX($D$20:$AA$20,,$C45)/INDEX($D$14:$AA$14,1,$C45)))</f>
        <v>0.30791004227548857</v>
      </c>
      <c r="AA45" s="8">
        <f>IF(AA$25&lt;=$C45,0,IF(AA$25&gt;(INDEX($D$14:$AA$14,1,$C45)+$C45),INDEX($D$20:$AA$20,,$C45)-SUM($D45:Z45),INDEX($D$20:$AA$20,,$C45)/INDEX($D$14:$AA$14,1,$C45)))</f>
        <v>0.30791004227548857</v>
      </c>
      <c r="AB45" s="8">
        <f>IF(AB$25&lt;=$C45,0,IF(AB$25&gt;(INDEX($D$14:$AA$14,1,$C45)+$C45),INDEX($D$20:$AA$20,,$C45)-SUM($D45:AA45),INDEX($D$20:$AA$20,,$C45)/INDEX($D$14:$AA$14,1,$C45)))</f>
        <v>0.30791004227548857</v>
      </c>
      <c r="AC45" s="8">
        <f>IF(AC$25&lt;=$C45,0,IF(AC$25&gt;(INDEX($D$14:$AG$14,1,$C45)+$C45),INDEX($D$20:$AG$20,,$C45)-SUM($D45:AB45),INDEX($D$20:$AG$20,,$C45)/INDEX($D$14:$AG$14,1,$C45)))</f>
        <v>0.30791004227548857</v>
      </c>
      <c r="AD45" s="8">
        <f>IF(AD$25&lt;=$C45,0,IF(AD$25&gt;(INDEX($D$14:$AG$14,1,$C45)+$C45),INDEX($D$20:$AG$20,,$C45)-SUM($D45:AC45),INDEX($D$20:$AG$20,,$C45)/INDEX($D$14:$AG$14,1,$C45)))*0.5</f>
        <v>0.15395502113774429</v>
      </c>
      <c r="AE45" s="8"/>
      <c r="AF45" s="8"/>
      <c r="AG45" s="8"/>
      <c r="AH45" s="11">
        <f t="shared" si="11"/>
        <v>2.9251454016171414</v>
      </c>
      <c r="AI45" s="11">
        <v>18.474602536529314</v>
      </c>
      <c r="AJ45" s="11">
        <f t="shared" si="12"/>
        <v>15.549457134912172</v>
      </c>
      <c r="AK45" s="10">
        <f t="shared" si="13"/>
        <v>50.5</v>
      </c>
      <c r="AM45" s="100">
        <v>60</v>
      </c>
      <c r="AN45" s="101">
        <f t="shared" si="14"/>
        <v>9.5</v>
      </c>
      <c r="AO45">
        <v>50</v>
      </c>
      <c r="AP45" s="101">
        <f t="shared" si="10"/>
        <v>40.5</v>
      </c>
    </row>
    <row r="46" spans="2:42" x14ac:dyDescent="0.2">
      <c r="B46">
        <v>2014</v>
      </c>
      <c r="C46" s="10">
        <v>18</v>
      </c>
      <c r="E46" s="8">
        <f>IF(E$25&lt;=$C46,0,IF(E$25&gt;(INDEX($D$14:$AA$14,1,$C46)+$C46),INDEX($D$20:$AA$20,,$C46)-SUM($D46:D46),INDEX($D$20:$AA$20,,$C46)/INDEX($D$14:$AA$14,1,$C46)))</f>
        <v>0</v>
      </c>
      <c r="F46" s="8">
        <f>IF(F$25&lt;=$C46,0,IF(F$25&gt;(INDEX($D$14:$AA$14,1,$C46)+$C46),INDEX($D$20:$AA$20,,$C46)-SUM($D46:E46),INDEX($D$20:$AA$20,,$C46)/INDEX($D$14:$AA$14,1,$C46)))</f>
        <v>0</v>
      </c>
      <c r="G46" s="8">
        <f>IF(G$25&lt;=$C46,0,IF(G$25&gt;(INDEX($D$14:$AA$14,1,$C46)+$C46),INDEX($D$20:$AA$20,,$C46)-SUM($D46:F46),INDEX($D$20:$AA$20,,$C46)/INDEX($D$14:$AA$14,1,$C46)))</f>
        <v>0</v>
      </c>
      <c r="H46" s="8">
        <f>IF(H$25&lt;=$C46,0,IF(H$25&gt;(INDEX($D$14:$AA$14,1,$C46)+$C46),INDEX($D$20:$AA$20,,$C46)-SUM($D46:G46),INDEX($D$20:$AA$20,,$C46)/INDEX($D$14:$AA$14,1,$C46)))</f>
        <v>0</v>
      </c>
      <c r="I46" s="8">
        <f>IF(I$25&lt;=$C46,0,IF(I$25&gt;(INDEX($D$14:$AA$14,1,$C46)+$C46),INDEX($D$20:$AA$20,,$C46)-SUM($D46:H46),INDEX($D$20:$AA$20,,$C46)/INDEX($D$14:$AA$14,1,$C46)))</f>
        <v>0</v>
      </c>
      <c r="J46" s="8">
        <f>IF(J$25&lt;=$C46,0,IF(J$25&gt;(INDEX($D$14:$AA$14,1,$C46)+$C46),INDEX($D$20:$AA$20,,$C46)-SUM($D46:I46),INDEX($D$20:$AA$20,,$C46)/INDEX($D$14:$AA$14,1,$C46)))</f>
        <v>0</v>
      </c>
      <c r="K46" s="8">
        <f>IF(K$25&lt;=$C46,0,IF(K$25&gt;(INDEX($D$14:$AA$14,1,$C46)+$C46),INDEX($D$20:$AA$20,,$C46)-SUM($D46:J46),INDEX($D$20:$AA$20,,$C46)/INDEX($D$14:$AA$14,1,$C46)))</f>
        <v>0</v>
      </c>
      <c r="L46" s="8">
        <f>IF(L$25&lt;=$C46,0,IF(L$25&gt;(INDEX($D$14:$AA$14,1,$C46)+$C46),INDEX($D$20:$AA$20,,$C46)-SUM($D46:K46),INDEX($D$20:$AA$20,,$C46)/INDEX($D$14:$AA$14,1,$C46)))</f>
        <v>0</v>
      </c>
      <c r="M46" s="8">
        <f>IF(M$25&lt;=$C46,0,IF(M$25&gt;(INDEX($D$14:$AA$14,1,$C46)+$C46),INDEX($D$20:$AA$20,,$C46)-SUM($D46:L46),INDEX($D$20:$AA$20,,$C46)/INDEX($D$14:$AA$14,1,$C46)))</f>
        <v>0</v>
      </c>
      <c r="N46" s="8">
        <f>IF(N$25&lt;=$C46,0,IF(N$25&gt;(INDEX($D$14:$AA$14,1,$C46)+$C46),INDEX($D$20:$AA$20,,$C46)-SUM($D46:M46),INDEX($D$20:$AA$20,,$C46)/INDEX($D$14:$AA$14,1,$C46)))</f>
        <v>0</v>
      </c>
      <c r="O46" s="8">
        <f>IF(O$25&lt;=$C46,0,IF(O$25&gt;(INDEX($D$14:$AA$14,1,$C46)+$C46),INDEX($D$20:$AA$20,,$C46)-SUM($D46:N46),INDEX($D$20:$AA$20,,$C46)/INDEX($D$14:$AA$14,1,$C46)))</f>
        <v>0</v>
      </c>
      <c r="P46" s="8">
        <f>IF(P$25&lt;=$C46,0,IF(P$25&gt;(INDEX($D$14:$AA$14,1,$C46)+$C46),INDEX($D$20:$AA$20,,$C46)-SUM($D46:O46),INDEX($D$20:$AA$20,,$C46)/INDEX($D$14:$AA$14,1,$C46)))</f>
        <v>0</v>
      </c>
      <c r="Q46" s="8">
        <f>IF(Q$25&lt;=$C46,0,IF(Q$25&gt;(INDEX($D$14:$AA$14,1,$C46)+$C46),INDEX($D$20:$AA$20,,$C46)-SUM($D46:P46),INDEX($D$20:$AA$20,,$C46)/INDEX($D$14:$AA$14,1,$C46)))</f>
        <v>0</v>
      </c>
      <c r="R46" s="8">
        <f>IF(R$25&lt;=$C46,0,IF(R$25&gt;(INDEX($D$14:$AA$14,1,$C46)+$C46),INDEX($D$20:$AA$20,,$C46)-SUM($D46:Q46),INDEX($D$20:$AA$20,,$C46)/INDEX($D$14:$AA$14,1,$C46)))</f>
        <v>0</v>
      </c>
      <c r="S46" s="8">
        <f>IF(S$25&lt;=$C46,0,IF(S$25&gt;(INDEX($D$14:$AA$14,1,$C46)+$C46),INDEX($D$20:$AA$20,,$C46)-SUM($D46:R46),INDEX($D$20:$AA$20,,$C46)/INDEX($D$14:$AA$14,1,$C46)))</f>
        <v>0</v>
      </c>
      <c r="T46" s="8">
        <f>IF(T$25&lt;=$C46,0,IF(T$25&gt;(INDEX($D$14:$AA$14,1,$C46)+$C46),INDEX($D$20:$AA$20,,$C46)-SUM($D46:S46),INDEX($D$20:$AA$20,,$C46)/INDEX($D$14:$AA$14,1,$C46)))</f>
        <v>0</v>
      </c>
      <c r="U46" s="8">
        <f>IF(U$25&lt;=$C46,0,IF(U$25&gt;(INDEX($D$14:$AA$14,1,$C46)+$C46),INDEX($D$20:$AA$20,,$C46)-SUM($D46:T46),INDEX($D$20:$AA$20,,$C46)/INDEX($D$14:$AA$14,1,$C46)))</f>
        <v>0</v>
      </c>
      <c r="V46" s="8">
        <f>IF(V$25&lt;=$C46,0,IF(V$25&gt;(INDEX($D$14:$AA$14,1,$C46)+$C46),INDEX($D$20:$AA$20,,$C46)-SUM($D46:U46),INDEX($D$20:$AA$20,,$C46)/INDEX($D$14:$AA$14,1,$C46)))</f>
        <v>0.2637016010226928</v>
      </c>
      <c r="W46" s="8">
        <f>IF(W$25&lt;=$C46,0,IF(W$25&gt;(INDEX($D$14:$AA$14,1,$C46)+$C46),INDEX($D$20:$AA$20,,$C46)-SUM($D46:V46),INDEX($D$20:$AA$20,,$C46)/INDEX($D$14:$AA$14,1,$C46)))</f>
        <v>0.2637016010226928</v>
      </c>
      <c r="X46" s="8">
        <f>IF(X$25&lt;=$C46,0,IF(X$25&gt;(INDEX($D$14:$AA$14,1,$C46)+$C46),INDEX($D$20:$AA$20,,$C46)-SUM($D46:W46),INDEX($D$20:$AA$20,,$C46)/INDEX($D$14:$AA$14,1,$C46)))</f>
        <v>0.2637016010226928</v>
      </c>
      <c r="Y46" s="8">
        <f>IF(Y$25&lt;=$C46,0,IF(Y$25&gt;(INDEX($D$14:$AA$14,1,$C46)+$C46),INDEX($D$20:$AA$20,,$C46)-SUM($D46:X46),INDEX($D$20:$AA$20,,$C46)/INDEX($D$14:$AA$14,1,$C46)))</f>
        <v>0.2637016010226928</v>
      </c>
      <c r="Z46" s="8">
        <f>IF(Z$25&lt;=$C46,0,IF(Z$25&gt;(INDEX($D$14:$AA$14,1,$C46)+$C46),INDEX($D$20:$AA$20,,$C46)-SUM($D46:Y46),INDEX($D$20:$AA$20,,$C46)/INDEX($D$14:$AA$14,1,$C46)))</f>
        <v>0.2637016010226928</v>
      </c>
      <c r="AA46" s="8">
        <f>IF(AA$25&lt;=$C46,0,IF(AA$25&gt;(INDEX($D$14:$AA$14,1,$C46)+$C46),INDEX($D$20:$AA$20,,$C46)-SUM($D46:Z46),INDEX($D$20:$AA$20,,$C46)/INDEX($D$14:$AA$14,1,$C46)))</f>
        <v>0.2637016010226928</v>
      </c>
      <c r="AB46" s="8">
        <f>IF(AB$25&lt;=$C46,0,IF(AB$25&gt;(INDEX($D$14:$AA$14,1,$C46)+$C46),INDEX($D$20:$AA$20,,$C46)-SUM($D46:AA46),INDEX($D$20:$AA$20,,$C46)/INDEX($D$14:$AA$14,1,$C46)))</f>
        <v>0.2637016010226928</v>
      </c>
      <c r="AC46" s="8">
        <f>IF(AC$25&lt;=$C46,0,IF(AC$25&gt;(INDEX($D$14:$AG$14,1,$C46)+$C46),INDEX($D$20:$AG$20,,$C46)-SUM($D46:AB46),INDEX($D$20:$AG$20,,$C46)/INDEX($D$14:$AG$14,1,$C46)))</f>
        <v>0.2637016010226928</v>
      </c>
      <c r="AD46" s="8">
        <f>IF(AD$25&lt;=$C46,0,IF(AD$25&gt;(INDEX($D$14:$AG$14,1,$C46)+$C46),INDEX($D$20:$AG$20,,$C46)-SUM($D46:AC46),INDEX($D$20:$AG$20,,$C46)/INDEX($D$14:$AG$14,1,$C46)))*0.5</f>
        <v>0.1318508005113464</v>
      </c>
      <c r="AE46" s="8"/>
      <c r="AF46" s="8"/>
      <c r="AG46" s="8"/>
      <c r="AH46" s="11">
        <f t="shared" si="11"/>
        <v>2.2414636086928885</v>
      </c>
      <c r="AI46" s="11">
        <v>15.822096061361567</v>
      </c>
      <c r="AJ46" s="11">
        <f t="shared" si="12"/>
        <v>13.580632452668677</v>
      </c>
      <c r="AK46" s="10">
        <f t="shared" si="13"/>
        <v>51.5</v>
      </c>
      <c r="AM46" s="100">
        <v>60</v>
      </c>
      <c r="AN46" s="101">
        <f t="shared" si="14"/>
        <v>8.5</v>
      </c>
      <c r="AO46">
        <v>50</v>
      </c>
      <c r="AP46" s="101">
        <f t="shared" si="10"/>
        <v>41.5</v>
      </c>
    </row>
    <row r="47" spans="2:42" x14ac:dyDescent="0.2">
      <c r="B47">
        <v>2015</v>
      </c>
      <c r="C47" s="10">
        <v>19</v>
      </c>
      <c r="E47" s="8">
        <f>IF(E$25&lt;=$C47,0,IF(E$25&gt;(INDEX($D$14:$AA$14,1,$C47)+$C47),INDEX($D$20:$AA$20,,$C47)-SUM($D47:D47),INDEX($D$20:$AA$20,,$C47)/INDEX($D$14:$AA$14,1,$C47)))</f>
        <v>0</v>
      </c>
      <c r="F47" s="8">
        <f>IF(F$25&lt;=$C47,0,IF(F$25&gt;(INDEX($D$14:$AA$14,1,$C47)+$C47),INDEX($D$20:$AA$20,,$C47)-SUM($D47:E47),INDEX($D$20:$AA$20,,$C47)/INDEX($D$14:$AA$14,1,$C47)))</f>
        <v>0</v>
      </c>
      <c r="G47" s="8">
        <f>IF(G$25&lt;=$C47,0,IF(G$25&gt;(INDEX($D$14:$AA$14,1,$C47)+$C47),INDEX($D$20:$AA$20,,$C47)-SUM($D47:F47),INDEX($D$20:$AA$20,,$C47)/INDEX($D$14:$AA$14,1,$C47)))</f>
        <v>0</v>
      </c>
      <c r="H47" s="8">
        <f>IF(H$25&lt;=$C47,0,IF(H$25&gt;(INDEX($D$14:$AA$14,1,$C47)+$C47),INDEX($D$20:$AA$20,,$C47)-SUM($D47:G47),INDEX($D$20:$AA$20,,$C47)/INDEX($D$14:$AA$14,1,$C47)))</f>
        <v>0</v>
      </c>
      <c r="I47" s="8">
        <f>IF(I$25&lt;=$C47,0,IF(I$25&gt;(INDEX($D$14:$AA$14,1,$C47)+$C47),INDEX($D$20:$AA$20,,$C47)-SUM($D47:H47),INDEX($D$20:$AA$20,,$C47)/INDEX($D$14:$AA$14,1,$C47)))</f>
        <v>0</v>
      </c>
      <c r="J47" s="8">
        <f>IF(J$25&lt;=$C47,0,IF(J$25&gt;(INDEX($D$14:$AA$14,1,$C47)+$C47),INDEX($D$20:$AA$20,,$C47)-SUM($D47:I47),INDEX($D$20:$AA$20,,$C47)/INDEX($D$14:$AA$14,1,$C47)))</f>
        <v>0</v>
      </c>
      <c r="K47" s="8">
        <f>IF(K$25&lt;=$C47,0,IF(K$25&gt;(INDEX($D$14:$AA$14,1,$C47)+$C47),INDEX($D$20:$AA$20,,$C47)-SUM($D47:J47),INDEX($D$20:$AA$20,,$C47)/INDEX($D$14:$AA$14,1,$C47)))</f>
        <v>0</v>
      </c>
      <c r="L47" s="8">
        <f>IF(L$25&lt;=$C47,0,IF(L$25&gt;(INDEX($D$14:$AA$14,1,$C47)+$C47),INDEX($D$20:$AA$20,,$C47)-SUM($D47:K47),INDEX($D$20:$AA$20,,$C47)/INDEX($D$14:$AA$14,1,$C47)))</f>
        <v>0</v>
      </c>
      <c r="M47" s="8">
        <f>IF(M$25&lt;=$C47,0,IF(M$25&gt;(INDEX($D$14:$AA$14,1,$C47)+$C47),INDEX($D$20:$AA$20,,$C47)-SUM($D47:L47),INDEX($D$20:$AA$20,,$C47)/INDEX($D$14:$AA$14,1,$C47)))</f>
        <v>0</v>
      </c>
      <c r="N47" s="8">
        <f>IF(N$25&lt;=$C47,0,IF(N$25&gt;(INDEX($D$14:$AA$14,1,$C47)+$C47),INDEX($D$20:$AA$20,,$C47)-SUM($D47:M47),INDEX($D$20:$AA$20,,$C47)/INDEX($D$14:$AA$14,1,$C47)))</f>
        <v>0</v>
      </c>
      <c r="O47" s="8">
        <f>IF(O$25&lt;=$C47,0,IF(O$25&gt;(INDEX($D$14:$AA$14,1,$C47)+$C47),INDEX($D$20:$AA$20,,$C47)-SUM($D47:N47),INDEX($D$20:$AA$20,,$C47)/INDEX($D$14:$AA$14,1,$C47)))</f>
        <v>0</v>
      </c>
      <c r="P47" s="8">
        <f>IF(P$25&lt;=$C47,0,IF(P$25&gt;(INDEX($D$14:$AA$14,1,$C47)+$C47),INDEX($D$20:$AA$20,,$C47)-SUM($D47:O47),INDEX($D$20:$AA$20,,$C47)/INDEX($D$14:$AA$14,1,$C47)))</f>
        <v>0</v>
      </c>
      <c r="Q47" s="8">
        <f>IF(Q$25&lt;=$C47,0,IF(Q$25&gt;(INDEX($D$14:$AA$14,1,$C47)+$C47),INDEX($D$20:$AA$20,,$C47)-SUM($D47:P47),INDEX($D$20:$AA$20,,$C47)/INDEX($D$14:$AA$14,1,$C47)))</f>
        <v>0</v>
      </c>
      <c r="R47" s="8">
        <f>IF(R$25&lt;=$C47,0,IF(R$25&gt;(INDEX($D$14:$AA$14,1,$C47)+$C47),INDEX($D$20:$AA$20,,$C47)-SUM($D47:Q47),INDEX($D$20:$AA$20,,$C47)/INDEX($D$14:$AA$14,1,$C47)))</f>
        <v>0</v>
      </c>
      <c r="S47" s="8">
        <f>IF(S$25&lt;=$C47,0,IF(S$25&gt;(INDEX($D$14:$AA$14,1,$C47)+$C47),INDEX($D$20:$AA$20,,$C47)-SUM($D47:R47),INDEX($D$20:$AA$20,,$C47)/INDEX($D$14:$AA$14,1,$C47)))</f>
        <v>0</v>
      </c>
      <c r="T47" s="8">
        <f>IF(T$25&lt;=$C47,0,IF(T$25&gt;(INDEX($D$14:$AA$14,1,$C47)+$C47),INDEX($D$20:$AA$20,,$C47)-SUM($D47:S47),INDEX($D$20:$AA$20,,$C47)/INDEX($D$14:$AA$14,1,$C47)))</f>
        <v>0</v>
      </c>
      <c r="U47" s="8">
        <f>IF(U$25&lt;=$C47,0,IF(U$25&gt;(INDEX($D$14:$AA$14,1,$C47)+$C47),INDEX($D$20:$AA$20,,$C47)-SUM($D47:T47),INDEX($D$20:$AA$20,,$C47)/INDEX($D$14:$AA$14,1,$C47)))</f>
        <v>0</v>
      </c>
      <c r="V47" s="8">
        <f>IF(V$25&lt;=$C47,0,IF(V$25&gt;(INDEX($D$14:$AA$14,1,$C47)+$C47),INDEX($D$20:$AA$20,,$C47)-SUM($D47:U47),INDEX($D$20:$AA$20,,$C47)/INDEX($D$14:$AA$14,1,$C47)))</f>
        <v>0</v>
      </c>
      <c r="W47" s="8">
        <f>IF(W$25&lt;=$C47,0,IF(W$25&gt;(INDEX($D$14:$AA$14,1,$C47)+$C47),INDEX($D$20:$AA$20,,$C47)-SUM($D47:V47),INDEX($D$20:$AA$20,,$C47)/INDEX($D$14:$AA$14,1,$C47)))</f>
        <v>0.34438174166006702</v>
      </c>
      <c r="X47" s="8">
        <f>IF(X$25&lt;=$C47,0,IF(X$25&gt;(INDEX($D$14:$AA$14,1,$C47)+$C47),INDEX($D$20:$AA$20,,$C47)-SUM($D47:W47),INDEX($D$20:$AA$20,,$C47)/INDEX($D$14:$AA$14,1,$C47)))</f>
        <v>0.34438174166006702</v>
      </c>
      <c r="Y47" s="8">
        <f>IF(Y$25&lt;=$C47,0,IF(Y$25&gt;(INDEX($D$14:$AA$14,1,$C47)+$C47),INDEX($D$20:$AA$20,,$C47)-SUM($D47:X47),INDEX($D$20:$AA$20,,$C47)/INDEX($D$14:$AA$14,1,$C47)))</f>
        <v>0.34438174166006702</v>
      </c>
      <c r="Z47" s="8">
        <f>IF(Z$25&lt;=$C47,0,IF(Z$25&gt;(INDEX($D$14:$AA$14,1,$C47)+$C47),INDEX($D$20:$AA$20,,$C47)-SUM($D47:Y47),INDEX($D$20:$AA$20,,$C47)/INDEX($D$14:$AA$14,1,$C47)))</f>
        <v>0.34438174166006702</v>
      </c>
      <c r="AA47" s="8">
        <f>IF(AA$25&lt;=$C47,0,IF(AA$25&gt;(INDEX($D$14:$AA$14,1,$C47)+$C47),INDEX($D$20:$AA$20,,$C47)-SUM($D47:Z47),INDEX($D$20:$AA$20,,$C47)/INDEX($D$14:$AA$14,1,$C47)))</f>
        <v>0.34438174166006702</v>
      </c>
      <c r="AB47" s="8">
        <f>IF(AB$25&lt;=$C47,0,IF(AB$25&gt;(INDEX($D$14:$AA$14,1,$C47)+$C47),INDEX($D$20:$AA$20,,$C47)-SUM($D47:AA47),INDEX($D$20:$AA$20,,$C47)/INDEX($D$14:$AA$14,1,$C47)))</f>
        <v>0.34438174166006702</v>
      </c>
      <c r="AC47" s="8">
        <f>IF(AC$25&lt;=$C47,0,IF(AC$25&gt;(INDEX($D$14:$AG$14,1,$C47)+$C47),INDEX($D$20:$AG$20,,$C47)-SUM($D47:AB47),INDEX($D$20:$AG$20,,$C47)/INDEX($D$14:$AG$14,1,$C47)))</f>
        <v>0.34438174166006702</v>
      </c>
      <c r="AD47" s="8">
        <f>IF(AD$25&lt;=$C47,0,IF(AD$25&gt;(INDEX($D$14:$AG$14,1,$C47)+$C47),INDEX($D$20:$AG$20,,$C47)-SUM($D47:AC47),INDEX($D$20:$AG$20,,$C47)/INDEX($D$14:$AG$14,1,$C47)))*0.5</f>
        <v>0.17219087083003351</v>
      </c>
      <c r="AE47" s="8"/>
      <c r="AF47" s="8"/>
      <c r="AG47" s="8"/>
      <c r="AH47" s="11">
        <f t="shared" si="11"/>
        <v>2.5828630624505027</v>
      </c>
      <c r="AI47" s="11">
        <v>20.662904499604021</v>
      </c>
      <c r="AJ47" s="11">
        <f t="shared" si="12"/>
        <v>18.080041437153518</v>
      </c>
      <c r="AK47" s="10">
        <f t="shared" si="13"/>
        <v>52.5</v>
      </c>
      <c r="AM47" s="100">
        <v>60</v>
      </c>
      <c r="AN47" s="101">
        <f t="shared" si="14"/>
        <v>7.5</v>
      </c>
      <c r="AO47">
        <v>50</v>
      </c>
      <c r="AP47" s="101">
        <f t="shared" si="10"/>
        <v>42.5</v>
      </c>
    </row>
    <row r="48" spans="2:42" x14ac:dyDescent="0.2">
      <c r="B48">
        <v>2016</v>
      </c>
      <c r="C48" s="10">
        <v>20</v>
      </c>
      <c r="E48" s="8">
        <f>IF(E$25&lt;=$C48,0,IF(E$25&gt;(INDEX($D$14:$AA$14,1,$C48)+$C48),INDEX($D$20:$AA$20,,$C48)-SUM($D48:D48),INDEX($D$20:$AA$20,,$C48)/INDEX($D$14:$AA$14,1,$C48)))</f>
        <v>0</v>
      </c>
      <c r="F48" s="8">
        <f>IF(F$25&lt;=$C48,0,IF(F$25&gt;(INDEX($D$14:$AA$14,1,$C48)+$C48),INDEX($D$20:$AA$20,,$C48)-SUM($D48:E48),INDEX($D$20:$AA$20,,$C48)/INDEX($D$14:$AA$14,1,$C48)))</f>
        <v>0</v>
      </c>
      <c r="G48" s="8">
        <f>IF(G$25&lt;=$C48,0,IF(G$25&gt;(INDEX($D$14:$AA$14,1,$C48)+$C48),INDEX($D$20:$AA$20,,$C48)-SUM($D48:F48),INDEX($D$20:$AA$20,,$C48)/INDEX($D$14:$AA$14,1,$C48)))</f>
        <v>0</v>
      </c>
      <c r="H48" s="8">
        <f>IF(H$25&lt;=$C48,0,IF(H$25&gt;(INDEX($D$14:$AA$14,1,$C48)+$C48),INDEX($D$20:$AA$20,,$C48)-SUM($D48:G48),INDEX($D$20:$AA$20,,$C48)/INDEX($D$14:$AA$14,1,$C48)))</f>
        <v>0</v>
      </c>
      <c r="I48" s="8">
        <f>IF(I$25&lt;=$C48,0,IF(I$25&gt;(INDEX($D$14:$AA$14,1,$C48)+$C48),INDEX($D$20:$AA$20,,$C48)-SUM($D48:H48),INDEX($D$20:$AA$20,,$C48)/INDEX($D$14:$AA$14,1,$C48)))</f>
        <v>0</v>
      </c>
      <c r="J48" s="8">
        <f>IF(J$25&lt;=$C48,0,IF(J$25&gt;(INDEX($D$14:$AA$14,1,$C48)+$C48),INDEX($D$20:$AA$20,,$C48)-SUM($D48:I48),INDEX($D$20:$AA$20,,$C48)/INDEX($D$14:$AA$14,1,$C48)))</f>
        <v>0</v>
      </c>
      <c r="K48" s="8">
        <f>IF(K$25&lt;=$C48,0,IF(K$25&gt;(INDEX($D$14:$AA$14,1,$C48)+$C48),INDEX($D$20:$AA$20,,$C48)-SUM($D48:J48),INDEX($D$20:$AA$20,,$C48)/INDEX($D$14:$AA$14,1,$C48)))</f>
        <v>0</v>
      </c>
      <c r="L48" s="8">
        <f>IF(L$25&lt;=$C48,0,IF(L$25&gt;(INDEX($D$14:$AA$14,1,$C48)+$C48),INDEX($D$20:$AA$20,,$C48)-SUM($D48:K48),INDEX($D$20:$AA$20,,$C48)/INDEX($D$14:$AA$14,1,$C48)))</f>
        <v>0</v>
      </c>
      <c r="M48" s="8">
        <f>IF(M$25&lt;=$C48,0,IF(M$25&gt;(INDEX($D$14:$AA$14,1,$C48)+$C48),INDEX($D$20:$AA$20,,$C48)-SUM($D48:L48),INDEX($D$20:$AA$20,,$C48)/INDEX($D$14:$AA$14,1,$C48)))</f>
        <v>0</v>
      </c>
      <c r="N48" s="8">
        <f>IF(N$25&lt;=$C48,0,IF(N$25&gt;(INDEX($D$14:$AA$14,1,$C48)+$C48),INDEX($D$20:$AA$20,,$C48)-SUM($D48:M48),INDEX($D$20:$AA$20,,$C48)/INDEX($D$14:$AA$14,1,$C48)))</f>
        <v>0</v>
      </c>
      <c r="O48" s="8">
        <f>IF(O$25&lt;=$C48,0,IF(O$25&gt;(INDEX($D$14:$AA$14,1,$C48)+$C48),INDEX($D$20:$AA$20,,$C48)-SUM($D48:N48),INDEX($D$20:$AA$20,,$C48)/INDEX($D$14:$AA$14,1,$C48)))</f>
        <v>0</v>
      </c>
      <c r="P48" s="8">
        <f>IF(P$25&lt;=$C48,0,IF(P$25&gt;(INDEX($D$14:$AA$14,1,$C48)+$C48),INDEX($D$20:$AA$20,,$C48)-SUM($D48:O48),INDEX($D$20:$AA$20,,$C48)/INDEX($D$14:$AA$14,1,$C48)))</f>
        <v>0</v>
      </c>
      <c r="Q48" s="8">
        <f>IF(Q$25&lt;=$C48,0,IF(Q$25&gt;(INDEX($D$14:$AA$14,1,$C48)+$C48),INDEX($D$20:$AA$20,,$C48)-SUM($D48:P48),INDEX($D$20:$AA$20,,$C48)/INDEX($D$14:$AA$14,1,$C48)))</f>
        <v>0</v>
      </c>
      <c r="R48" s="8">
        <f>IF(R$25&lt;=$C48,0,IF(R$25&gt;(INDEX($D$14:$AA$14,1,$C48)+$C48),INDEX($D$20:$AA$20,,$C48)-SUM($D48:Q48),INDEX($D$20:$AA$20,,$C48)/INDEX($D$14:$AA$14,1,$C48)))</f>
        <v>0</v>
      </c>
      <c r="S48" s="8">
        <f>IF(S$25&lt;=$C48,0,IF(S$25&gt;(INDEX($D$14:$AA$14,1,$C48)+$C48),INDEX($D$20:$AA$20,,$C48)-SUM($D48:R48),INDEX($D$20:$AA$20,,$C48)/INDEX($D$14:$AA$14,1,$C48)))</f>
        <v>0</v>
      </c>
      <c r="T48" s="8">
        <f>IF(T$25&lt;=$C48,0,IF(T$25&gt;(INDEX($D$14:$AA$14,1,$C48)+$C48),INDEX($D$20:$AA$20,,$C48)-SUM($D48:S48),INDEX($D$20:$AA$20,,$C48)/INDEX($D$14:$AA$14,1,$C48)))</f>
        <v>0</v>
      </c>
      <c r="U48" s="8">
        <f>IF(U$25&lt;=$C48,0,IF(U$25&gt;(INDEX($D$14:$AA$14,1,$C48)+$C48),INDEX($D$20:$AA$20,,$C48)-SUM($D48:T48),INDEX($D$20:$AA$20,,$C48)/INDEX($D$14:$AA$14,1,$C48)))</f>
        <v>0</v>
      </c>
      <c r="V48" s="8">
        <f>IF(V$25&lt;=$C48,0,IF(V$25&gt;(INDEX($D$14:$AA$14,1,$C48)+$C48),INDEX($D$20:$AA$20,,$C48)-SUM($D48:U48),INDEX($D$20:$AA$20,,$C48)/INDEX($D$14:$AA$14,1,$C48)))</f>
        <v>0</v>
      </c>
      <c r="W48" s="8">
        <f>IF(W$25&lt;=$C48,0,IF(W$25&gt;(INDEX($D$14:$AA$14,1,$C48)+$C48),INDEX($D$20:$AA$20,,$C48)-SUM($D48:V48),INDEX($D$20:$AA$20,,$C48)/INDEX($D$14:$AA$14,1,$C48)))</f>
        <v>0</v>
      </c>
      <c r="X48" s="8">
        <f>IF(X$25&lt;=$C48,0,IF(X$25&gt;(INDEX($D$14:$AA$14,1,$C48)+$C48),INDEX($D$20:$AA$20,,$C48)-SUM($D48:W48),INDEX($D$20:$AA$20,,$C48)/INDEX($D$14:$AA$14,1,$C48)))</f>
        <v>0.22200104655276218</v>
      </c>
      <c r="Y48" s="8">
        <f>IF(Y$25&lt;=$C48,0,IF(Y$25&gt;(INDEX($D$14:$AA$14,1,$C48)+$C48),INDEX($D$20:$AA$20,,$C48)-SUM($D48:X48),INDEX($D$20:$AA$20,,$C48)/INDEX($D$14:$AA$14,1,$C48)))</f>
        <v>0.22200104655276218</v>
      </c>
      <c r="Z48" s="8">
        <f>IF(Z$25&lt;=$C48,0,IF(Z$25&gt;(INDEX($D$14:$AA$14,1,$C48)+$C48),INDEX($D$20:$AA$20,,$C48)-SUM($D48:Y48),INDEX($D$20:$AA$20,,$C48)/INDEX($D$14:$AA$14,1,$C48)))</f>
        <v>0.22200104655276218</v>
      </c>
      <c r="AA48" s="8">
        <f>IF(AA$25&lt;=$C48,0,IF(AA$25&gt;(INDEX($D$14:$AA$14,1,$C48)+$C48),INDEX($D$20:$AA$20,,$C48)-SUM($D48:Z48),INDEX($D$20:$AA$20,,$C48)/INDEX($D$14:$AA$14,1,$C48)))</f>
        <v>0.22200104655276218</v>
      </c>
      <c r="AB48" s="8">
        <f>IF(AB$25&lt;=$C48,0,IF(AB$25&gt;(INDEX($D$14:$AA$14,1,$C48)+$C48),INDEX($D$20:$AA$20,,$C48)-SUM($D48:AA48),INDEX($D$20:$AA$20,,$C48)/INDEX($D$14:$AA$14,1,$C48)))</f>
        <v>0.22200104655276218</v>
      </c>
      <c r="AC48" s="8">
        <f>IF(AC$25&lt;=$C48,0,IF(AC$25&gt;(INDEX($D$14:$AG$14,1,$C48)+$C48),INDEX($D$20:$AG$20,,$C48)-SUM($D48:AB48),INDEX($D$20:$AG$20,,$C48)/INDEX($D$14:$AG$14,1,$C48)))</f>
        <v>0.22200104655276218</v>
      </c>
      <c r="AD48" s="8">
        <f>IF(AD$25&lt;=$C48,0,IF(AD$25&gt;(INDEX($D$14:$AG$14,1,$C48)+$C48),INDEX($D$20:$AG$20,,$C48)-SUM($D48:AC48),INDEX($D$20:$AG$20,,$C48)/INDEX($D$14:$AG$14,1,$C48)))*0.5</f>
        <v>0.11100052327638109</v>
      </c>
      <c r="AE48" s="8"/>
      <c r="AF48" s="8"/>
      <c r="AG48" s="8"/>
      <c r="AH48" s="11">
        <f t="shared" si="11"/>
        <v>1.4430068025929541</v>
      </c>
      <c r="AI48" s="11">
        <v>13.32006279316573</v>
      </c>
      <c r="AJ48" s="11">
        <f t="shared" si="12"/>
        <v>11.877055990572776</v>
      </c>
      <c r="AK48" s="10">
        <f t="shared" si="13"/>
        <v>53.5</v>
      </c>
      <c r="AM48" s="100">
        <v>60</v>
      </c>
      <c r="AN48" s="101">
        <f t="shared" si="14"/>
        <v>6.5</v>
      </c>
      <c r="AO48">
        <v>50</v>
      </c>
      <c r="AP48" s="101">
        <f t="shared" si="10"/>
        <v>43.5</v>
      </c>
    </row>
    <row r="49" spans="2:42" x14ac:dyDescent="0.2">
      <c r="B49">
        <v>2017</v>
      </c>
      <c r="C49" s="10">
        <v>21</v>
      </c>
      <c r="E49" s="8">
        <f>IF(E$25&lt;=$C49,0,IF(E$25&gt;(INDEX($D$14:$AA$14,1,$C49)+$C49),INDEX($D$20:$AA$20,,$C49)-SUM($D49:D49),INDEX($D$20:$AA$20,,$C49)/INDEX($D$14:$AA$14,1,$C49)))</f>
        <v>0</v>
      </c>
      <c r="F49" s="8">
        <f>IF(F$25&lt;=$C49,0,IF(F$25&gt;(INDEX($D$14:$AA$14,1,$C49)+$C49),INDEX($D$20:$AA$20,,$C49)-SUM($D49:E49),INDEX($D$20:$AA$20,,$C49)/INDEX($D$14:$AA$14,1,$C49)))</f>
        <v>0</v>
      </c>
      <c r="G49" s="8">
        <f>IF(G$25&lt;=$C49,0,IF(G$25&gt;(INDEX($D$14:$AA$14,1,$C49)+$C49),INDEX($D$20:$AA$20,,$C49)-SUM($D49:F49),INDEX($D$20:$AA$20,,$C49)/INDEX($D$14:$AA$14,1,$C49)))</f>
        <v>0</v>
      </c>
      <c r="H49" s="8">
        <f>IF(H$25&lt;=$C49,0,IF(H$25&gt;(INDEX($D$14:$AA$14,1,$C49)+$C49),INDEX($D$20:$AA$20,,$C49)-SUM($D49:G49),INDEX($D$20:$AA$20,,$C49)/INDEX($D$14:$AA$14,1,$C49)))</f>
        <v>0</v>
      </c>
      <c r="I49" s="8">
        <f>IF(I$25&lt;=$C49,0,IF(I$25&gt;(INDEX($D$14:$AA$14,1,$C49)+$C49),INDEX($D$20:$AA$20,,$C49)-SUM($D49:H49),INDEX($D$20:$AA$20,,$C49)/INDEX($D$14:$AA$14,1,$C49)))</f>
        <v>0</v>
      </c>
      <c r="J49" s="8">
        <f>IF(J$25&lt;=$C49,0,IF(J$25&gt;(INDEX($D$14:$AA$14,1,$C49)+$C49),INDEX($D$20:$AA$20,,$C49)-SUM($D49:I49),INDEX($D$20:$AA$20,,$C49)/INDEX($D$14:$AA$14,1,$C49)))</f>
        <v>0</v>
      </c>
      <c r="K49" s="8">
        <f>IF(K$25&lt;=$C49,0,IF(K$25&gt;(INDEX($D$14:$AA$14,1,$C49)+$C49),INDEX($D$20:$AA$20,,$C49)-SUM($D49:J49),INDEX($D$20:$AA$20,,$C49)/INDEX($D$14:$AA$14,1,$C49)))</f>
        <v>0</v>
      </c>
      <c r="L49" s="8">
        <f>IF(L$25&lt;=$C49,0,IF(L$25&gt;(INDEX($D$14:$AA$14,1,$C49)+$C49),INDEX($D$20:$AA$20,,$C49)-SUM($D49:K49),INDEX($D$20:$AA$20,,$C49)/INDEX($D$14:$AA$14,1,$C49)))</f>
        <v>0</v>
      </c>
      <c r="M49" s="8">
        <f>IF(M$25&lt;=$C49,0,IF(M$25&gt;(INDEX($D$14:$AA$14,1,$C49)+$C49),INDEX($D$20:$AA$20,,$C49)-SUM($D49:L49),INDEX($D$20:$AA$20,,$C49)/INDEX($D$14:$AA$14,1,$C49)))</f>
        <v>0</v>
      </c>
      <c r="N49" s="8">
        <f>IF(N$25&lt;=$C49,0,IF(N$25&gt;(INDEX($D$14:$AA$14,1,$C49)+$C49),INDEX($D$20:$AA$20,,$C49)-SUM($D49:M49),INDEX($D$20:$AA$20,,$C49)/INDEX($D$14:$AA$14,1,$C49)))</f>
        <v>0</v>
      </c>
      <c r="O49" s="8">
        <f>IF(O$25&lt;=$C49,0,IF(O$25&gt;(INDEX($D$14:$AA$14,1,$C49)+$C49),INDEX($D$20:$AA$20,,$C49)-SUM($D49:N49),INDEX($D$20:$AA$20,,$C49)/INDEX($D$14:$AA$14,1,$C49)))</f>
        <v>0</v>
      </c>
      <c r="P49" s="8">
        <f>IF(P$25&lt;=$C49,0,IF(P$25&gt;(INDEX($D$14:$AA$14,1,$C49)+$C49),INDEX($D$20:$AA$20,,$C49)-SUM($D49:O49),INDEX($D$20:$AA$20,,$C49)/INDEX($D$14:$AA$14,1,$C49)))</f>
        <v>0</v>
      </c>
      <c r="Q49" s="8">
        <f>IF(Q$25&lt;=$C49,0,IF(Q$25&gt;(INDEX($D$14:$AA$14,1,$C49)+$C49),INDEX($D$20:$AA$20,,$C49)-SUM($D49:P49),INDEX($D$20:$AA$20,,$C49)/INDEX($D$14:$AA$14,1,$C49)))</f>
        <v>0</v>
      </c>
      <c r="R49" s="8">
        <f>IF(R$25&lt;=$C49,0,IF(R$25&gt;(INDEX($D$14:$AA$14,1,$C49)+$C49),INDEX($D$20:$AA$20,,$C49)-SUM($D49:Q49),INDEX($D$20:$AA$20,,$C49)/INDEX($D$14:$AA$14,1,$C49)))</f>
        <v>0</v>
      </c>
      <c r="S49" s="8">
        <f>IF(S$25&lt;=$C49,0,IF(S$25&gt;(INDEX($D$14:$AA$14,1,$C49)+$C49),INDEX($D$20:$AA$20,,$C49)-SUM($D49:R49),INDEX($D$20:$AA$20,,$C49)/INDEX($D$14:$AA$14,1,$C49)))</f>
        <v>0</v>
      </c>
      <c r="T49" s="8">
        <f>IF(T$25&lt;=$C49,0,IF(T$25&gt;(INDEX($D$14:$AA$14,1,$C49)+$C49),INDEX($D$20:$AA$20,,$C49)-SUM($D49:S49),INDEX($D$20:$AA$20,,$C49)/INDEX($D$14:$AA$14,1,$C49)))</f>
        <v>0</v>
      </c>
      <c r="U49" s="8">
        <f>IF(U$25&lt;=$C49,0,IF(U$25&gt;(INDEX($D$14:$AA$14,1,$C49)+$C49),INDEX($D$20:$AA$20,,$C49)-SUM($D49:T49),INDEX($D$20:$AA$20,,$C49)/INDEX($D$14:$AA$14,1,$C49)))</f>
        <v>0</v>
      </c>
      <c r="V49" s="8">
        <f>IF(V$25&lt;=$C49,0,IF(V$25&gt;(INDEX($D$14:$AA$14,1,$C49)+$C49),INDEX($D$20:$AA$20,,$C49)-SUM($D49:U49),INDEX($D$20:$AA$20,,$C49)/INDEX($D$14:$AA$14,1,$C49)))</f>
        <v>0</v>
      </c>
      <c r="W49" s="8">
        <f>IF(W$25&lt;=$C49,0,IF(W$25&gt;(INDEX($D$14:$AA$14,1,$C49)+$C49),INDEX($D$20:$AA$20,,$C49)-SUM($D49:V49),INDEX($D$20:$AA$20,,$C49)/INDEX($D$14:$AA$14,1,$C49)))</f>
        <v>0</v>
      </c>
      <c r="X49" s="8">
        <f>IF(X$25&lt;=$C49,0,IF(X$25&gt;(INDEX($D$14:$AA$14,1,$C49)+$C49),INDEX($D$20:$AA$20,,$C49)-SUM($D49:W49),INDEX($D$20:$AA$20,,$C49)/INDEX($D$14:$AA$14,1,$C49)))</f>
        <v>0</v>
      </c>
      <c r="Y49" s="8">
        <f>IF(Y$25&lt;=$C49,0,IF(Y$25&gt;(INDEX($D$14:$AA$14,1,$C49)+$C49),INDEX($D$20:$AA$20,,$C49)-SUM($D49:X49),INDEX($D$20:$AA$20,,$C49)/INDEX($D$14:$AA$14,1,$C49)))</f>
        <v>0.30850208381144489</v>
      </c>
      <c r="Z49" s="8">
        <f>IF(Z$25&lt;=$C49,0,IF(Z$25&gt;(INDEX($D$14:$AA$14,1,$C49)+$C49),INDEX($D$20:$AA$20,,$C49)-SUM($D49:Y49),INDEX($D$20:$AA$20,,$C49)/INDEX($D$14:$AA$14,1,$C49)))</f>
        <v>0.30850208381144489</v>
      </c>
      <c r="AA49" s="8">
        <f>IF(AA$25&lt;=$C49,0,IF(AA$25&gt;(INDEX($D$14:$AA$14,1,$C49)+$C49),INDEX($D$20:$AA$20,,$C49)-SUM($D49:Z49),INDEX($D$20:$AA$20,,$C49)/INDEX($D$14:$AA$14,1,$C49)))</f>
        <v>0.30850208381144489</v>
      </c>
      <c r="AB49" s="8">
        <f>IF(AB$25&lt;=$C49,0,IF(AB$25&gt;(INDEX($D$14:$AA$14,1,$C49)+$C49),INDEX($D$20:$AA$20,,$C49)-SUM($D49:AA49),INDEX($D$20:$AA$20,,$C49)/INDEX($D$14:$AA$14,1,$C49)))</f>
        <v>0.30850208381144489</v>
      </c>
      <c r="AC49" s="8">
        <f>IF(AC$25&lt;=$C49,0,IF(AC$25&gt;(INDEX($D$14:$AG$14,1,$C49)+$C49),INDEX($D$20:$AG$20,,$C49)-SUM($D49:AB49),INDEX($D$20:$AG$20,,$C49)/INDEX($D$14:$AG$14,1,$C49)))</f>
        <v>0.30850208381144489</v>
      </c>
      <c r="AD49" s="8">
        <f>IF(AD$25&lt;=$C49,0,IF(AD$25&gt;(INDEX($D$14:$AG$14,1,$C49)+$C49),INDEX($D$20:$AG$20,,$C49)-SUM($D49:AC49),INDEX($D$20:$AG$20,,$C49)/INDEX($D$14:$AG$14,1,$C49)))*0.5</f>
        <v>0.15425104190572245</v>
      </c>
      <c r="AE49" s="8"/>
      <c r="AF49" s="8"/>
      <c r="AG49" s="8"/>
      <c r="AH49" s="11">
        <f t="shared" si="11"/>
        <v>1.6967614609629469</v>
      </c>
      <c r="AI49" s="11">
        <v>18.510125028686694</v>
      </c>
      <c r="AJ49" s="11">
        <f t="shared" si="12"/>
        <v>16.813363567723748</v>
      </c>
      <c r="AK49" s="10">
        <f t="shared" si="13"/>
        <v>54.5</v>
      </c>
      <c r="AM49" s="100">
        <v>60</v>
      </c>
      <c r="AN49" s="101">
        <f t="shared" si="14"/>
        <v>5.5</v>
      </c>
      <c r="AO49">
        <v>50</v>
      </c>
      <c r="AP49" s="101">
        <f t="shared" si="10"/>
        <v>44.5</v>
      </c>
    </row>
    <row r="50" spans="2:42" x14ac:dyDescent="0.2">
      <c r="B50">
        <v>2018</v>
      </c>
      <c r="C50" s="10">
        <v>22</v>
      </c>
      <c r="E50" s="8">
        <f>IF(E$25&lt;=$C50,0,IF(E$25&gt;(INDEX($D$14:$AA$14,1,$C50)+$C50),INDEX($D$20:$AA$20,,$C50)-SUM($D50:D50),INDEX($D$20:$AA$20,,$C50)/INDEX($D$14:$AA$14,1,$C50)))</f>
        <v>0</v>
      </c>
      <c r="F50" s="8">
        <f>IF(F$25&lt;=$C50,0,IF(F$25&gt;(INDEX($D$14:$AA$14,1,$C50)+$C50),INDEX($D$20:$AA$20,,$C50)-SUM($D50:E50),INDEX($D$20:$AA$20,,$C50)/INDEX($D$14:$AA$14,1,$C50)))</f>
        <v>0</v>
      </c>
      <c r="G50" s="8">
        <f>IF(G$25&lt;=$C50,0,IF(G$25&gt;(INDEX($D$14:$AA$14,1,$C50)+$C50),INDEX($D$20:$AA$20,,$C50)-SUM($D50:F50),INDEX($D$20:$AA$20,,$C50)/INDEX($D$14:$AA$14,1,$C50)))</f>
        <v>0</v>
      </c>
      <c r="H50" s="8">
        <f>IF(H$25&lt;=$C50,0,IF(H$25&gt;(INDEX($D$14:$AA$14,1,$C50)+$C50),INDEX($D$20:$AA$20,,$C50)-SUM($D50:G50),INDEX($D$20:$AA$20,,$C50)/INDEX($D$14:$AA$14,1,$C50)))</f>
        <v>0</v>
      </c>
      <c r="I50" s="8">
        <f>IF(I$25&lt;=$C50,0,IF(I$25&gt;(INDEX($D$14:$AA$14,1,$C50)+$C50),INDEX($D$20:$AA$20,,$C50)-SUM($D50:H50),INDEX($D$20:$AA$20,,$C50)/INDEX($D$14:$AA$14,1,$C50)))</f>
        <v>0</v>
      </c>
      <c r="J50" s="8">
        <f>IF(J$25&lt;=$C50,0,IF(J$25&gt;(INDEX($D$14:$AA$14,1,$C50)+$C50),INDEX($D$20:$AA$20,,$C50)-SUM($D50:I50),INDEX($D$20:$AA$20,,$C50)/INDEX($D$14:$AA$14,1,$C50)))</f>
        <v>0</v>
      </c>
      <c r="K50" s="8">
        <f>IF(K$25&lt;=$C50,0,IF(K$25&gt;(INDEX($D$14:$AA$14,1,$C50)+$C50),INDEX($D$20:$AA$20,,$C50)-SUM($D50:J50),INDEX($D$20:$AA$20,,$C50)/INDEX($D$14:$AA$14,1,$C50)))</f>
        <v>0</v>
      </c>
      <c r="L50" s="8">
        <f>IF(L$25&lt;=$C50,0,IF(L$25&gt;(INDEX($D$14:$AA$14,1,$C50)+$C50),INDEX($D$20:$AA$20,,$C50)-SUM($D50:K50),INDEX($D$20:$AA$20,,$C50)/INDEX($D$14:$AA$14,1,$C50)))</f>
        <v>0</v>
      </c>
      <c r="M50" s="8">
        <f>IF(M$25&lt;=$C50,0,IF(M$25&gt;(INDEX($D$14:$AA$14,1,$C50)+$C50),INDEX($D$20:$AA$20,,$C50)-SUM($D50:L50),INDEX($D$20:$AA$20,,$C50)/INDEX($D$14:$AA$14,1,$C50)))</f>
        <v>0</v>
      </c>
      <c r="N50" s="8">
        <f>IF(N$25&lt;=$C50,0,IF(N$25&gt;(INDEX($D$14:$AA$14,1,$C50)+$C50),INDEX($D$20:$AA$20,,$C50)-SUM($D50:M50),INDEX($D$20:$AA$20,,$C50)/INDEX($D$14:$AA$14,1,$C50)))</f>
        <v>0</v>
      </c>
      <c r="O50" s="8">
        <f>IF(O$25&lt;=$C50,0,IF(O$25&gt;(INDEX($D$14:$AA$14,1,$C50)+$C50),INDEX($D$20:$AA$20,,$C50)-SUM($D50:N50),INDEX($D$20:$AA$20,,$C50)/INDEX($D$14:$AA$14,1,$C50)))</f>
        <v>0</v>
      </c>
      <c r="P50" s="8">
        <f>IF(P$25&lt;=$C50,0,IF(P$25&gt;(INDEX($D$14:$AA$14,1,$C50)+$C50),INDEX($D$20:$AA$20,,$C50)-SUM($D50:O50),INDEX($D$20:$AA$20,,$C50)/INDEX($D$14:$AA$14,1,$C50)))</f>
        <v>0</v>
      </c>
      <c r="Q50" s="8">
        <f>IF(Q$25&lt;=$C50,0,IF(Q$25&gt;(INDEX($D$14:$AA$14,1,$C50)+$C50),INDEX($D$20:$AA$20,,$C50)-SUM($D50:P50),INDEX($D$20:$AA$20,,$C50)/INDEX($D$14:$AA$14,1,$C50)))</f>
        <v>0</v>
      </c>
      <c r="R50" s="8">
        <f>IF(R$25&lt;=$C50,0,IF(R$25&gt;(INDEX($D$14:$AA$14,1,$C50)+$C50),INDEX($D$20:$AA$20,,$C50)-SUM($D50:Q50),INDEX($D$20:$AA$20,,$C50)/INDEX($D$14:$AA$14,1,$C50)))</f>
        <v>0</v>
      </c>
      <c r="S50" s="8">
        <f>IF(S$25&lt;=$C50,0,IF(S$25&gt;(INDEX($D$14:$AA$14,1,$C50)+$C50),INDEX($D$20:$AA$20,,$C50)-SUM($D50:R50),INDEX($D$20:$AA$20,,$C50)/INDEX($D$14:$AA$14,1,$C50)))</f>
        <v>0</v>
      </c>
      <c r="T50" s="8">
        <f>IF(T$25&lt;=$C50,0,IF(T$25&gt;(INDEX($D$14:$AA$14,1,$C50)+$C50),INDEX($D$20:$AA$20,,$C50)-SUM($D50:S50),INDEX($D$20:$AA$20,,$C50)/INDEX($D$14:$AA$14,1,$C50)))</f>
        <v>0</v>
      </c>
      <c r="U50" s="8">
        <f>IF(U$25&lt;=$C50,0,IF(U$25&gt;(INDEX($D$14:$AA$14,1,$C50)+$C50),INDEX($D$20:$AA$20,,$C50)-SUM($D50:T50),INDEX($D$20:$AA$20,,$C50)/INDEX($D$14:$AA$14,1,$C50)))</f>
        <v>0</v>
      </c>
      <c r="V50" s="8">
        <f>IF(V$25&lt;=$C50,0,IF(V$25&gt;(INDEX($D$14:$AA$14,1,$C50)+$C50),INDEX($D$20:$AA$20,,$C50)-SUM($D50:U50),INDEX($D$20:$AA$20,,$C50)/INDEX($D$14:$AA$14,1,$C50)))</f>
        <v>0</v>
      </c>
      <c r="W50" s="8">
        <f>IF(W$25&lt;=$C50,0,IF(W$25&gt;(INDEX($D$14:$AA$14,1,$C50)+$C50),INDEX($D$20:$AA$20,,$C50)-SUM($D50:V50),INDEX($D$20:$AA$20,,$C50)/INDEX($D$14:$AA$14,1,$C50)))</f>
        <v>0</v>
      </c>
      <c r="X50" s="8">
        <f>IF(X$25&lt;=$C50,0,IF(X$25&gt;(INDEX($D$14:$AA$14,1,$C50)+$C50),INDEX($D$20:$AA$20,,$C50)-SUM($D50:W50),INDEX($D$20:$AA$20,,$C50)/INDEX($D$14:$AA$14,1,$C50)))</f>
        <v>0</v>
      </c>
      <c r="Y50" s="8">
        <f>IF(Y$25&lt;=$C50,0,IF(Y$25&gt;(INDEX($D$14:$AA$14,1,$C50)+$C50),INDEX($D$20:$AA$20,,$C50)-SUM($D50:X50),INDEX($D$20:$AA$20,,$C50)/INDEX($D$14:$AA$14,1,$C50)))</f>
        <v>0</v>
      </c>
      <c r="Z50" s="8">
        <f>IF(Z$25&lt;=$C50,0,IF(Z$25&gt;(INDEX($D$14:$AA$14,1,$C50)+$C50),INDEX($D$20:$AA$20,,$C50)-SUM($D50:Y50),INDEX($D$20:$AA$20,,$C50)/INDEX($D$14:$AA$14,1,$C50)))</f>
        <v>0.44744294268468415</v>
      </c>
      <c r="AA50" s="8">
        <f>IF(AA$25&lt;=$C50,0,IF(AA$25&gt;(INDEX($D$14:$AA$14,1,$C50)+$C50),INDEX($D$20:$AA$20,,$C50)-SUM($D50:Z50),INDEX($D$20:$AA$20,,$C50)/INDEX($D$14:$AA$14,1,$C50)))</f>
        <v>0.44744294268468415</v>
      </c>
      <c r="AB50" s="8">
        <f>IF(AB$25&lt;=$C50,0,IF(AB$25&gt;(INDEX($D$14:$AA$14,1,$C50)+$C50),INDEX($D$20:$AA$20,,$C50)-SUM($D50:AA50),INDEX($D$20:$AA$20,,$C50)/INDEX($D$14:$AA$14,1,$C50)))</f>
        <v>0.44744294268468415</v>
      </c>
      <c r="AC50" s="8">
        <f>IF(AC$25&lt;=$C50,0,IF(AC$25&gt;(INDEX($D$14:$AG$14,1,$C50)+$C50),INDEX($D$20:$AG$20,,$C50)-SUM($D50:AB50),INDEX($D$20:$AG$20,,$C50)/INDEX($D$14:$AG$14,1,$C50)))</f>
        <v>0.44744294268468415</v>
      </c>
      <c r="AD50" s="8">
        <f>IF(AD$25&lt;=$C50,0,IF(AD$25&gt;(INDEX($D$14:$AG$14,1,$C50)+$C50),INDEX($D$20:$AG$20,,$C50)-SUM($D50:AC50),INDEX($D$20:$AG$20,,$C50)/INDEX($D$14:$AG$14,1,$C50)))*0.5</f>
        <v>0.22372147134234208</v>
      </c>
      <c r="AE50" s="8"/>
      <c r="AF50" s="8"/>
      <c r="AG50" s="8"/>
      <c r="AH50" s="11">
        <f t="shared" si="11"/>
        <v>2.0134932420810787</v>
      </c>
      <c r="AI50" s="11">
        <v>26.846576561081051</v>
      </c>
      <c r="AJ50" s="11">
        <f t="shared" si="12"/>
        <v>24.833083318999972</v>
      </c>
      <c r="AK50" s="10">
        <f t="shared" si="13"/>
        <v>55.5</v>
      </c>
      <c r="AM50" s="100">
        <v>60</v>
      </c>
      <c r="AN50" s="101">
        <f t="shared" si="14"/>
        <v>4.5</v>
      </c>
      <c r="AO50">
        <v>50</v>
      </c>
      <c r="AP50" s="101">
        <f t="shared" si="10"/>
        <v>45.5</v>
      </c>
    </row>
    <row r="51" spans="2:42" x14ac:dyDescent="0.2">
      <c r="B51">
        <v>2019</v>
      </c>
      <c r="C51" s="10">
        <v>23</v>
      </c>
      <c r="E51" s="8">
        <f>IF(E$25&lt;=$C51,0,IF(E$25&gt;(INDEX($D$14:$AA$14,1,$C51)+$C51),INDEX($D$20:$AA$20,,$C51)-SUM($D51:D51),INDEX($D$20:$AA$20,,$C51)/INDEX($D$14:$AA$14,1,$C51)))</f>
        <v>0</v>
      </c>
      <c r="F51" s="8">
        <f>IF(F$25&lt;=$C51,0,IF(F$25&gt;(INDEX($D$14:$AA$14,1,$C51)+$C51),INDEX($D$20:$AA$20,,$C51)-SUM($D51:E51),INDEX($D$20:$AA$20,,$C51)/INDEX($D$14:$AA$14,1,$C51)))</f>
        <v>0</v>
      </c>
      <c r="G51" s="8">
        <f>IF(G$25&lt;=$C51,0,IF(G$25&gt;(INDEX($D$14:$AA$14,1,$C51)+$C51),INDEX($D$20:$AA$20,,$C51)-SUM($D51:F51),INDEX($D$20:$AA$20,,$C51)/INDEX($D$14:$AA$14,1,$C51)))</f>
        <v>0</v>
      </c>
      <c r="H51" s="8">
        <f>IF(H$25&lt;=$C51,0,IF(H$25&gt;(INDEX($D$14:$AA$14,1,$C51)+$C51),INDEX($D$20:$AA$20,,$C51)-SUM($D51:G51),INDEX($D$20:$AA$20,,$C51)/INDEX($D$14:$AA$14,1,$C51)))</f>
        <v>0</v>
      </c>
      <c r="I51" s="8">
        <f>IF(I$25&lt;=$C51,0,IF(I$25&gt;(INDEX($D$14:$AA$14,1,$C51)+$C51),INDEX($D$20:$AA$20,,$C51)-SUM($D51:H51),INDEX($D$20:$AA$20,,$C51)/INDEX($D$14:$AA$14,1,$C51)))</f>
        <v>0</v>
      </c>
      <c r="J51" s="8">
        <f>IF(J$25&lt;=$C51,0,IF(J$25&gt;(INDEX($D$14:$AA$14,1,$C51)+$C51),INDEX($D$20:$AA$20,,$C51)-SUM($D51:I51),INDEX($D$20:$AA$20,,$C51)/INDEX($D$14:$AA$14,1,$C51)))</f>
        <v>0</v>
      </c>
      <c r="K51" s="8">
        <f>IF(K$25&lt;=$C51,0,IF(K$25&gt;(INDEX($D$14:$AA$14,1,$C51)+$C51),INDEX($D$20:$AA$20,,$C51)-SUM($D51:J51),INDEX($D$20:$AA$20,,$C51)/INDEX($D$14:$AA$14,1,$C51)))</f>
        <v>0</v>
      </c>
      <c r="L51" s="8">
        <f>IF(L$25&lt;=$C51,0,IF(L$25&gt;(INDEX($D$14:$AA$14,1,$C51)+$C51),INDEX($D$20:$AA$20,,$C51)-SUM($D51:K51),INDEX($D$20:$AA$20,,$C51)/INDEX($D$14:$AA$14,1,$C51)))</f>
        <v>0</v>
      </c>
      <c r="M51" s="8">
        <f>IF(M$25&lt;=$C51,0,IF(M$25&gt;(INDEX($D$14:$AA$14,1,$C51)+$C51),INDEX($D$20:$AA$20,,$C51)-SUM($D51:L51),INDEX($D$20:$AA$20,,$C51)/INDEX($D$14:$AA$14,1,$C51)))</f>
        <v>0</v>
      </c>
      <c r="N51" s="8">
        <f>IF(N$25&lt;=$C51,0,IF(N$25&gt;(INDEX($D$14:$AA$14,1,$C51)+$C51),INDEX($D$20:$AA$20,,$C51)-SUM($D51:M51),INDEX($D$20:$AA$20,,$C51)/INDEX($D$14:$AA$14,1,$C51)))</f>
        <v>0</v>
      </c>
      <c r="O51" s="8">
        <f>IF(O$25&lt;=$C51,0,IF(O$25&gt;(INDEX($D$14:$AA$14,1,$C51)+$C51),INDEX($D$20:$AA$20,,$C51)-SUM($D51:N51),INDEX($D$20:$AA$20,,$C51)/INDEX($D$14:$AA$14,1,$C51)))</f>
        <v>0</v>
      </c>
      <c r="P51" s="8">
        <f>IF(P$25&lt;=$C51,0,IF(P$25&gt;(INDEX($D$14:$AA$14,1,$C51)+$C51),INDEX($D$20:$AA$20,,$C51)-SUM($D51:O51),INDEX($D$20:$AA$20,,$C51)/INDEX($D$14:$AA$14,1,$C51)))</f>
        <v>0</v>
      </c>
      <c r="Q51" s="8">
        <f>IF(Q$25&lt;=$C51,0,IF(Q$25&gt;(INDEX($D$14:$AA$14,1,$C51)+$C51),INDEX($D$20:$AA$20,,$C51)-SUM($D51:P51),INDEX($D$20:$AA$20,,$C51)/INDEX($D$14:$AA$14,1,$C51)))</f>
        <v>0</v>
      </c>
      <c r="R51" s="8">
        <f>IF(R$25&lt;=$C51,0,IF(R$25&gt;(INDEX($D$14:$AA$14,1,$C51)+$C51),INDEX($D$20:$AA$20,,$C51)-SUM($D51:Q51),INDEX($D$20:$AA$20,,$C51)/INDEX($D$14:$AA$14,1,$C51)))</f>
        <v>0</v>
      </c>
      <c r="S51" s="8">
        <f>IF(S$25&lt;=$C51,0,IF(S$25&gt;(INDEX($D$14:$AA$14,1,$C51)+$C51),INDEX($D$20:$AA$20,,$C51)-SUM($D51:R51),INDEX($D$20:$AA$20,,$C51)/INDEX($D$14:$AA$14,1,$C51)))</f>
        <v>0</v>
      </c>
      <c r="T51" s="8">
        <f>IF(T$25&lt;=$C51,0,IF(T$25&gt;(INDEX($D$14:$AA$14,1,$C51)+$C51),INDEX($D$20:$AA$20,,$C51)-SUM($D51:S51),INDEX($D$20:$AA$20,,$C51)/INDEX($D$14:$AA$14,1,$C51)))</f>
        <v>0</v>
      </c>
      <c r="U51" s="8">
        <f>IF(U$25&lt;=$C51,0,IF(U$25&gt;(INDEX($D$14:$AA$14,1,$C51)+$C51),INDEX($D$20:$AA$20,,$C51)-SUM($D51:T51),INDEX($D$20:$AA$20,,$C51)/INDEX($D$14:$AA$14,1,$C51)))</f>
        <v>0</v>
      </c>
      <c r="V51" s="8">
        <f>IF(V$25&lt;=$C51,0,IF(V$25&gt;(INDEX($D$14:$AA$14,1,$C51)+$C51),INDEX($D$20:$AA$20,,$C51)-SUM($D51:U51),INDEX($D$20:$AA$20,,$C51)/INDEX($D$14:$AA$14,1,$C51)))</f>
        <v>0</v>
      </c>
      <c r="W51" s="8">
        <f>IF(W$25&lt;=$C51,0,IF(W$25&gt;(INDEX($D$14:$AA$14,1,$C51)+$C51),INDEX($D$20:$AA$20,,$C51)-SUM($D51:V51),INDEX($D$20:$AA$20,,$C51)/INDEX($D$14:$AA$14,1,$C51)))</f>
        <v>0</v>
      </c>
      <c r="X51" s="8">
        <f>IF(X$25&lt;=$C51,0,IF(X$25&gt;(INDEX($D$14:$AA$14,1,$C51)+$C51),INDEX($D$20:$AA$20,,$C51)-SUM($D51:W51),INDEX($D$20:$AA$20,,$C51)/INDEX($D$14:$AA$14,1,$C51)))</f>
        <v>0</v>
      </c>
      <c r="Y51" s="8">
        <f>IF(Y$25&lt;=$C51,0,IF(Y$25&gt;(INDEX($D$14:$AA$14,1,$C51)+$C51),INDEX($D$20:$AA$20,,$C51)-SUM($D51:X51),INDEX($D$20:$AA$20,,$C51)/INDEX($D$14:$AA$14,1,$C51)))</f>
        <v>0</v>
      </c>
      <c r="Z51" s="8">
        <f>IF(Z$25&lt;=$C51,0,IF(Z$25&gt;(INDEX($D$14:$AA$14,1,$C51)+$C51),INDEX($D$20:$AA$20,,$C51)-SUM($D51:Y51),INDEX($D$20:$AA$20,,$C51)/INDEX($D$14:$AA$14,1,$C51)))</f>
        <v>0</v>
      </c>
      <c r="AA51" s="8">
        <f>IF(AA$25&lt;=$C51,0,IF(AA$25&gt;(INDEX($D$14:$AA$14,1,$C51)+$C51),INDEX($D$20:$AA$20,,$C51)-SUM($D51:Z51),INDEX($D$20:$AA$20,,$C51)/INDEX($D$14:$AA$14,1,$C51)))</f>
        <v>0.38620291772662863</v>
      </c>
      <c r="AB51" s="8">
        <f>IF(AB$25&lt;=$C51,0,IF(AB$25&gt;(INDEX($D$14:$AA$14,1,$C51)+$C51),INDEX($D$20:$AA$20,,$C51)-SUM($D51:AA51),INDEX($D$20:$AA$20,,$C51)/INDEX($D$14:$AA$14,1,$C51)))</f>
        <v>0.38620291772662863</v>
      </c>
      <c r="AC51" s="8">
        <f>IF(AC$25&lt;=$C51,0,IF(AC$25&gt;(INDEX($D$14:$AG$14,1,$C51)+$C51),INDEX($D$20:$AG$20,,$C51)-SUM($D51:AB51),INDEX($D$20:$AG$20,,$C51)/INDEX($D$14:$AG$14,1,$C51)))</f>
        <v>0.38620291772662863</v>
      </c>
      <c r="AD51" s="8">
        <f>IF(AD$25&lt;=$C51,0,IF(AD$25&gt;(INDEX($D$14:$AG$14,1,$C51)+$C51),INDEX($D$20:$AG$20,,$C51)-SUM($D51:AC51),INDEX($D$20:$AG$20,,$C51)/INDEX($D$14:$AG$14,1,$C51)))*0.5</f>
        <v>0.19310145886331431</v>
      </c>
      <c r="AE51" s="8"/>
      <c r="AF51" s="8"/>
      <c r="AG51" s="8"/>
      <c r="AH51" s="11">
        <f t="shared" si="11"/>
        <v>1.3517102120432001</v>
      </c>
      <c r="AI51" s="11">
        <v>23.172175063597717</v>
      </c>
      <c r="AJ51" s="11">
        <f t="shared" si="12"/>
        <v>21.820464851554515</v>
      </c>
      <c r="AK51" s="10">
        <f t="shared" si="13"/>
        <v>56.5</v>
      </c>
      <c r="AM51" s="100">
        <v>60</v>
      </c>
      <c r="AN51" s="101">
        <f t="shared" si="14"/>
        <v>3.5</v>
      </c>
      <c r="AO51">
        <v>50</v>
      </c>
      <c r="AP51" s="101">
        <f t="shared" si="10"/>
        <v>46.5</v>
      </c>
    </row>
    <row r="52" spans="2:42" x14ac:dyDescent="0.2">
      <c r="B52">
        <v>2020</v>
      </c>
      <c r="C52" s="10">
        <v>24</v>
      </c>
      <c r="E52" s="8">
        <f>IF(E$25&lt;=$C52,0,IF(E$25&gt;(INDEX($D$14:$AA$14,1,$C52)+$C52),INDEX($D$20:$AA$20,,$C52)-SUM($D52:D52),INDEX($D$20:$AA$20,,$C52)/INDEX($D$14:$AA$14,1,$C52)))</f>
        <v>0</v>
      </c>
      <c r="F52" s="8">
        <f>IF(F$25&lt;=$C52,0,IF(F$25&gt;(INDEX($D$14:$AA$14,1,$C52)+$C52),INDEX($D$20:$AA$20,,$C52)-SUM($D52:E52),INDEX($D$20:$AA$20,,$C52)/INDEX($D$14:$AA$14,1,$C52)))</f>
        <v>0</v>
      </c>
      <c r="G52" s="8">
        <f>IF(G$25&lt;=$C52,0,IF(G$25&gt;(INDEX($D$14:$AA$14,1,$C52)+$C52),INDEX($D$20:$AA$20,,$C52)-SUM($D52:F52),INDEX($D$20:$AA$20,,$C52)/INDEX($D$14:$AA$14,1,$C52)))</f>
        <v>0</v>
      </c>
      <c r="H52" s="8">
        <f>IF(H$25&lt;=$C52,0,IF(H$25&gt;(INDEX($D$14:$AA$14,1,$C52)+$C52),INDEX($D$20:$AA$20,,$C52)-SUM($D52:G52),INDEX($D$20:$AA$20,,$C52)/INDEX($D$14:$AA$14,1,$C52)))</f>
        <v>0</v>
      </c>
      <c r="I52" s="8">
        <f>IF(I$25&lt;=$C52,0,IF(I$25&gt;(INDEX($D$14:$AA$14,1,$C52)+$C52),INDEX($D$20:$AA$20,,$C52)-SUM($D52:H52),INDEX($D$20:$AA$20,,$C52)/INDEX($D$14:$AA$14,1,$C52)))</f>
        <v>0</v>
      </c>
      <c r="J52" s="8">
        <f>IF(J$25&lt;=$C52,0,IF(J$25&gt;(INDEX($D$14:$AA$14,1,$C52)+$C52),INDEX($D$20:$AA$20,,$C52)-SUM($D52:I52),INDEX($D$20:$AA$20,,$C52)/INDEX($D$14:$AA$14,1,$C52)))</f>
        <v>0</v>
      </c>
      <c r="K52" s="8">
        <f>IF(K$25&lt;=$C52,0,IF(K$25&gt;(INDEX($D$14:$AA$14,1,$C52)+$C52),INDEX($D$20:$AA$20,,$C52)-SUM($D52:J52),INDEX($D$20:$AA$20,,$C52)/INDEX($D$14:$AA$14,1,$C52)))</f>
        <v>0</v>
      </c>
      <c r="L52" s="8">
        <f>IF(L$25&lt;=$C52,0,IF(L$25&gt;(INDEX($D$14:$AA$14,1,$C52)+$C52),INDEX($D$20:$AA$20,,$C52)-SUM($D52:K52),INDEX($D$20:$AA$20,,$C52)/INDEX($D$14:$AA$14,1,$C52)))</f>
        <v>0</v>
      </c>
      <c r="M52" s="8">
        <f>IF(M$25&lt;=$C52,0,IF(M$25&gt;(INDEX($D$14:$AA$14,1,$C52)+$C52),INDEX($D$20:$AA$20,,$C52)-SUM($D52:L52),INDEX($D$20:$AA$20,,$C52)/INDEX($D$14:$AA$14,1,$C52)))</f>
        <v>0</v>
      </c>
      <c r="N52" s="8">
        <f>IF(N$25&lt;=$C52,0,IF(N$25&gt;(INDEX($D$14:$AA$14,1,$C52)+$C52),INDEX($D$20:$AA$20,,$C52)-SUM($D52:M52),INDEX($D$20:$AA$20,,$C52)/INDEX($D$14:$AA$14,1,$C52)))</f>
        <v>0</v>
      </c>
      <c r="O52" s="8">
        <f>IF(O$25&lt;=$C52,0,IF(O$25&gt;(INDEX($D$14:$AA$14,1,$C52)+$C52),INDEX($D$20:$AA$20,,$C52)-SUM($D52:N52),INDEX($D$20:$AA$20,,$C52)/INDEX($D$14:$AA$14,1,$C52)))</f>
        <v>0</v>
      </c>
      <c r="P52" s="8">
        <f>IF(P$25&lt;=$C52,0,IF(P$25&gt;(INDEX($D$14:$AA$14,1,$C52)+$C52),INDEX($D$20:$AA$20,,$C52)-SUM($D52:O52),INDEX($D$20:$AA$20,,$C52)/INDEX($D$14:$AA$14,1,$C52)))</f>
        <v>0</v>
      </c>
      <c r="Q52" s="8">
        <f>IF(Q$25&lt;=$C52,0,IF(Q$25&gt;(INDEX($D$14:$AA$14,1,$C52)+$C52),INDEX($D$20:$AA$20,,$C52)-SUM($D52:P52),INDEX($D$20:$AA$20,,$C52)/INDEX($D$14:$AA$14,1,$C52)))</f>
        <v>0</v>
      </c>
      <c r="R52" s="8">
        <f>IF(R$25&lt;=$C52,0,IF(R$25&gt;(INDEX($D$14:$AA$14,1,$C52)+$C52),INDEX($D$20:$AA$20,,$C52)-SUM($D52:Q52),INDEX($D$20:$AA$20,,$C52)/INDEX($D$14:$AA$14,1,$C52)))</f>
        <v>0</v>
      </c>
      <c r="S52" s="8">
        <f>IF(S$25&lt;=$C52,0,IF(S$25&gt;(INDEX($D$14:$AA$14,1,$C52)+$C52),INDEX($D$20:$AA$20,,$C52)-SUM($D52:R52),INDEX($D$20:$AA$20,,$C52)/INDEX($D$14:$AA$14,1,$C52)))</f>
        <v>0</v>
      </c>
      <c r="T52" s="8">
        <f>IF(T$25&lt;=$C52,0,IF(T$25&gt;(INDEX($D$14:$AA$14,1,$C52)+$C52),INDEX($D$20:$AA$20,,$C52)-SUM($D52:S52),INDEX($D$20:$AA$20,,$C52)/INDEX($D$14:$AA$14,1,$C52)))</f>
        <v>0</v>
      </c>
      <c r="U52" s="8">
        <f>IF(U$25&lt;=$C52,0,IF(U$25&gt;(INDEX($D$14:$AA$14,1,$C52)+$C52),INDEX($D$20:$AA$20,,$C52)-SUM($D52:T52),INDEX($D$20:$AA$20,,$C52)/INDEX($D$14:$AA$14,1,$C52)))</f>
        <v>0</v>
      </c>
      <c r="V52" s="8">
        <f>IF(V$25&lt;=$C52,0,IF(V$25&gt;(INDEX($D$14:$AA$14,1,$C52)+$C52),INDEX($D$20:$AA$20,,$C52)-SUM($D52:U52),INDEX($D$20:$AA$20,,$C52)/INDEX($D$14:$AA$14,1,$C52)))</f>
        <v>0</v>
      </c>
      <c r="W52" s="8">
        <f>IF(W$25&lt;=$C52,0,IF(W$25&gt;(INDEX($D$14:$AA$14,1,$C52)+$C52),INDEX($D$20:$AA$20,,$C52)-SUM($D52:V52),INDEX($D$20:$AA$20,,$C52)/INDEX($D$14:$AA$14,1,$C52)))</f>
        <v>0</v>
      </c>
      <c r="X52" s="8">
        <f>IF(X$25&lt;=$C52,0,IF(X$25&gt;(INDEX($D$14:$AA$14,1,$C52)+$C52),INDEX($D$20:$AA$20,,$C52)-SUM($D52:W52),INDEX($D$20:$AA$20,,$C52)/INDEX($D$14:$AA$14,1,$C52)))</f>
        <v>0</v>
      </c>
      <c r="Y52" s="8">
        <f>IF(Y$25&lt;=$C52,0,IF(Y$25&gt;(INDEX($D$14:$AA$14,1,$C52)+$C52),INDEX($D$20:$AA$20,,$C52)-SUM($D52:X52),INDEX($D$20:$AA$20,,$C52)/INDEX($D$14:$AA$14,1,$C52)))</f>
        <v>0</v>
      </c>
      <c r="Z52" s="8">
        <f>IF(Z$25&lt;=$C52,0,IF(Z$25&gt;(INDEX($D$14:$AA$14,1,$C52)+$C52),INDEX($D$20:$AA$20,,$C52)-SUM($D52:Y52),INDEX($D$20:$AA$20,,$C52)/INDEX($D$14:$AA$14,1,$C52)))</f>
        <v>0</v>
      </c>
      <c r="AA52" s="8">
        <f>IF(AA$25&lt;=$C52,0,IF(AA$25&gt;(INDEX($D$14:$AA$14,1,$C52)+$C52),INDEX($D$20:$AA$20,,$C52)-SUM($D52:Z52),INDEX($D$20:$AA$20,,$C52)/INDEX($D$14:$AA$14,1,$C52)))</f>
        <v>0</v>
      </c>
      <c r="AB52" s="8">
        <f>IF(AB$25&lt;=$C52,0,IF(AB$25&gt;(INDEX($D$14:$AA$14,1,$C52)+$C52),INDEX($D$20:$AA$20,,$C52)-SUM($D52:AA52),INDEX($D$20:$AA$20,,$C52)/INDEX($D$14:$AA$14,1,$C52)))</f>
        <v>0.33164058242049488</v>
      </c>
      <c r="AC52" s="8">
        <f>IF(AC$25&lt;=$C52,0,IF(AC$25&gt;(INDEX($D$14:$AG$14,1,$C52)+$C52),INDEX($D$20:$AG$20,,$C52)-SUM($D52:AB52),INDEX($D$20:$AG$20,,$C52)/INDEX($D$14:$AG$14,1,$C52)))</f>
        <v>0.33164058242049488</v>
      </c>
      <c r="AD52" s="8">
        <f>IF(AD$25&lt;=$C52,0,IF(AD$25&gt;(INDEX($D$14:$AG$14,1,$C52)+$C52),INDEX($D$20:$AG$20,,$C52)-SUM($D52:AC52),INDEX($D$20:$AG$20,,$C52)/INDEX($D$14:$AG$14,1,$C52)))*0.5</f>
        <v>0.16582029121024744</v>
      </c>
      <c r="AE52" s="8"/>
      <c r="AF52" s="8"/>
      <c r="AG52" s="8"/>
      <c r="AH52" s="11">
        <f t="shared" si="11"/>
        <v>0.8291014560512372</v>
      </c>
      <c r="AI52" s="11">
        <v>19.898434945229692</v>
      </c>
      <c r="AJ52" s="11">
        <f t="shared" si="12"/>
        <v>19.069333489178454</v>
      </c>
      <c r="AK52" s="10">
        <f t="shared" si="13"/>
        <v>57.5</v>
      </c>
      <c r="AM52" s="100">
        <v>60</v>
      </c>
      <c r="AN52" s="101">
        <f t="shared" si="14"/>
        <v>2.5</v>
      </c>
      <c r="AO52">
        <v>50</v>
      </c>
      <c r="AP52" s="101">
        <f t="shared" si="10"/>
        <v>47.5</v>
      </c>
    </row>
    <row r="53" spans="2:42" x14ac:dyDescent="0.2">
      <c r="B53">
        <v>2021</v>
      </c>
      <c r="C53" s="10">
        <v>25</v>
      </c>
      <c r="E53" s="8">
        <f>IF(E$25&lt;=$C53,0,IF(E$25&gt;(INDEX($D$14:$AA$14,1,$C53)+$C53),INDEX($D$20:$AA$20,,$C53)-SUM($D53:D53),INDEX($D$20:$AA$20,,$C53)/INDEX($D$14:$AA$14,1,$C53)))</f>
        <v>0</v>
      </c>
      <c r="F53" s="8">
        <f>IF(F$25&lt;=$C53,0,IF(F$25&gt;(INDEX($D$14:$AA$14,1,$C53)+$C53),INDEX($D$20:$AA$20,,$C53)-SUM($D53:E53),INDEX($D$20:$AA$20,,$C53)/INDEX($D$14:$AA$14,1,$C53)))</f>
        <v>0</v>
      </c>
      <c r="G53" s="8">
        <f>IF(G$25&lt;=$C53,0,IF(G$25&gt;(INDEX($D$14:$AA$14,1,$C53)+$C53),INDEX($D$20:$AA$20,,$C53)-SUM($D53:F53),INDEX($D$20:$AA$20,,$C53)/INDEX($D$14:$AA$14,1,$C53)))</f>
        <v>0</v>
      </c>
      <c r="H53" s="8">
        <f>IF(H$25&lt;=$C53,0,IF(H$25&gt;(INDEX($D$14:$AA$14,1,$C53)+$C53),INDEX($D$20:$AA$20,,$C53)-SUM($D53:G53),INDEX($D$20:$AA$20,,$C53)/INDEX($D$14:$AA$14,1,$C53)))</f>
        <v>0</v>
      </c>
      <c r="I53" s="8">
        <f>IF(I$25&lt;=$C53,0,IF(I$25&gt;(INDEX($D$14:$AA$14,1,$C53)+$C53),INDEX($D$20:$AA$20,,$C53)-SUM($D53:H53),INDEX($D$20:$AA$20,,$C53)/INDEX($D$14:$AA$14,1,$C53)))</f>
        <v>0</v>
      </c>
      <c r="J53" s="8">
        <f>IF(J$25&lt;=$C53,0,IF(J$25&gt;(INDEX($D$14:$AA$14,1,$C53)+$C53),INDEX($D$20:$AA$20,,$C53)-SUM($D53:I53),INDEX($D$20:$AA$20,,$C53)/INDEX($D$14:$AA$14,1,$C53)))</f>
        <v>0</v>
      </c>
      <c r="K53" s="8">
        <f>IF(K$25&lt;=$C53,0,IF(K$25&gt;(INDEX($D$14:$AA$14,1,$C53)+$C53),INDEX($D$20:$AA$20,,$C53)-SUM($D53:J53),INDEX($D$20:$AA$20,,$C53)/INDEX($D$14:$AA$14,1,$C53)))</f>
        <v>0</v>
      </c>
      <c r="L53" s="8">
        <f>IF(L$25&lt;=$C53,0,IF(L$25&gt;(INDEX($D$14:$AA$14,1,$C53)+$C53),INDEX($D$20:$AA$20,,$C53)-SUM($D53:K53),INDEX($D$20:$AA$20,,$C53)/INDEX($D$14:$AA$14,1,$C53)))</f>
        <v>0</v>
      </c>
      <c r="M53" s="8">
        <f>IF(M$25&lt;=$C53,0,IF(M$25&gt;(INDEX($D$14:$AA$14,1,$C53)+$C53),INDEX($D$20:$AA$20,,$C53)-SUM($D53:L53),INDEX($D$20:$AA$20,,$C53)/INDEX($D$14:$AA$14,1,$C53)))</f>
        <v>0</v>
      </c>
      <c r="N53" s="8">
        <f>IF(N$25&lt;=$C53,0,IF(N$25&gt;(INDEX($D$14:$AA$14,1,$C53)+$C53),INDEX($D$20:$AA$20,,$C53)-SUM($D53:M53),INDEX($D$20:$AA$20,,$C53)/INDEX($D$14:$AA$14,1,$C53)))</f>
        <v>0</v>
      </c>
      <c r="O53" s="8">
        <f>IF(O$25&lt;=$C53,0,IF(O$25&gt;(INDEX($D$14:$AA$14,1,$C53)+$C53),INDEX($D$20:$AA$20,,$C53)-SUM($D53:N53),INDEX($D$20:$AA$20,,$C53)/INDEX($D$14:$AA$14,1,$C53)))</f>
        <v>0</v>
      </c>
      <c r="P53" s="8">
        <f>IF(P$25&lt;=$C53,0,IF(P$25&gt;(INDEX($D$14:$AA$14,1,$C53)+$C53),INDEX($D$20:$AA$20,,$C53)-SUM($D53:O53),INDEX($D$20:$AA$20,,$C53)/INDEX($D$14:$AA$14,1,$C53)))</f>
        <v>0</v>
      </c>
      <c r="Q53" s="8">
        <f>IF(Q$25&lt;=$C53,0,IF(Q$25&gt;(INDEX($D$14:$AA$14,1,$C53)+$C53),INDEX($D$20:$AA$20,,$C53)-SUM($D53:P53),INDEX($D$20:$AA$20,,$C53)/INDEX($D$14:$AA$14,1,$C53)))</f>
        <v>0</v>
      </c>
      <c r="R53" s="8">
        <f>IF(R$25&lt;=$C53,0,IF(R$25&gt;(INDEX($D$14:$AA$14,1,$C53)+$C53),INDEX($D$20:$AA$20,,$C53)-SUM($D53:Q53),INDEX($D$20:$AA$20,,$C53)/INDEX($D$14:$AA$14,1,$C53)))</f>
        <v>0</v>
      </c>
      <c r="S53" s="8">
        <f>IF(S$25&lt;=$C53,0,IF(S$25&gt;(INDEX($D$14:$AA$14,1,$C53)+$C53),INDEX($D$20:$AA$20,,$C53)-SUM($D53:R53),INDEX($D$20:$AA$20,,$C53)/INDEX($D$14:$AA$14,1,$C53)))</f>
        <v>0</v>
      </c>
      <c r="T53" s="8">
        <f>IF(T$25&lt;=$C53,0,IF(T$25&gt;(INDEX($D$14:$AA$14,1,$C53)+$C53),INDEX($D$20:$AA$20,,$C53)-SUM($D53:S53),INDEX($D$20:$AA$20,,$C53)/INDEX($D$14:$AA$14,1,$C53)))</f>
        <v>0</v>
      </c>
      <c r="U53" s="8">
        <f>IF(U$25&lt;=$C53,0,IF(U$25&gt;(INDEX($D$14:$AA$14,1,$C53)+$C53),INDEX($D$20:$AA$20,,$C53)-SUM($D53:T53),INDEX($D$20:$AA$20,,$C53)/INDEX($D$14:$AA$14,1,$C53)))</f>
        <v>0</v>
      </c>
      <c r="V53" s="8">
        <f>IF(V$25&lt;=$C53,0,IF(V$25&gt;(INDEX($D$14:$AA$14,1,$C53)+$C53),INDEX($D$20:$AA$20,,$C53)-SUM($D53:U53),INDEX($D$20:$AA$20,,$C53)/INDEX($D$14:$AA$14,1,$C53)))</f>
        <v>0</v>
      </c>
      <c r="W53" s="8">
        <f>IF(W$25&lt;=$C53,0,IF(W$25&gt;(INDEX($D$14:$AA$14,1,$C53)+$C53),INDEX($D$20:$AA$20,,$C53)-SUM($D53:V53),INDEX($D$20:$AA$20,,$C53)/INDEX($D$14:$AA$14,1,$C53)))</f>
        <v>0</v>
      </c>
      <c r="X53" s="8">
        <f>IF(X$25&lt;=$C53,0,IF(X$25&gt;(INDEX($D$14:$AA$14,1,$C53)+$C53),INDEX($D$20:$AA$20,,$C53)-SUM($D53:W53),INDEX($D$20:$AA$20,,$C53)/INDEX($D$14:$AA$14,1,$C53)))</f>
        <v>0</v>
      </c>
      <c r="Y53" s="8">
        <f>IF(Y$25&lt;=$C53,0,IF(Y$25&gt;(INDEX($D$14:$AA$14,1,$C53)+$C53),INDEX($D$20:$AA$20,,$C53)-SUM($D53:X53),INDEX($D$20:$AA$20,,$C53)/INDEX($D$14:$AA$14,1,$C53)))</f>
        <v>0</v>
      </c>
      <c r="Z53" s="8">
        <f>IF(Z$25&lt;=$C53,0,IF(Z$25&gt;(INDEX($D$14:$AA$14,1,$C53)+$C53),INDEX($D$20:$AA$20,,$C53)-SUM($D53:Y53),INDEX($D$20:$AA$20,,$C53)/INDEX($D$14:$AA$14,1,$C53)))</f>
        <v>0</v>
      </c>
      <c r="AA53" s="8">
        <f>IF(AA$25&lt;=$C53,0,IF(AA$25&gt;(INDEX($D$14:$AA$14,1,$C53)+$C53),INDEX($D$20:$AA$20,,$C53)-SUM($D53:Z53),INDEX($D$20:$AA$20,,$C53)/INDEX($D$14:$AA$14,1,$C53)))</f>
        <v>0</v>
      </c>
      <c r="AB53" s="8">
        <f>IF(AB$25&lt;=$C53,0,IF(AB$25&gt;(INDEX($D$14:$AA$14,1,$C53)+$C53),INDEX($D$20:$AA$20,,$C53)-SUM($D53:AA53),INDEX($D$20:$AA$20,,$C53)/INDEX($D$14:$AA$14,1,$C53)))</f>
        <v>0</v>
      </c>
      <c r="AC53" s="8">
        <f>IF(AC$25&lt;=$C53,0,IF(AC$25&gt;(INDEX($D$14:$AG$14,1,$C53)+$C53),INDEX($D$20:$AG$20,,$C53)-SUM($D53:AB53),INDEX($D$20:$AG$20,,$C53)/INDEX($D$14:$AG$14,1,$C53)))</f>
        <v>0.31119863086192939</v>
      </c>
      <c r="AD53" s="8">
        <f>IF(AD$25&lt;=$C53,0,IF(AD$25&gt;(INDEX($D$14:$AG$14,1,$C53)+$C53),INDEX($D$20:$AG$20,,$C53)-SUM($D53:AC53),INDEX($D$20:$AG$20,,$C53)/INDEX($D$14:$AG$14,1,$C53)))*0.5</f>
        <v>0.1555993154309647</v>
      </c>
      <c r="AE53" s="8"/>
      <c r="AF53" s="8"/>
      <c r="AG53" s="8"/>
      <c r="AH53" s="11">
        <f t="shared" si="11"/>
        <v>0.46679794629289406</v>
      </c>
      <c r="AI53" s="11">
        <v>18.671917851715765</v>
      </c>
      <c r="AJ53" s="11">
        <f t="shared" si="12"/>
        <v>18.205119905422873</v>
      </c>
      <c r="AK53" s="10">
        <f t="shared" si="13"/>
        <v>58.5</v>
      </c>
      <c r="AM53" s="100">
        <v>60</v>
      </c>
      <c r="AN53" s="101">
        <f t="shared" si="14"/>
        <v>1.5</v>
      </c>
      <c r="AO53">
        <v>50</v>
      </c>
      <c r="AP53" s="101">
        <f t="shared" si="10"/>
        <v>48.5</v>
      </c>
    </row>
    <row r="54" spans="2:42" x14ac:dyDescent="0.2">
      <c r="B54">
        <v>2022</v>
      </c>
      <c r="C54" s="10">
        <v>26</v>
      </c>
      <c r="E54" s="8">
        <f>IF(E$25&lt;=$C54,0,IF(E$25&gt;(INDEX($D$14:$AA$14,1,$C54)+$C54),INDEX($D$20:$AA$20,,$C54)-SUM($D54:D54),INDEX($D$20:$AA$20,,$C54)/INDEX($D$14:$AA$14,1,$C54)))</f>
        <v>0</v>
      </c>
      <c r="F54" s="8">
        <f>IF(F$25&lt;=$C54,0,IF(F$25&gt;(INDEX($D$14:$AA$14,1,$C54)+$C54),INDEX($D$20:$AA$20,,$C54)-SUM($D54:E54),INDEX($D$20:$AA$20,,$C54)/INDEX($D$14:$AA$14,1,$C54)))</f>
        <v>0</v>
      </c>
      <c r="G54" s="8">
        <f>IF(G$25&lt;=$C54,0,IF(G$25&gt;(INDEX($D$14:$AA$14,1,$C54)+$C54),INDEX($D$20:$AA$20,,$C54)-SUM($D54:F54),INDEX($D$20:$AA$20,,$C54)/INDEX($D$14:$AA$14,1,$C54)))</f>
        <v>0</v>
      </c>
      <c r="H54" s="8">
        <f>IF(H$25&lt;=$C54,0,IF(H$25&gt;(INDEX($D$14:$AA$14,1,$C54)+$C54),INDEX($D$20:$AA$20,,$C54)-SUM($D54:G54),INDEX($D$20:$AA$20,,$C54)/INDEX($D$14:$AA$14,1,$C54)))</f>
        <v>0</v>
      </c>
      <c r="I54" s="8">
        <f>IF(I$25&lt;=$C54,0,IF(I$25&gt;(INDEX($D$14:$AA$14,1,$C54)+$C54),INDEX($D$20:$AA$20,,$C54)-SUM($D54:H54),INDEX($D$20:$AA$20,,$C54)/INDEX($D$14:$AA$14,1,$C54)))</f>
        <v>0</v>
      </c>
      <c r="J54" s="8">
        <f>IF(J$25&lt;=$C54,0,IF(J$25&gt;(INDEX($D$14:$AA$14,1,$C54)+$C54),INDEX($D$20:$AA$20,,$C54)-SUM($D54:I54),INDEX($D$20:$AA$20,,$C54)/INDEX($D$14:$AA$14,1,$C54)))</f>
        <v>0</v>
      </c>
      <c r="K54" s="8">
        <f>IF(K$25&lt;=$C54,0,IF(K$25&gt;(INDEX($D$14:$AA$14,1,$C54)+$C54),INDEX($D$20:$AA$20,,$C54)-SUM($D54:J54),INDEX($D$20:$AA$20,,$C54)/INDEX($D$14:$AA$14,1,$C54)))</f>
        <v>0</v>
      </c>
      <c r="L54" s="8">
        <f>IF(L$25&lt;=$C54,0,IF(L$25&gt;(INDEX($D$14:$AA$14,1,$C54)+$C54),INDEX($D$20:$AA$20,,$C54)-SUM($D54:K54),INDEX($D$20:$AA$20,,$C54)/INDEX($D$14:$AA$14,1,$C54)))</f>
        <v>0</v>
      </c>
      <c r="M54" s="8">
        <f>IF(M$25&lt;=$C54,0,IF(M$25&gt;(INDEX($D$14:$AA$14,1,$C54)+$C54),INDEX($D$20:$AA$20,,$C54)-SUM($D54:L54),INDEX($D$20:$AA$20,,$C54)/INDEX($D$14:$AA$14,1,$C54)))</f>
        <v>0</v>
      </c>
      <c r="N54" s="8">
        <f>IF(N$25&lt;=$C54,0,IF(N$25&gt;(INDEX($D$14:$AA$14,1,$C54)+$C54),INDEX($D$20:$AA$20,,$C54)-SUM($D54:M54),INDEX($D$20:$AA$20,,$C54)/INDEX($D$14:$AA$14,1,$C54)))</f>
        <v>0</v>
      </c>
      <c r="O54" s="8">
        <f>IF(O$25&lt;=$C54,0,IF(O$25&gt;(INDEX($D$14:$AA$14,1,$C54)+$C54),INDEX($D$20:$AA$20,,$C54)-SUM($D54:N54),INDEX($D$20:$AA$20,,$C54)/INDEX($D$14:$AA$14,1,$C54)))</f>
        <v>0</v>
      </c>
      <c r="P54" s="8">
        <f>IF(P$25&lt;=$C54,0,IF(P$25&gt;(INDEX($D$14:$AA$14,1,$C54)+$C54),INDEX($D$20:$AA$20,,$C54)-SUM($D54:O54),INDEX($D$20:$AA$20,,$C54)/INDEX($D$14:$AA$14,1,$C54)))</f>
        <v>0</v>
      </c>
      <c r="Q54" s="8">
        <f>IF(Q$25&lt;=$C54,0,IF(Q$25&gt;(INDEX($D$14:$AA$14,1,$C54)+$C54),INDEX($D$20:$AA$20,,$C54)-SUM($D54:P54),INDEX($D$20:$AA$20,,$C54)/INDEX($D$14:$AA$14,1,$C54)))</f>
        <v>0</v>
      </c>
      <c r="R54" s="8">
        <f>IF(R$25&lt;=$C54,0,IF(R$25&gt;(INDEX($D$14:$AA$14,1,$C54)+$C54),INDEX($D$20:$AA$20,,$C54)-SUM($D54:Q54),INDEX($D$20:$AA$20,,$C54)/INDEX($D$14:$AA$14,1,$C54)))</f>
        <v>0</v>
      </c>
      <c r="S54" s="8">
        <f>IF(S$25&lt;=$C54,0,IF(S$25&gt;(INDEX($D$14:$AA$14,1,$C54)+$C54),INDEX($D$20:$AA$20,,$C54)-SUM($D54:R54),INDEX($D$20:$AA$20,,$C54)/INDEX($D$14:$AA$14,1,$C54)))</f>
        <v>0</v>
      </c>
      <c r="T54" s="8">
        <f>IF(T$25&lt;=$C54,0,IF(T$25&gt;(INDEX($D$14:$AA$14,1,$C54)+$C54),INDEX($D$20:$AA$20,,$C54)-SUM($D54:S54),INDEX($D$20:$AA$20,,$C54)/INDEX($D$14:$AA$14,1,$C54)))</f>
        <v>0</v>
      </c>
      <c r="U54" s="8">
        <f>IF(U$25&lt;=$C54,0,IF(U$25&gt;(INDEX($D$14:$AA$14,1,$C54)+$C54),INDEX($D$20:$AA$20,,$C54)-SUM($D54:T54),INDEX($D$20:$AA$20,,$C54)/INDEX($D$14:$AA$14,1,$C54)))</f>
        <v>0</v>
      </c>
      <c r="V54" s="8">
        <f>IF(V$25&lt;=$C54,0,IF(V$25&gt;(INDEX($D$14:$AA$14,1,$C54)+$C54),INDEX($D$20:$AA$20,,$C54)-SUM($D54:U54),INDEX($D$20:$AA$20,,$C54)/INDEX($D$14:$AA$14,1,$C54)))</f>
        <v>0</v>
      </c>
      <c r="W54" s="8">
        <f>IF(W$25&lt;=$C54,0,IF(W$25&gt;(INDEX($D$14:$AA$14,1,$C54)+$C54),INDEX($D$20:$AA$20,,$C54)-SUM($D54:V54),INDEX($D$20:$AA$20,,$C54)/INDEX($D$14:$AA$14,1,$C54)))</f>
        <v>0</v>
      </c>
      <c r="X54" s="8">
        <f>IF(X$25&lt;=$C54,0,IF(X$25&gt;(INDEX($D$14:$AA$14,1,$C54)+$C54),INDEX($D$20:$AA$20,,$C54)-SUM($D54:W54),INDEX($D$20:$AA$20,,$C54)/INDEX($D$14:$AA$14,1,$C54)))</f>
        <v>0</v>
      </c>
      <c r="Y54" s="8">
        <f>IF(Y$25&lt;=$C54,0,IF(Y$25&gt;(INDEX($D$14:$AA$14,1,$C54)+$C54),INDEX($D$20:$AA$20,,$C54)-SUM($D54:X54),INDEX($D$20:$AA$20,,$C54)/INDEX($D$14:$AA$14,1,$C54)))</f>
        <v>0</v>
      </c>
      <c r="Z54" s="8">
        <f>IF(Z$25&lt;=$C54,0,IF(Z$25&gt;(INDEX($D$14:$AA$14,1,$C54)+$C54),INDEX($D$20:$AA$20,,$C54)-SUM($D54:Y54),INDEX($D$20:$AA$20,,$C54)/INDEX($D$14:$AA$14,1,$C54)))</f>
        <v>0</v>
      </c>
      <c r="AA54" s="8">
        <f>IF(AA$25&lt;=$C54,0,IF(AA$25&gt;(INDEX($D$14:$AA$14,1,$C54)+$C54),INDEX($D$20:$AA$20,,$C54)-SUM($D54:Z54),INDEX($D$20:$AA$20,,$C54)/INDEX($D$14:$AA$14,1,$C54)))</f>
        <v>0</v>
      </c>
      <c r="AB54" s="8">
        <f>IF(AB$25&lt;=$C54,0,IF(AB$25&gt;(INDEX($D$14:$AA$14,1,$C54)+$C54),INDEX($D$20:$AA$20,,$C54)-SUM($D54:AA54),INDEX($D$20:$AA$20,,$C54)/INDEX($D$14:$AA$14,1,$C54)))</f>
        <v>0</v>
      </c>
      <c r="AC54" s="8">
        <f>IF(AC$25&lt;=$C54,0,IF(AC$25&gt;(INDEX($D$14:$AG$14,1,$C54)+$C54),INDEX($D$20:$AG$20,,$C54)-SUM($D54:AB54),INDEX($D$20:$AG$20,,$C54)/INDEX($D$14:$AG$14,1,$C54)))</f>
        <v>0</v>
      </c>
      <c r="AD54" s="8">
        <f>IF(AD$25&lt;=$C54,0,IF(AD$25&gt;(INDEX($D$14:$AG$14,1,$C54)+$C54),INDEX($D$20:$AG$20,,$C54)-SUM($D54:AC54),INDEX($D$20:$AG$20,,$C54)/INDEX($D$14:$AG$14,1,$C54)))*0.5</f>
        <v>0.110311990405302</v>
      </c>
      <c r="AE54" s="8"/>
      <c r="AF54" s="8"/>
      <c r="AG54" s="8"/>
      <c r="AH54" s="11">
        <f t="shared" si="11"/>
        <v>0.110311990405302</v>
      </c>
      <c r="AI54" s="11">
        <v>13.23743884863624</v>
      </c>
      <c r="AJ54" s="11">
        <f t="shared" si="12"/>
        <v>13.127126858230938</v>
      </c>
      <c r="AK54" s="10">
        <f t="shared" si="13"/>
        <v>59.5</v>
      </c>
      <c r="AM54" s="100">
        <v>60</v>
      </c>
      <c r="AN54" s="101">
        <f t="shared" si="14"/>
        <v>0.5</v>
      </c>
      <c r="AO54">
        <v>50</v>
      </c>
      <c r="AP54" s="101">
        <f t="shared" si="10"/>
        <v>49.5</v>
      </c>
    </row>
    <row r="55" spans="2:42" x14ac:dyDescent="0.2">
      <c r="B55" s="6" t="s">
        <v>71</v>
      </c>
      <c r="C55" s="10">
        <v>27</v>
      </c>
      <c r="E55" s="8">
        <f>IF(E$25&lt;=$C55,0,IF(E$25&gt;(INDEX($D$14:$AA$14,1,$C55)+$C55),INDEX($D$20:$AA$20,,$C55)-SUM($D55:D55),INDEX($D$20:$AA$20,,$C55)/INDEX($D$14:$AA$14,1,$C55)))</f>
        <v>0</v>
      </c>
      <c r="F55" s="8">
        <f>IF(F$25&lt;=$C55,0,IF(F$25&gt;(INDEX($D$14:$AA$14,1,$C55)+$C55),INDEX($D$20:$AA$20,,$C55)-SUM($D55:E55),INDEX($D$20:$AA$20,,$C55)/INDEX($D$14:$AA$14,1,$C55)))</f>
        <v>0</v>
      </c>
      <c r="G55" s="8">
        <f>IF(G$25&lt;=$C55,0,IF(G$25&gt;(INDEX($D$14:$AA$14,1,$C55)+$C55),INDEX($D$20:$AA$20,,$C55)-SUM($D55:F55),INDEX($D$20:$AA$20,,$C55)/INDEX($D$14:$AA$14,1,$C55)))</f>
        <v>0</v>
      </c>
      <c r="H55" s="8">
        <f>IF(H$25&lt;=$C55,0,IF(H$25&gt;(INDEX($D$14:$AA$14,1,$C55)+$C55),INDEX($D$20:$AA$20,,$C55)-SUM($D55:G55),INDEX($D$20:$AA$20,,$C55)/INDEX($D$14:$AA$14,1,$C55)))</f>
        <v>0</v>
      </c>
      <c r="I55" s="8">
        <f>IF(I$25&lt;=$C55,0,IF(I$25&gt;(INDEX($D$14:$AA$14,1,$C55)+$C55),INDEX($D$20:$AA$20,,$C55)-SUM($D55:H55),INDEX($D$20:$AA$20,,$C55)/INDEX($D$14:$AA$14,1,$C55)))</f>
        <v>0</v>
      </c>
      <c r="J55" s="8">
        <f>IF(J$25&lt;=$C55,0,IF(J$25&gt;(INDEX($D$14:$AA$14,1,$C55)+$C55),INDEX($D$20:$AA$20,,$C55)-SUM($D55:I55),INDEX($D$20:$AA$20,,$C55)/INDEX($D$14:$AA$14,1,$C55)))</f>
        <v>0</v>
      </c>
      <c r="K55" s="8">
        <f>IF(K$25&lt;=$C55,0,IF(K$25&gt;(INDEX($D$14:$AA$14,1,$C55)+$C55),INDEX($D$20:$AA$20,,$C55)-SUM($D55:J55),INDEX($D$20:$AA$20,,$C55)/INDEX($D$14:$AA$14,1,$C55)))</f>
        <v>0</v>
      </c>
      <c r="L55" s="8">
        <f>IF(L$25&lt;=$C55,0,IF(L$25&gt;(INDEX($D$14:$AA$14,1,$C55)+$C55),INDEX($D$20:$AA$20,,$C55)-SUM($D55:K55),INDEX($D$20:$AA$20,,$C55)/INDEX($D$14:$AA$14,1,$C55)))</f>
        <v>0</v>
      </c>
      <c r="M55" s="8">
        <f>IF(M$25&lt;=$C55,0,IF(M$25&gt;(INDEX($D$14:$AA$14,1,$C55)+$C55),INDEX($D$20:$AA$20,,$C55)-SUM($D55:L55),INDEX($D$20:$AA$20,,$C55)/INDEX($D$14:$AA$14,1,$C55)))</f>
        <v>0</v>
      </c>
      <c r="N55" s="8">
        <f>IF(N$25&lt;=$C55,0,IF(N$25&gt;(INDEX($D$14:$AA$14,1,$C55)+$C55),INDEX($D$20:$AA$20,,$C55)-SUM($D55:M55),INDEX($D$20:$AA$20,,$C55)/INDEX($D$14:$AA$14,1,$C55)))</f>
        <v>0</v>
      </c>
      <c r="O55" s="8">
        <f>IF(O$25&lt;=$C55,0,IF(O$25&gt;(INDEX($D$14:$AA$14,1,$C55)+$C55),INDEX($D$20:$AA$20,,$C55)-SUM($D55:N55),INDEX($D$20:$AA$20,,$C55)/INDEX($D$14:$AA$14,1,$C55)))</f>
        <v>0</v>
      </c>
      <c r="P55" s="8">
        <f>IF(P$25&lt;=$C55,0,IF(P$25&gt;(INDEX($D$14:$AA$14,1,$C55)+$C55),INDEX($D$20:$AA$20,,$C55)-SUM($D55:O55),INDEX($D$20:$AA$20,,$C55)/INDEX($D$14:$AA$14,1,$C55)))</f>
        <v>0</v>
      </c>
      <c r="Q55" s="8">
        <f>IF(Q$25&lt;=$C55,0,IF(Q$25&gt;(INDEX($D$14:$AA$14,1,$C55)+$C55),INDEX($D$20:$AA$20,,$C55)-SUM($D55:P55),INDEX($D$20:$AA$20,,$C55)/INDEX($D$14:$AA$14,1,$C55)))</f>
        <v>0</v>
      </c>
      <c r="R55" s="8">
        <f>IF(R$25&lt;=$C55,0,IF(R$25&gt;(INDEX($D$14:$AA$14,1,$C55)+$C55),INDEX($D$20:$AA$20,,$C55)-SUM($D55:Q55),INDEX($D$20:$AA$20,,$C55)/INDEX($D$14:$AA$14,1,$C55)))</f>
        <v>0</v>
      </c>
      <c r="S55" s="8">
        <f>IF(S$25&lt;=$C55,0,IF(S$25&gt;(INDEX($D$14:$AA$14,1,$C55)+$C55),INDEX($D$20:$AA$20,,$C55)-SUM($D55:R55),INDEX($D$20:$AA$20,,$C55)/INDEX($D$14:$AA$14,1,$C55)))</f>
        <v>0</v>
      </c>
      <c r="T55" s="8">
        <f>IF(T$25&lt;=$C55,0,IF(T$25&gt;(INDEX($D$14:$AA$14,1,$C55)+$C55),INDEX($D$20:$AA$20,,$C55)-SUM($D55:S55),INDEX($D$20:$AA$20,,$C55)/INDEX($D$14:$AA$14,1,$C55)))</f>
        <v>0</v>
      </c>
      <c r="U55" s="8">
        <f>IF(U$25&lt;=$C55,0,IF(U$25&gt;(INDEX($D$14:$AA$14,1,$C55)+$C55),INDEX($D$20:$AA$20,,$C55)-SUM($D55:T55),INDEX($D$20:$AA$20,,$C55)/INDEX($D$14:$AA$14,1,$C55)))</f>
        <v>0</v>
      </c>
      <c r="V55" s="8">
        <f>IF(V$25&lt;=$C55,0,IF(V$25&gt;(INDEX($D$14:$AA$14,1,$C55)+$C55),INDEX($D$20:$AA$20,,$C55)-SUM($D55:U55),INDEX($D$20:$AA$20,,$C55)/INDEX($D$14:$AA$14,1,$C55)))</f>
        <v>0</v>
      </c>
      <c r="W55" s="8">
        <f>IF(W$25&lt;=$C55,0,IF(W$25&gt;(INDEX($D$14:$AA$14,1,$C55)+$C55),INDEX($D$20:$AA$20,,$C55)-SUM($D55:V55),INDEX($D$20:$AA$20,,$C55)/INDEX($D$14:$AA$14,1,$C55)))</f>
        <v>0</v>
      </c>
      <c r="X55" s="8">
        <f>IF(X$25&lt;=$C55,0,IF(X$25&gt;(INDEX($D$14:$AA$14,1,$C55)+$C55),INDEX($D$20:$AA$20,,$C55)-SUM($D55:W55),INDEX($D$20:$AA$20,,$C55)/INDEX($D$14:$AA$14,1,$C55)))</f>
        <v>0</v>
      </c>
      <c r="Y55" s="8">
        <f>IF(Y$25&lt;=$C55,0,IF(Y$25&gt;(INDEX($D$14:$AA$14,1,$C55)+$C55),INDEX($D$20:$AA$20,,$C55)-SUM($D55:X55),INDEX($D$20:$AA$20,,$C55)/INDEX($D$14:$AA$14,1,$C55)))</f>
        <v>0</v>
      </c>
      <c r="Z55" s="8">
        <f>IF(Z$25&lt;=$C55,0,IF(Z$25&gt;(INDEX($D$14:$AA$14,1,$C55)+$C55),INDEX($D$20:$AA$20,,$C55)-SUM($D55:Y55),INDEX($D$20:$AA$20,,$C55)/INDEX($D$14:$AA$14,1,$C55)))</f>
        <v>0</v>
      </c>
      <c r="AA55" s="8">
        <f>IF(AA$25&lt;=$C55,0,IF(AA$25&gt;(INDEX($D$14:$AA$14,1,$C55)+$C55),INDEX($D$20:$AA$20,,$C55)-SUM($D55:Z55),INDEX($D$20:$AA$20,,$C55)/INDEX($D$14:$AA$14,1,$C55)))</f>
        <v>0</v>
      </c>
      <c r="AB55" s="8">
        <f>IF(AB$25&lt;=$C55,0,IF(AB$25&gt;(INDEX($D$14:$AA$14,1,$C55)+$C55),INDEX($D$20:$AA$20,,$C55)-SUM($D55:AA55),INDEX($D$20:$AA$20,,$C55)/INDEX($D$14:$AA$14,1,$C55)))</f>
        <v>0</v>
      </c>
      <c r="AC55" s="8">
        <f>IF(AC$25&lt;=$C55,0,IF(AC$25&gt;(INDEX($D$14:$AG$14,1,$C55)+$C55),INDEX($D$20:$AG$20,,$C55)-SUM($D55:AB55),INDEX($D$20:$AG$20,,$C55)/INDEX($D$14:$AG$14,1,$C55)))</f>
        <v>0</v>
      </c>
      <c r="AD55" s="8">
        <f>IF(AD$25&lt;=$C55,0,IF(AD$25&gt;(INDEX($D$14:$AG$14,1,$C55)+$C55),INDEX($D$20:$AG$20,,$C55)-SUM($D55:AC55),INDEX($D$20:$AG$20,,$C55)/INDEX($D$14:$AG$14,1,$C55)))*0.5</f>
        <v>0</v>
      </c>
      <c r="AE55" s="8"/>
      <c r="AF55" s="8"/>
      <c r="AG55" s="8"/>
      <c r="AH55" s="11">
        <f t="shared" si="11"/>
        <v>0</v>
      </c>
      <c r="AI55" s="11">
        <v>9.7982329364894287</v>
      </c>
      <c r="AJ55" s="11">
        <f t="shared" si="12"/>
        <v>9.7982329364894287</v>
      </c>
      <c r="AK55" s="10">
        <f t="shared" si="13"/>
        <v>60</v>
      </c>
      <c r="AM55" s="100">
        <v>60</v>
      </c>
      <c r="AN55" s="101">
        <f t="shared" si="14"/>
        <v>0</v>
      </c>
      <c r="AO55">
        <v>50</v>
      </c>
      <c r="AP55" s="101">
        <f t="shared" si="10"/>
        <v>50</v>
      </c>
    </row>
    <row r="56" spans="2:42" x14ac:dyDescent="0.2">
      <c r="C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1"/>
      <c r="AI56" s="11"/>
      <c r="AJ56" s="10"/>
      <c r="AK56" s="10"/>
    </row>
    <row r="57" spans="2:42" x14ac:dyDescent="0.2">
      <c r="C57" s="1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1"/>
      <c r="AI57" s="11"/>
      <c r="AJ57" s="10"/>
      <c r="AK57" s="10"/>
    </row>
    <row r="58" spans="2:42" s="62" customFormat="1" ht="12" x14ac:dyDescent="0.25">
      <c r="B58" s="62" t="s">
        <v>12</v>
      </c>
      <c r="D58" s="150">
        <f>SUM(D28:D55)</f>
        <v>0</v>
      </c>
      <c r="E58" s="150">
        <f>SUM(E28:E55)</f>
        <v>7.184615384615384</v>
      </c>
      <c r="F58" s="150">
        <f t="shared" ref="F58:AG58" si="15">SUM(F28:F55)</f>
        <v>7.3548291337834817</v>
      </c>
      <c r="G58" s="150">
        <f t="shared" si="15"/>
        <v>7.5351668686558781</v>
      </c>
      <c r="H58" s="150">
        <f t="shared" si="15"/>
        <v>7.7019280734975286</v>
      </c>
      <c r="I58" s="150">
        <f t="shared" si="15"/>
        <v>7.8273300191427158</v>
      </c>
      <c r="J58" s="150">
        <f t="shared" si="15"/>
        <v>8.0207324332461916</v>
      </c>
      <c r="K58" s="150">
        <f t="shared" si="15"/>
        <v>8.3079858591690439</v>
      </c>
      <c r="L58" s="150">
        <f t="shared" si="15"/>
        <v>8.547582410893181</v>
      </c>
      <c r="M58" s="150">
        <f t="shared" si="15"/>
        <v>8.7545739514708973</v>
      </c>
      <c r="N58" s="150">
        <f t="shared" si="15"/>
        <v>9.0170091590760464</v>
      </c>
      <c r="O58" s="150">
        <f t="shared" si="15"/>
        <v>9.2966843853137835</v>
      </c>
      <c r="P58" s="150">
        <f t="shared" si="15"/>
        <v>9.6147135556612628</v>
      </c>
      <c r="Q58" s="150">
        <f t="shared" si="15"/>
        <v>9.8793149204600379</v>
      </c>
      <c r="R58" s="150">
        <f t="shared" si="15"/>
        <v>10.228376624441943</v>
      </c>
      <c r="S58" s="150">
        <f t="shared" si="15"/>
        <v>10.650862377984021</v>
      </c>
      <c r="T58" s="150">
        <f t="shared" si="15"/>
        <v>12.132484531590904</v>
      </c>
      <c r="U58" s="150">
        <f t="shared" si="15"/>
        <v>12.440394573866392</v>
      </c>
      <c r="V58" s="150">
        <f t="shared" si="15"/>
        <v>12.704096174889084</v>
      </c>
      <c r="W58" s="150">
        <f t="shared" si="15"/>
        <v>13.048477916549151</v>
      </c>
      <c r="X58" s="150">
        <f t="shared" si="15"/>
        <v>13.270478963101914</v>
      </c>
      <c r="Y58" s="150">
        <f t="shared" si="15"/>
        <v>13.578981046913359</v>
      </c>
      <c r="Z58" s="150">
        <f t="shared" si="15"/>
        <v>14.026423989598044</v>
      </c>
      <c r="AA58" s="150">
        <f t="shared" si="15"/>
        <v>14.412626907324672</v>
      </c>
      <c r="AB58" s="150">
        <f t="shared" si="15"/>
        <v>14.744267489745166</v>
      </c>
      <c r="AC58" s="150">
        <f t="shared" si="15"/>
        <v>15.055466120607095</v>
      </c>
      <c r="AD58" s="150">
        <f t="shared" si="15"/>
        <v>7.6380450507088495</v>
      </c>
      <c r="AE58" s="150">
        <f t="shared" si="15"/>
        <v>0</v>
      </c>
      <c r="AF58" s="150">
        <f t="shared" si="15"/>
        <v>0</v>
      </c>
      <c r="AG58" s="150">
        <f t="shared" si="15"/>
        <v>0</v>
      </c>
      <c r="AH58" s="103">
        <f>SUM(AH28:AH55)</f>
        <v>272.97344792230604</v>
      </c>
      <c r="AI58" s="103">
        <f>SUM(AI28:AI55)</f>
        <v>430.74980664387795</v>
      </c>
      <c r="AJ58" s="103">
        <f>SUM(AJ28:AJ55)</f>
        <v>437.9763587215719</v>
      </c>
      <c r="AK58" s="103">
        <f>SUMPRODUCT(AJ28:AJ55,AK28:AK55)/SUM(AJ28:AJ55)</f>
        <v>42.508994297059395</v>
      </c>
      <c r="AL58" s="58" t="s">
        <v>6</v>
      </c>
      <c r="AM58" s="104"/>
      <c r="AN58" s="58"/>
      <c r="AP58" s="74">
        <f>SUMPRODUCT(AJ28:AJ55,AP28:AP55)/AJ58</f>
        <v>34.465683210927367</v>
      </c>
    </row>
    <row r="59" spans="2:42" ht="12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05">
        <f>AJ58-AJ28-AJ29</f>
        <v>352.2780101568955</v>
      </c>
      <c r="AK59" s="103">
        <f>SUMPRODUCT(AJ30:AJ55,AK30:AK55)/AJ59</f>
        <v>50.014118197661361</v>
      </c>
      <c r="AL59" s="106" t="s">
        <v>123</v>
      </c>
      <c r="AP59" s="74">
        <f>SUMPRODUCT(AJ30:AJ55,AP30:AP55)/AJ59</f>
        <v>40.014118197661354</v>
      </c>
    </row>
    <row r="60" spans="2:42" x14ac:dyDescent="0.2">
      <c r="B60" t="s">
        <v>74</v>
      </c>
      <c r="D60" s="46"/>
      <c r="E60" s="48">
        <f>E28+E29</f>
        <v>7.184615384615384</v>
      </c>
      <c r="F60" s="48">
        <f t="shared" ref="F60:AG60" si="16">F28+F29</f>
        <v>7.184615384615384</v>
      </c>
      <c r="G60" s="48">
        <f t="shared" si="16"/>
        <v>7.184615384615384</v>
      </c>
      <c r="H60" s="48">
        <f t="shared" si="16"/>
        <v>7.184615384615384</v>
      </c>
      <c r="I60" s="48">
        <f t="shared" si="16"/>
        <v>7.184615384615384</v>
      </c>
      <c r="J60" s="48">
        <f t="shared" si="16"/>
        <v>7.184615384615384</v>
      </c>
      <c r="K60" s="48">
        <f t="shared" si="16"/>
        <v>7.184615384615384</v>
      </c>
      <c r="L60" s="48">
        <f t="shared" si="16"/>
        <v>7.184615384615384</v>
      </c>
      <c r="M60" s="48">
        <f t="shared" si="16"/>
        <v>7.184615384615384</v>
      </c>
      <c r="N60" s="48">
        <f t="shared" si="16"/>
        <v>7.184615384615384</v>
      </c>
      <c r="O60" s="48">
        <f t="shared" si="16"/>
        <v>7.184615384615384</v>
      </c>
      <c r="P60" s="48">
        <f t="shared" si="16"/>
        <v>7.184615384615384</v>
      </c>
      <c r="Q60" s="48">
        <f t="shared" si="16"/>
        <v>7.184615384615384</v>
      </c>
      <c r="R60" s="48">
        <f t="shared" si="16"/>
        <v>7.184615384615384</v>
      </c>
      <c r="S60" s="48">
        <f t="shared" si="16"/>
        <v>7.184615384615384</v>
      </c>
      <c r="T60" s="48">
        <f t="shared" si="16"/>
        <v>8.2602305396278943</v>
      </c>
      <c r="U60" s="48">
        <f t="shared" si="16"/>
        <v>8.2602305396278943</v>
      </c>
      <c r="V60" s="48">
        <f t="shared" si="16"/>
        <v>8.2602305396278943</v>
      </c>
      <c r="W60" s="48">
        <f t="shared" si="16"/>
        <v>8.2602305396278943</v>
      </c>
      <c r="X60" s="48">
        <f t="shared" si="16"/>
        <v>8.2602305396278943</v>
      </c>
      <c r="Y60" s="48">
        <f t="shared" si="16"/>
        <v>8.2602305396278943</v>
      </c>
      <c r="Z60" s="48">
        <f t="shared" si="16"/>
        <v>8.2602305396278943</v>
      </c>
      <c r="AA60" s="48">
        <f t="shared" si="16"/>
        <v>8.2602305396278943</v>
      </c>
      <c r="AB60" s="48">
        <f t="shared" si="16"/>
        <v>8.2602305396278943</v>
      </c>
      <c r="AC60" s="48">
        <f t="shared" si="16"/>
        <v>8.2602305396278943</v>
      </c>
      <c r="AD60" s="48">
        <f t="shared" si="16"/>
        <v>4.1301152698139472</v>
      </c>
      <c r="AE60" s="8">
        <f t="shared" si="16"/>
        <v>0</v>
      </c>
      <c r="AF60" s="8">
        <f t="shared" si="16"/>
        <v>0</v>
      </c>
      <c r="AG60" s="8">
        <f t="shared" si="16"/>
        <v>0</v>
      </c>
      <c r="AH60" s="8">
        <f>SUM(E60:AG60)</f>
        <v>194.50165143532359</v>
      </c>
      <c r="AI60" s="8"/>
      <c r="AJ60" s="11"/>
      <c r="AK60" s="8"/>
    </row>
    <row r="61" spans="2:42" x14ac:dyDescent="0.2">
      <c r="B61" t="s">
        <v>99</v>
      </c>
      <c r="D61" s="46"/>
      <c r="E61" s="8">
        <f t="shared" ref="E61:AD61" si="17">SUM(E30:E55)</f>
        <v>0</v>
      </c>
      <c r="F61" s="8">
        <f t="shared" si="17"/>
        <v>0.17021374916809739</v>
      </c>
      <c r="G61" s="8">
        <f t="shared" si="17"/>
        <v>0.35055148404049374</v>
      </c>
      <c r="H61" s="8">
        <f t="shared" si="17"/>
        <v>0.51731268888214388</v>
      </c>
      <c r="I61" s="8">
        <f t="shared" si="17"/>
        <v>0.64271463452733113</v>
      </c>
      <c r="J61" s="8">
        <f t="shared" si="17"/>
        <v>0.83611704863080638</v>
      </c>
      <c r="K61" s="8">
        <f t="shared" si="17"/>
        <v>1.1233704745536588</v>
      </c>
      <c r="L61" s="8">
        <f t="shared" si="17"/>
        <v>1.3629670262777966</v>
      </c>
      <c r="M61" s="8">
        <f t="shared" si="17"/>
        <v>1.5699585668555134</v>
      </c>
      <c r="N61" s="8">
        <f t="shared" si="17"/>
        <v>1.8323937744606615</v>
      </c>
      <c r="O61" s="8">
        <f t="shared" si="17"/>
        <v>2.1120690006983986</v>
      </c>
      <c r="P61" s="8">
        <f t="shared" si="17"/>
        <v>2.430098171045878</v>
      </c>
      <c r="Q61" s="8">
        <f t="shared" si="17"/>
        <v>2.6946995358446539</v>
      </c>
      <c r="R61" s="8">
        <f t="shared" si="17"/>
        <v>3.043761239826559</v>
      </c>
      <c r="S61" s="8">
        <f t="shared" si="17"/>
        <v>3.466246993368638</v>
      </c>
      <c r="T61" s="8">
        <f t="shared" si="17"/>
        <v>3.8722539919630128</v>
      </c>
      <c r="U61" s="8">
        <f t="shared" si="17"/>
        <v>4.1801640342385014</v>
      </c>
      <c r="V61" s="8">
        <f t="shared" si="17"/>
        <v>4.4438656352611945</v>
      </c>
      <c r="W61" s="8">
        <f t="shared" si="17"/>
        <v>4.7882473769212615</v>
      </c>
      <c r="X61" s="8">
        <f t="shared" si="17"/>
        <v>5.0102484234740237</v>
      </c>
      <c r="Y61" s="8">
        <f t="shared" si="17"/>
        <v>5.3187505072854684</v>
      </c>
      <c r="Z61" s="8">
        <f t="shared" si="17"/>
        <v>5.7661934499701522</v>
      </c>
      <c r="AA61" s="8">
        <f t="shared" si="17"/>
        <v>6.152396367696781</v>
      </c>
      <c r="AB61" s="8">
        <f t="shared" si="17"/>
        <v>6.4840369501172761</v>
      </c>
      <c r="AC61" s="8">
        <f t="shared" si="17"/>
        <v>6.7952355809792051</v>
      </c>
      <c r="AD61" s="8">
        <f t="shared" si="17"/>
        <v>3.5079297808949046</v>
      </c>
      <c r="AE61" s="8">
        <f t="shared" ref="AE61:AG61" si="18">SUM(AE43:AE48)</f>
        <v>0</v>
      </c>
      <c r="AF61" s="8">
        <f t="shared" si="18"/>
        <v>0</v>
      </c>
      <c r="AG61" s="8">
        <f t="shared" si="18"/>
        <v>0</v>
      </c>
      <c r="AH61" s="8">
        <f>SUM(E61:AG61)</f>
        <v>78.471796486982413</v>
      </c>
      <c r="AI61" s="8"/>
      <c r="AJ61" s="11"/>
      <c r="AK61" s="8"/>
      <c r="AL61" s="4"/>
      <c r="AM61" s="4"/>
      <c r="AN61" s="4"/>
      <c r="AO61" s="4"/>
      <c r="AP61" s="4"/>
    </row>
    <row r="62" spans="2:42" x14ac:dyDescent="0.2">
      <c r="AI62" s="5"/>
      <c r="AK62" s="4"/>
      <c r="AL62" s="4"/>
      <c r="AM62" s="4"/>
      <c r="AN62" s="4"/>
      <c r="AO62" s="4"/>
      <c r="AP62" s="4"/>
    </row>
    <row r="63" spans="2:42" x14ac:dyDescent="0.2">
      <c r="B63" t="s">
        <v>73</v>
      </c>
      <c r="D63" s="8"/>
      <c r="E63" s="8">
        <f>$E$18+SUM($D20:E20)-SUM($D58:E58)</f>
        <v>283.22820956547048</v>
      </c>
      <c r="F63" s="8">
        <f>$E$18+SUM($D20:F20)-SUM($D58:F58)</f>
        <v>286.69364452403073</v>
      </c>
      <c r="G63" s="8">
        <f>$E$18+SUM($D20:G20)-SUM($D58:G58)</f>
        <v>289.16414994587387</v>
      </c>
      <c r="H63" s="8">
        <f>$E$18+SUM($D20:H20)-SUM($D58:H58)</f>
        <v>288.9863386110876</v>
      </c>
      <c r="I63" s="8">
        <f>$E$18+SUM($D20:I20)-SUM($D58:I58)</f>
        <v>292.76315343815338</v>
      </c>
      <c r="J63" s="8">
        <f>$E$18+SUM($D20:J20)-SUM($D58:J58)</f>
        <v>301.97762656027834</v>
      </c>
      <c r="K63" s="8">
        <f>$E$18+SUM($D20:K20)-SUM($D58:K58)</f>
        <v>308.0454338045576</v>
      </c>
      <c r="L63" s="8">
        <f>$E$18+SUM($D20:L20)-SUM($D58:L58)</f>
        <v>311.91734382832738</v>
      </c>
      <c r="M63" s="8">
        <f>$E$18+SUM($D20:M20)-SUM($D58:M58)</f>
        <v>318.90888233316542</v>
      </c>
      <c r="N63" s="8">
        <f>$E$18+SUM($D20:N20)-SUM($D58:N58)</f>
        <v>326.67238674835357</v>
      </c>
      <c r="O63" s="8">
        <f>$E$18+SUM($D20:O20)-SUM($D58:O58)</f>
        <v>336.4574525838886</v>
      </c>
      <c r="P63" s="8">
        <f>$E$18+SUM($D20:P20)-SUM($D58:P58)</f>
        <v>342.71882091615379</v>
      </c>
      <c r="Q63" s="8">
        <f>$E$18+SUM($D20:Q20)-SUM($D58:Q58)</f>
        <v>353.78320823460808</v>
      </c>
      <c r="R63" s="8">
        <f>$E$18+SUM($D20:R20)-SUM($D58:R58)</f>
        <v>368.90397682269094</v>
      </c>
      <c r="S63" s="8">
        <f>$E$18+SUM($D20:S20)-SUM($D58:S58)</f>
        <v>382.61353436036933</v>
      </c>
      <c r="T63" s="8">
        <f>$E$18+SUM($D20:T20)-SUM($D58:T58)</f>
        <v>388.95565236530774</v>
      </c>
      <c r="U63" s="8">
        <f>$E$18+SUM($D20:U20)-SUM($D58:U58)</f>
        <v>392.33735385280295</v>
      </c>
      <c r="V63" s="8">
        <f>$E$18+SUM($D20:V20)-SUM($D58:V58)</f>
        <v>400.29616217751783</v>
      </c>
      <c r="W63" s="8">
        <f>$E$18+SUM($D20:W20)-SUM($D58:W58)</f>
        <v>400.56774705413432</v>
      </c>
      <c r="X63" s="8">
        <f>$E$18+SUM($D20:X20)-SUM($D58:X58)</f>
        <v>405.80739311971917</v>
      </c>
      <c r="Y63" s="8">
        <f>$E$18+SUM($D20:Y20)-SUM($D58:Y58)</f>
        <v>419.07498863388685</v>
      </c>
      <c r="Z63" s="8">
        <f>$E$18+SUM($D20:Z20)-SUM($D58:Z58)</f>
        <v>428.22073970788654</v>
      </c>
      <c r="AA63" s="8">
        <f>$E$18+SUM($D20:AA20)-SUM($D58:AA58)</f>
        <v>433.70654774579157</v>
      </c>
      <c r="AB63" s="8">
        <f>$E$18+SUM($D20:AB20)-SUM($D58:AB58)</f>
        <v>437.63419810776219</v>
      </c>
      <c r="AC63" s="8">
        <f>$E$18+SUM($D20:AC20)-SUM($D58:AC58)</f>
        <v>435.8161708357913</v>
      </c>
      <c r="AD63" s="8">
        <f>$E$18+SUM($D20:AD20)-SUM($D58:AD58)</f>
        <v>437.97635872157196</v>
      </c>
      <c r="AE63" s="8">
        <f>$E$18+SUM($D20:AE20)-SUM($D58:AE58)</f>
        <v>437.97635872157196</v>
      </c>
      <c r="AF63" s="8">
        <f>$E$18+SUM($D20:AF20)-SUM($D58:AF58)</f>
        <v>437.97635872157196</v>
      </c>
      <c r="AG63" s="8">
        <f>$E$18+SUM($D20:AG20)-SUM($D58:AG58)</f>
        <v>437.97635872157196</v>
      </c>
      <c r="AH63" s="4"/>
      <c r="AI63" s="4"/>
      <c r="AJ63" s="4"/>
      <c r="AK63" s="4"/>
      <c r="AL63" s="5"/>
      <c r="AM63" s="5"/>
      <c r="AN63" s="5"/>
      <c r="AO63" s="5"/>
      <c r="AP63" s="5"/>
    </row>
    <row r="64" spans="2:42" x14ac:dyDescent="0.2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4"/>
      <c r="AI64" s="4"/>
      <c r="AJ64" s="4"/>
      <c r="AK64" s="4"/>
      <c r="AL64" s="5"/>
      <c r="AM64" s="5"/>
      <c r="AN64" s="5"/>
      <c r="AO64" s="5"/>
      <c r="AP64" s="5"/>
    </row>
    <row r="65" spans="2:39" x14ac:dyDescent="0.2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5"/>
      <c r="AI65" s="114"/>
      <c r="AJ65" s="115"/>
      <c r="AK65" s="115"/>
      <c r="AL65" s="115"/>
      <c r="AM65" s="115"/>
    </row>
    <row r="66" spans="2:39" s="62" customFormat="1" ht="12" x14ac:dyDescent="0.25">
      <c r="B66" s="62" t="s">
        <v>68</v>
      </c>
      <c r="D66" s="85">
        <f t="shared" ref="D66:AC66" si="19">D26</f>
        <v>1997</v>
      </c>
      <c r="E66" s="85">
        <f t="shared" si="19"/>
        <v>1998</v>
      </c>
      <c r="F66" s="85">
        <f t="shared" si="19"/>
        <v>1999</v>
      </c>
      <c r="G66" s="85">
        <f t="shared" si="19"/>
        <v>2000</v>
      </c>
      <c r="H66" s="85">
        <f t="shared" si="19"/>
        <v>2001</v>
      </c>
      <c r="I66" s="85">
        <f t="shared" si="19"/>
        <v>2002</v>
      </c>
      <c r="J66" s="85">
        <f t="shared" si="19"/>
        <v>2003</v>
      </c>
      <c r="K66" s="85">
        <f t="shared" si="19"/>
        <v>2004</v>
      </c>
      <c r="L66" s="85">
        <f t="shared" si="19"/>
        <v>2005</v>
      </c>
      <c r="M66" s="85">
        <f t="shared" si="19"/>
        <v>2006</v>
      </c>
      <c r="N66" s="85">
        <f t="shared" si="19"/>
        <v>2007</v>
      </c>
      <c r="O66" s="85">
        <f t="shared" si="19"/>
        <v>2008</v>
      </c>
      <c r="P66" s="85">
        <f t="shared" si="19"/>
        <v>2009</v>
      </c>
      <c r="Q66" s="85">
        <f t="shared" si="19"/>
        <v>2010</v>
      </c>
      <c r="R66" s="85">
        <f t="shared" si="19"/>
        <v>2011</v>
      </c>
      <c r="S66" s="85">
        <f t="shared" si="19"/>
        <v>2012</v>
      </c>
      <c r="T66" s="85">
        <f t="shared" si="19"/>
        <v>2013</v>
      </c>
      <c r="U66" s="85">
        <f t="shared" si="19"/>
        <v>2014</v>
      </c>
      <c r="V66" s="85">
        <f t="shared" si="19"/>
        <v>2015</v>
      </c>
      <c r="W66" s="85">
        <f t="shared" si="19"/>
        <v>2016</v>
      </c>
      <c r="X66" s="85">
        <f t="shared" si="19"/>
        <v>2017</v>
      </c>
      <c r="Y66" s="85">
        <f t="shared" si="19"/>
        <v>2018</v>
      </c>
      <c r="Z66" s="85">
        <f t="shared" si="19"/>
        <v>2019</v>
      </c>
      <c r="AA66" s="85">
        <f t="shared" si="19"/>
        <v>2020</v>
      </c>
      <c r="AB66" s="85">
        <f t="shared" si="19"/>
        <v>2021</v>
      </c>
      <c r="AC66" s="85">
        <f t="shared" si="19"/>
        <v>2022</v>
      </c>
      <c r="AD66" s="85" t="str">
        <f>AD26</f>
        <v>Stub</v>
      </c>
      <c r="AE66" s="85" t="str">
        <f t="shared" ref="AE66:AG66" si="20">AE26</f>
        <v>FY24</v>
      </c>
      <c r="AF66" s="85" t="str">
        <f t="shared" si="20"/>
        <v>FY25</v>
      </c>
      <c r="AG66" s="85" t="str">
        <f t="shared" si="20"/>
        <v>FY26</v>
      </c>
      <c r="AI66" s="147"/>
      <c r="AJ66" s="148"/>
      <c r="AK66" s="148"/>
      <c r="AL66" s="148"/>
      <c r="AM66" s="148"/>
    </row>
    <row r="67" spans="2:39" outlineLevel="1" x14ac:dyDescent="0.2">
      <c r="C67" s="107" t="s">
        <v>108</v>
      </c>
      <c r="D67" s="10">
        <f>D$14</f>
        <v>0</v>
      </c>
      <c r="E67" s="10">
        <f>'1998 Op RAB'!D8-1</f>
        <v>38</v>
      </c>
      <c r="F67" s="10">
        <f t="shared" ref="F67:U75" si="21">E67-1</f>
        <v>37</v>
      </c>
      <c r="G67" s="10">
        <f t="shared" si="21"/>
        <v>36</v>
      </c>
      <c r="H67" s="10">
        <f t="shared" si="21"/>
        <v>35</v>
      </c>
      <c r="I67" s="10">
        <f t="shared" si="21"/>
        <v>34</v>
      </c>
      <c r="J67" s="10">
        <f t="shared" si="21"/>
        <v>33</v>
      </c>
      <c r="K67" s="10">
        <f t="shared" si="21"/>
        <v>32</v>
      </c>
      <c r="L67" s="10">
        <f t="shared" si="21"/>
        <v>31</v>
      </c>
      <c r="M67" s="10">
        <f t="shared" si="21"/>
        <v>30</v>
      </c>
      <c r="N67" s="10">
        <f t="shared" si="21"/>
        <v>29</v>
      </c>
      <c r="O67" s="10">
        <f t="shared" si="21"/>
        <v>28</v>
      </c>
      <c r="P67" s="10">
        <f t="shared" si="21"/>
        <v>27</v>
      </c>
      <c r="Q67" s="10">
        <f t="shared" si="21"/>
        <v>26</v>
      </c>
      <c r="R67" s="10">
        <f t="shared" si="21"/>
        <v>25</v>
      </c>
      <c r="S67" s="10">
        <f t="shared" si="21"/>
        <v>24</v>
      </c>
      <c r="T67" s="10">
        <f t="shared" si="21"/>
        <v>23</v>
      </c>
      <c r="U67" s="10">
        <f t="shared" si="21"/>
        <v>22</v>
      </c>
      <c r="V67" s="10">
        <f t="shared" ref="M67:AC90" si="22">U67-1</f>
        <v>21</v>
      </c>
      <c r="W67" s="10">
        <f t="shared" si="22"/>
        <v>20</v>
      </c>
      <c r="X67" s="10">
        <f t="shared" si="22"/>
        <v>19</v>
      </c>
      <c r="Y67" s="10">
        <f t="shared" si="22"/>
        <v>18</v>
      </c>
      <c r="Z67" s="10">
        <f t="shared" si="22"/>
        <v>17</v>
      </c>
      <c r="AA67" s="10">
        <f t="shared" si="22"/>
        <v>16</v>
      </c>
      <c r="AB67" s="10">
        <f>AA67-1</f>
        <v>15</v>
      </c>
      <c r="AC67" s="10">
        <f>AB67-1</f>
        <v>14</v>
      </c>
      <c r="AD67" s="10">
        <f>AC67-0.5</f>
        <v>13.5</v>
      </c>
      <c r="AE67" s="10">
        <f t="shared" ref="AE67:AG91" si="23">AD67-1</f>
        <v>12.5</v>
      </c>
      <c r="AF67" s="10">
        <f t="shared" si="23"/>
        <v>11.5</v>
      </c>
      <c r="AG67" s="10">
        <f t="shared" si="23"/>
        <v>10.5</v>
      </c>
      <c r="AI67" s="115"/>
      <c r="AJ67" s="116"/>
      <c r="AK67" s="115"/>
      <c r="AL67" s="117"/>
      <c r="AM67" s="115"/>
    </row>
    <row r="68" spans="2:39" outlineLevel="1" x14ac:dyDescent="0.2">
      <c r="C68" s="107" t="s">
        <v>107</v>
      </c>
      <c r="D68" s="10"/>
      <c r="E68" s="10">
        <f>'1998 Op RAB'!D8-1</f>
        <v>38</v>
      </c>
      <c r="F68" s="10">
        <f t="shared" si="21"/>
        <v>37</v>
      </c>
      <c r="G68" s="10">
        <f t="shared" ref="G68" si="24">F68-1</f>
        <v>36</v>
      </c>
      <c r="H68" s="10">
        <f t="shared" ref="H68" si="25">G68-1</f>
        <v>35</v>
      </c>
      <c r="I68" s="10">
        <f t="shared" ref="I68" si="26">H68-1</f>
        <v>34</v>
      </c>
      <c r="J68" s="10">
        <f t="shared" ref="J68" si="27">I68-1</f>
        <v>33</v>
      </c>
      <c r="K68" s="10">
        <f t="shared" ref="K68" si="28">J68-1</f>
        <v>32</v>
      </c>
      <c r="L68" s="10">
        <f t="shared" ref="L68" si="29">K68-1</f>
        <v>31</v>
      </c>
      <c r="M68" s="10">
        <f t="shared" ref="M68" si="30">L68-1</f>
        <v>30</v>
      </c>
      <c r="N68" s="10">
        <f t="shared" ref="N68" si="31">M68-1</f>
        <v>29</v>
      </c>
      <c r="O68" s="10">
        <f t="shared" ref="O68" si="32">N68-1</f>
        <v>28</v>
      </c>
      <c r="P68" s="10">
        <f t="shared" ref="P68" si="33">O68-1</f>
        <v>27</v>
      </c>
      <c r="Q68" s="10">
        <f t="shared" ref="Q68" si="34">P68-1</f>
        <v>26</v>
      </c>
      <c r="R68" s="10">
        <f t="shared" ref="R68" si="35">Q68-1</f>
        <v>25</v>
      </c>
      <c r="S68" s="10">
        <f t="shared" ref="S68" si="36">R68-1</f>
        <v>24</v>
      </c>
      <c r="T68" s="10">
        <f t="shared" si="21"/>
        <v>23</v>
      </c>
      <c r="U68" s="10">
        <f t="shared" si="21"/>
        <v>22</v>
      </c>
      <c r="V68" s="10">
        <f t="shared" si="22"/>
        <v>21</v>
      </c>
      <c r="W68" s="10">
        <f t="shared" si="22"/>
        <v>20</v>
      </c>
      <c r="X68" s="10">
        <f t="shared" si="22"/>
        <v>19</v>
      </c>
      <c r="Y68" s="10">
        <f t="shared" si="22"/>
        <v>18</v>
      </c>
      <c r="Z68" s="10">
        <f t="shared" si="22"/>
        <v>17</v>
      </c>
      <c r="AA68" s="10">
        <f t="shared" si="22"/>
        <v>16</v>
      </c>
      <c r="AB68" s="10">
        <f t="shared" ref="AB68" si="37">AA68-1</f>
        <v>15</v>
      </c>
      <c r="AC68" s="10">
        <f t="shared" ref="AC68" si="38">AB68-1</f>
        <v>14</v>
      </c>
      <c r="AD68" s="10">
        <f>AC68-0.5</f>
        <v>13.5</v>
      </c>
      <c r="AE68" s="10"/>
      <c r="AF68" s="10"/>
      <c r="AG68" s="10"/>
      <c r="AI68" s="115"/>
      <c r="AJ68" s="116"/>
      <c r="AK68" s="115"/>
      <c r="AL68" s="117"/>
      <c r="AM68" s="115"/>
    </row>
    <row r="69" spans="2:39" outlineLevel="1" x14ac:dyDescent="0.2">
      <c r="C69" s="10">
        <v>1998</v>
      </c>
      <c r="D69" s="10"/>
      <c r="E69" s="10">
        <f>E$14</f>
        <v>60</v>
      </c>
      <c r="F69" s="10">
        <f t="shared" si="21"/>
        <v>59</v>
      </c>
      <c r="G69" s="10">
        <f t="shared" si="21"/>
        <v>58</v>
      </c>
      <c r="H69" s="10">
        <f t="shared" si="21"/>
        <v>57</v>
      </c>
      <c r="I69" s="10">
        <f t="shared" si="21"/>
        <v>56</v>
      </c>
      <c r="J69" s="10">
        <f t="shared" si="21"/>
        <v>55</v>
      </c>
      <c r="K69" s="10">
        <f t="shared" si="21"/>
        <v>54</v>
      </c>
      <c r="L69" s="10">
        <f t="shared" si="21"/>
        <v>53</v>
      </c>
      <c r="M69" s="10">
        <f t="shared" si="21"/>
        <v>52</v>
      </c>
      <c r="N69" s="10">
        <f t="shared" si="21"/>
        <v>51</v>
      </c>
      <c r="O69" s="10">
        <f t="shared" si="21"/>
        <v>50</v>
      </c>
      <c r="P69" s="10">
        <f t="shared" si="21"/>
        <v>49</v>
      </c>
      <c r="Q69" s="10">
        <f t="shared" si="21"/>
        <v>48</v>
      </c>
      <c r="R69" s="10">
        <f t="shared" si="21"/>
        <v>47</v>
      </c>
      <c r="S69" s="10">
        <f t="shared" si="21"/>
        <v>46</v>
      </c>
      <c r="T69" s="10">
        <f t="shared" si="21"/>
        <v>45</v>
      </c>
      <c r="U69" s="10">
        <f t="shared" si="21"/>
        <v>44</v>
      </c>
      <c r="V69" s="10">
        <f t="shared" si="22"/>
        <v>43</v>
      </c>
      <c r="W69" s="10">
        <f t="shared" si="22"/>
        <v>42</v>
      </c>
      <c r="X69" s="10">
        <f t="shared" si="22"/>
        <v>41</v>
      </c>
      <c r="Y69" s="10">
        <f t="shared" si="22"/>
        <v>40</v>
      </c>
      <c r="Z69" s="10">
        <f t="shared" si="22"/>
        <v>39</v>
      </c>
      <c r="AA69" s="10">
        <f t="shared" si="22"/>
        <v>38</v>
      </c>
      <c r="AB69" s="10">
        <f t="shared" si="22"/>
        <v>37</v>
      </c>
      <c r="AC69" s="10">
        <f t="shared" si="22"/>
        <v>36</v>
      </c>
      <c r="AD69" s="10">
        <f t="shared" ref="AD69:AD93" si="39">AC69-0.5</f>
        <v>35.5</v>
      </c>
      <c r="AE69" s="10">
        <f t="shared" si="23"/>
        <v>34.5</v>
      </c>
      <c r="AF69" s="10">
        <f t="shared" si="23"/>
        <v>33.5</v>
      </c>
      <c r="AG69" s="10">
        <f t="shared" si="23"/>
        <v>32.5</v>
      </c>
      <c r="AI69" s="115"/>
      <c r="AJ69" s="116"/>
      <c r="AK69" s="115"/>
      <c r="AL69" s="117"/>
      <c r="AM69" s="115"/>
    </row>
    <row r="70" spans="2:39" outlineLevel="1" x14ac:dyDescent="0.2">
      <c r="C70" s="10">
        <v>1999</v>
      </c>
      <c r="D70" s="10"/>
      <c r="E70" s="10"/>
      <c r="F70" s="10">
        <f>F$14</f>
        <v>60</v>
      </c>
      <c r="G70" s="10">
        <f t="shared" si="21"/>
        <v>59</v>
      </c>
      <c r="H70" s="10">
        <f t="shared" si="21"/>
        <v>58</v>
      </c>
      <c r="I70" s="10">
        <f t="shared" si="21"/>
        <v>57</v>
      </c>
      <c r="J70" s="10">
        <f t="shared" si="21"/>
        <v>56</v>
      </c>
      <c r="K70" s="10">
        <f t="shared" si="21"/>
        <v>55</v>
      </c>
      <c r="L70" s="10">
        <f t="shared" si="21"/>
        <v>54</v>
      </c>
      <c r="M70" s="10">
        <f t="shared" si="21"/>
        <v>53</v>
      </c>
      <c r="N70" s="10">
        <f t="shared" si="21"/>
        <v>52</v>
      </c>
      <c r="O70" s="10">
        <f t="shared" si="21"/>
        <v>51</v>
      </c>
      <c r="P70" s="10">
        <f t="shared" si="21"/>
        <v>50</v>
      </c>
      <c r="Q70" s="10">
        <f t="shared" si="21"/>
        <v>49</v>
      </c>
      <c r="R70" s="10">
        <f t="shared" si="21"/>
        <v>48</v>
      </c>
      <c r="S70" s="10">
        <f t="shared" si="21"/>
        <v>47</v>
      </c>
      <c r="T70" s="10">
        <f t="shared" si="21"/>
        <v>46</v>
      </c>
      <c r="U70" s="10">
        <f t="shared" si="21"/>
        <v>45</v>
      </c>
      <c r="V70" s="10">
        <f t="shared" si="22"/>
        <v>44</v>
      </c>
      <c r="W70" s="10">
        <f t="shared" si="22"/>
        <v>43</v>
      </c>
      <c r="X70" s="10">
        <f t="shared" si="22"/>
        <v>42</v>
      </c>
      <c r="Y70" s="10">
        <f t="shared" si="22"/>
        <v>41</v>
      </c>
      <c r="Z70" s="10">
        <f t="shared" si="22"/>
        <v>40</v>
      </c>
      <c r="AA70" s="10">
        <f t="shared" si="22"/>
        <v>39</v>
      </c>
      <c r="AB70" s="10">
        <f t="shared" si="22"/>
        <v>38</v>
      </c>
      <c r="AC70" s="10">
        <f t="shared" si="22"/>
        <v>37</v>
      </c>
      <c r="AD70" s="10">
        <f t="shared" si="39"/>
        <v>36.5</v>
      </c>
      <c r="AE70" s="10">
        <f t="shared" si="23"/>
        <v>35.5</v>
      </c>
      <c r="AF70" s="10">
        <f t="shared" si="23"/>
        <v>34.5</v>
      </c>
      <c r="AG70" s="10">
        <f t="shared" si="23"/>
        <v>33.5</v>
      </c>
      <c r="AI70" s="115"/>
      <c r="AJ70" s="116"/>
      <c r="AK70" s="115"/>
      <c r="AL70" s="117"/>
      <c r="AM70" s="115"/>
    </row>
    <row r="71" spans="2:39" outlineLevel="1" x14ac:dyDescent="0.2">
      <c r="C71" s="10">
        <v>2000</v>
      </c>
      <c r="D71" s="10"/>
      <c r="E71" s="10"/>
      <c r="F71" s="10"/>
      <c r="G71" s="10">
        <f>G$14</f>
        <v>60</v>
      </c>
      <c r="H71" s="10">
        <f t="shared" si="21"/>
        <v>59</v>
      </c>
      <c r="I71" s="10">
        <f t="shared" si="21"/>
        <v>58</v>
      </c>
      <c r="J71" s="10">
        <f t="shared" si="21"/>
        <v>57</v>
      </c>
      <c r="K71" s="10">
        <f t="shared" si="21"/>
        <v>56</v>
      </c>
      <c r="L71" s="10">
        <f t="shared" si="21"/>
        <v>55</v>
      </c>
      <c r="M71" s="10">
        <f t="shared" si="21"/>
        <v>54</v>
      </c>
      <c r="N71" s="10">
        <f t="shared" si="21"/>
        <v>53</v>
      </c>
      <c r="O71" s="10">
        <f t="shared" si="21"/>
        <v>52</v>
      </c>
      <c r="P71" s="10">
        <f t="shared" si="21"/>
        <v>51</v>
      </c>
      <c r="Q71" s="10">
        <f t="shared" si="21"/>
        <v>50</v>
      </c>
      <c r="R71" s="10">
        <f t="shared" si="21"/>
        <v>49</v>
      </c>
      <c r="S71" s="10">
        <f t="shared" si="21"/>
        <v>48</v>
      </c>
      <c r="T71" s="10">
        <f t="shared" si="21"/>
        <v>47</v>
      </c>
      <c r="U71" s="10">
        <f t="shared" si="21"/>
        <v>46</v>
      </c>
      <c r="V71" s="10">
        <f t="shared" si="22"/>
        <v>45</v>
      </c>
      <c r="W71" s="10">
        <f t="shared" si="22"/>
        <v>44</v>
      </c>
      <c r="X71" s="10">
        <f t="shared" si="22"/>
        <v>43</v>
      </c>
      <c r="Y71" s="10">
        <f t="shared" si="22"/>
        <v>42</v>
      </c>
      <c r="Z71" s="10">
        <f t="shared" si="22"/>
        <v>41</v>
      </c>
      <c r="AA71" s="10">
        <f t="shared" si="22"/>
        <v>40</v>
      </c>
      <c r="AB71" s="10">
        <f t="shared" si="22"/>
        <v>39</v>
      </c>
      <c r="AC71" s="10">
        <f t="shared" si="22"/>
        <v>38</v>
      </c>
      <c r="AD71" s="10">
        <f t="shared" si="39"/>
        <v>37.5</v>
      </c>
      <c r="AE71" s="10">
        <f t="shared" si="23"/>
        <v>36.5</v>
      </c>
      <c r="AF71" s="10">
        <f t="shared" si="23"/>
        <v>35.5</v>
      </c>
      <c r="AG71" s="10">
        <f t="shared" si="23"/>
        <v>34.5</v>
      </c>
      <c r="AI71" s="115"/>
      <c r="AJ71" s="116"/>
      <c r="AK71" s="115"/>
      <c r="AL71" s="117"/>
      <c r="AM71" s="115"/>
    </row>
    <row r="72" spans="2:39" outlineLevel="1" x14ac:dyDescent="0.2">
      <c r="C72" s="10">
        <v>2001</v>
      </c>
      <c r="D72" s="10"/>
      <c r="E72" s="10"/>
      <c r="F72" s="10"/>
      <c r="G72" s="10"/>
      <c r="H72" s="10">
        <f>H$14</f>
        <v>60</v>
      </c>
      <c r="I72" s="10">
        <f t="shared" si="21"/>
        <v>59</v>
      </c>
      <c r="J72" s="10">
        <f t="shared" si="21"/>
        <v>58</v>
      </c>
      <c r="K72" s="10">
        <f t="shared" si="21"/>
        <v>57</v>
      </c>
      <c r="L72" s="10">
        <f t="shared" si="21"/>
        <v>56</v>
      </c>
      <c r="M72" s="10">
        <f t="shared" si="21"/>
        <v>55</v>
      </c>
      <c r="N72" s="10">
        <f t="shared" si="21"/>
        <v>54</v>
      </c>
      <c r="O72" s="10">
        <f t="shared" si="21"/>
        <v>53</v>
      </c>
      <c r="P72" s="10">
        <f t="shared" si="21"/>
        <v>52</v>
      </c>
      <c r="Q72" s="10">
        <f t="shared" si="21"/>
        <v>51</v>
      </c>
      <c r="R72" s="10">
        <f t="shared" si="21"/>
        <v>50</v>
      </c>
      <c r="S72" s="10">
        <f t="shared" si="21"/>
        <v>49</v>
      </c>
      <c r="T72" s="10">
        <f t="shared" si="21"/>
        <v>48</v>
      </c>
      <c r="U72" s="10">
        <f t="shared" si="21"/>
        <v>47</v>
      </c>
      <c r="V72" s="10">
        <f t="shared" si="22"/>
        <v>46</v>
      </c>
      <c r="W72" s="10">
        <f t="shared" si="22"/>
        <v>45</v>
      </c>
      <c r="X72" s="10">
        <f t="shared" si="22"/>
        <v>44</v>
      </c>
      <c r="Y72" s="10">
        <f t="shared" si="22"/>
        <v>43</v>
      </c>
      <c r="Z72" s="10">
        <f t="shared" si="22"/>
        <v>42</v>
      </c>
      <c r="AA72" s="10">
        <f t="shared" si="22"/>
        <v>41</v>
      </c>
      <c r="AB72" s="10">
        <f t="shared" si="22"/>
        <v>40</v>
      </c>
      <c r="AC72" s="10">
        <f t="shared" si="22"/>
        <v>39</v>
      </c>
      <c r="AD72" s="10">
        <f t="shared" si="39"/>
        <v>38.5</v>
      </c>
      <c r="AE72" s="10">
        <f t="shared" si="23"/>
        <v>37.5</v>
      </c>
      <c r="AF72" s="10">
        <f t="shared" si="23"/>
        <v>36.5</v>
      </c>
      <c r="AG72" s="10">
        <f t="shared" si="23"/>
        <v>35.5</v>
      </c>
      <c r="AI72" s="115"/>
      <c r="AJ72" s="116"/>
      <c r="AK72" s="115"/>
      <c r="AL72" s="117"/>
      <c r="AM72" s="115"/>
    </row>
    <row r="73" spans="2:39" outlineLevel="1" x14ac:dyDescent="0.2">
      <c r="C73" s="10">
        <v>2002</v>
      </c>
      <c r="D73" s="10"/>
      <c r="E73" s="10"/>
      <c r="F73" s="10"/>
      <c r="G73" s="10"/>
      <c r="H73" s="10"/>
      <c r="I73" s="10">
        <f>I$14</f>
        <v>60</v>
      </c>
      <c r="J73" s="10">
        <f t="shared" si="21"/>
        <v>59</v>
      </c>
      <c r="K73" s="10">
        <f t="shared" si="21"/>
        <v>58</v>
      </c>
      <c r="L73" s="10">
        <f t="shared" si="21"/>
        <v>57</v>
      </c>
      <c r="M73" s="10">
        <f t="shared" si="21"/>
        <v>56</v>
      </c>
      <c r="N73" s="10">
        <f t="shared" si="21"/>
        <v>55</v>
      </c>
      <c r="O73" s="10">
        <f t="shared" si="21"/>
        <v>54</v>
      </c>
      <c r="P73" s="10">
        <f t="shared" si="21"/>
        <v>53</v>
      </c>
      <c r="Q73" s="10">
        <f t="shared" si="21"/>
        <v>52</v>
      </c>
      <c r="R73" s="10">
        <f t="shared" si="21"/>
        <v>51</v>
      </c>
      <c r="S73" s="10">
        <f t="shared" si="21"/>
        <v>50</v>
      </c>
      <c r="T73" s="10">
        <f t="shared" si="21"/>
        <v>49</v>
      </c>
      <c r="U73" s="10">
        <f t="shared" si="21"/>
        <v>48</v>
      </c>
      <c r="V73" s="10">
        <f t="shared" si="22"/>
        <v>47</v>
      </c>
      <c r="W73" s="10">
        <f t="shared" si="22"/>
        <v>46</v>
      </c>
      <c r="X73" s="10">
        <f t="shared" si="22"/>
        <v>45</v>
      </c>
      <c r="Y73" s="10">
        <f t="shared" si="22"/>
        <v>44</v>
      </c>
      <c r="Z73" s="10">
        <f t="shared" si="22"/>
        <v>43</v>
      </c>
      <c r="AA73" s="10">
        <f t="shared" si="22"/>
        <v>42</v>
      </c>
      <c r="AB73" s="10">
        <f t="shared" si="22"/>
        <v>41</v>
      </c>
      <c r="AC73" s="10">
        <f t="shared" si="22"/>
        <v>40</v>
      </c>
      <c r="AD73" s="10">
        <f t="shared" si="39"/>
        <v>39.5</v>
      </c>
      <c r="AE73" s="10">
        <f t="shared" si="23"/>
        <v>38.5</v>
      </c>
      <c r="AF73" s="10">
        <f t="shared" si="23"/>
        <v>37.5</v>
      </c>
      <c r="AG73" s="10">
        <f t="shared" si="23"/>
        <v>36.5</v>
      </c>
      <c r="AI73" s="115"/>
      <c r="AJ73" s="116"/>
      <c r="AK73" s="115"/>
      <c r="AL73" s="117"/>
      <c r="AM73" s="115"/>
    </row>
    <row r="74" spans="2:39" outlineLevel="1" x14ac:dyDescent="0.2">
      <c r="C74" s="10">
        <v>2003</v>
      </c>
      <c r="D74" s="10"/>
      <c r="E74" s="10"/>
      <c r="F74" s="10"/>
      <c r="G74" s="10"/>
      <c r="H74" s="10"/>
      <c r="I74" s="10"/>
      <c r="J74" s="10">
        <f>J$14</f>
        <v>60</v>
      </c>
      <c r="K74" s="10">
        <f t="shared" si="21"/>
        <v>59</v>
      </c>
      <c r="L74" s="10">
        <f t="shared" si="21"/>
        <v>58</v>
      </c>
      <c r="M74" s="10">
        <f t="shared" si="21"/>
        <v>57</v>
      </c>
      <c r="N74" s="10">
        <f t="shared" si="21"/>
        <v>56</v>
      </c>
      <c r="O74" s="10">
        <f t="shared" si="21"/>
        <v>55</v>
      </c>
      <c r="P74" s="10">
        <f t="shared" si="21"/>
        <v>54</v>
      </c>
      <c r="Q74" s="10">
        <f t="shared" si="21"/>
        <v>53</v>
      </c>
      <c r="R74" s="10">
        <f t="shared" si="21"/>
        <v>52</v>
      </c>
      <c r="S74" s="10">
        <f t="shared" si="21"/>
        <v>51</v>
      </c>
      <c r="T74" s="10">
        <f t="shared" si="21"/>
        <v>50</v>
      </c>
      <c r="U74" s="10">
        <f t="shared" si="21"/>
        <v>49</v>
      </c>
      <c r="V74" s="10">
        <f t="shared" si="22"/>
        <v>48</v>
      </c>
      <c r="W74" s="10">
        <f t="shared" si="22"/>
        <v>47</v>
      </c>
      <c r="X74" s="10">
        <f t="shared" si="22"/>
        <v>46</v>
      </c>
      <c r="Y74" s="10">
        <f t="shared" si="22"/>
        <v>45</v>
      </c>
      <c r="Z74" s="10">
        <f t="shared" si="22"/>
        <v>44</v>
      </c>
      <c r="AA74" s="10">
        <f t="shared" si="22"/>
        <v>43</v>
      </c>
      <c r="AB74" s="10">
        <f t="shared" si="22"/>
        <v>42</v>
      </c>
      <c r="AC74" s="10">
        <f t="shared" si="22"/>
        <v>41</v>
      </c>
      <c r="AD74" s="10">
        <f t="shared" si="39"/>
        <v>40.5</v>
      </c>
      <c r="AE74" s="10">
        <f t="shared" si="23"/>
        <v>39.5</v>
      </c>
      <c r="AF74" s="10">
        <f t="shared" si="23"/>
        <v>38.5</v>
      </c>
      <c r="AG74" s="10">
        <f t="shared" si="23"/>
        <v>37.5</v>
      </c>
      <c r="AI74" s="115"/>
      <c r="AJ74" s="116"/>
      <c r="AK74" s="115"/>
      <c r="AL74" s="117"/>
      <c r="AM74" s="115"/>
    </row>
    <row r="75" spans="2:39" outlineLevel="1" x14ac:dyDescent="0.2">
      <c r="C75" s="10">
        <v>2004</v>
      </c>
      <c r="D75" s="10"/>
      <c r="E75" s="10"/>
      <c r="F75" s="10"/>
      <c r="G75" s="10"/>
      <c r="H75" s="10"/>
      <c r="I75" s="10"/>
      <c r="J75" s="10"/>
      <c r="K75" s="10">
        <f>K$14</f>
        <v>60</v>
      </c>
      <c r="L75" s="10">
        <f t="shared" si="21"/>
        <v>59</v>
      </c>
      <c r="M75" s="10">
        <f t="shared" si="21"/>
        <v>58</v>
      </c>
      <c r="N75" s="10">
        <f t="shared" si="21"/>
        <v>57</v>
      </c>
      <c r="O75" s="10">
        <f t="shared" si="21"/>
        <v>56</v>
      </c>
      <c r="P75" s="10">
        <f t="shared" si="21"/>
        <v>55</v>
      </c>
      <c r="Q75" s="10">
        <f t="shared" si="21"/>
        <v>54</v>
      </c>
      <c r="R75" s="10">
        <f t="shared" si="21"/>
        <v>53</v>
      </c>
      <c r="S75" s="10">
        <f t="shared" si="21"/>
        <v>52</v>
      </c>
      <c r="T75" s="10">
        <f t="shared" si="21"/>
        <v>51</v>
      </c>
      <c r="U75" s="10">
        <f t="shared" si="21"/>
        <v>50</v>
      </c>
      <c r="V75" s="10">
        <f t="shared" si="22"/>
        <v>49</v>
      </c>
      <c r="W75" s="10">
        <f t="shared" si="22"/>
        <v>48</v>
      </c>
      <c r="X75" s="10">
        <f t="shared" si="22"/>
        <v>47</v>
      </c>
      <c r="Y75" s="10">
        <f t="shared" si="22"/>
        <v>46</v>
      </c>
      <c r="Z75" s="10">
        <f t="shared" si="22"/>
        <v>45</v>
      </c>
      <c r="AA75" s="10">
        <f t="shared" si="22"/>
        <v>44</v>
      </c>
      <c r="AB75" s="10">
        <f t="shared" si="22"/>
        <v>43</v>
      </c>
      <c r="AC75" s="10">
        <f t="shared" si="22"/>
        <v>42</v>
      </c>
      <c r="AD75" s="10">
        <f t="shared" si="39"/>
        <v>41.5</v>
      </c>
      <c r="AE75" s="10">
        <f t="shared" si="23"/>
        <v>40.5</v>
      </c>
      <c r="AF75" s="10">
        <f t="shared" si="23"/>
        <v>39.5</v>
      </c>
      <c r="AG75" s="10">
        <f t="shared" si="23"/>
        <v>38.5</v>
      </c>
      <c r="AI75" s="115"/>
      <c r="AJ75" s="116"/>
      <c r="AK75" s="115"/>
      <c r="AL75" s="117"/>
      <c r="AM75" s="115"/>
    </row>
    <row r="76" spans="2:39" outlineLevel="1" x14ac:dyDescent="0.2">
      <c r="C76" s="10">
        <v>2005</v>
      </c>
      <c r="D76" s="10"/>
      <c r="E76" s="10"/>
      <c r="F76" s="10"/>
      <c r="G76" s="10"/>
      <c r="H76" s="10"/>
      <c r="I76" s="10"/>
      <c r="J76" s="10"/>
      <c r="K76" s="10"/>
      <c r="L76" s="10">
        <f>L$14</f>
        <v>60</v>
      </c>
      <c r="M76" s="10">
        <f t="shared" si="22"/>
        <v>59</v>
      </c>
      <c r="N76" s="10">
        <f t="shared" si="22"/>
        <v>58</v>
      </c>
      <c r="O76" s="10">
        <f t="shared" si="22"/>
        <v>57</v>
      </c>
      <c r="P76" s="10">
        <f t="shared" si="22"/>
        <v>56</v>
      </c>
      <c r="Q76" s="10">
        <f t="shared" si="22"/>
        <v>55</v>
      </c>
      <c r="R76" s="10">
        <f t="shared" si="22"/>
        <v>54</v>
      </c>
      <c r="S76" s="10">
        <f t="shared" si="22"/>
        <v>53</v>
      </c>
      <c r="T76" s="10">
        <f t="shared" si="22"/>
        <v>52</v>
      </c>
      <c r="U76" s="10">
        <f t="shared" si="22"/>
        <v>51</v>
      </c>
      <c r="V76" s="10">
        <f t="shared" si="22"/>
        <v>50</v>
      </c>
      <c r="W76" s="10">
        <f t="shared" si="22"/>
        <v>49</v>
      </c>
      <c r="X76" s="10">
        <f t="shared" si="22"/>
        <v>48</v>
      </c>
      <c r="Y76" s="10">
        <f t="shared" si="22"/>
        <v>47</v>
      </c>
      <c r="Z76" s="10">
        <f t="shared" si="22"/>
        <v>46</v>
      </c>
      <c r="AA76" s="10">
        <f t="shared" si="22"/>
        <v>45</v>
      </c>
      <c r="AB76" s="10">
        <f t="shared" si="22"/>
        <v>44</v>
      </c>
      <c r="AC76" s="10">
        <f t="shared" si="22"/>
        <v>43</v>
      </c>
      <c r="AD76" s="10">
        <f t="shared" si="39"/>
        <v>42.5</v>
      </c>
      <c r="AE76" s="10">
        <f t="shared" si="23"/>
        <v>41.5</v>
      </c>
      <c r="AF76" s="10">
        <f t="shared" si="23"/>
        <v>40.5</v>
      </c>
      <c r="AG76" s="10">
        <f t="shared" si="23"/>
        <v>39.5</v>
      </c>
      <c r="AI76" s="115"/>
      <c r="AJ76" s="116"/>
      <c r="AK76" s="115"/>
      <c r="AL76" s="117"/>
      <c r="AM76" s="115"/>
    </row>
    <row r="77" spans="2:39" outlineLevel="1" x14ac:dyDescent="0.2">
      <c r="C77" s="10">
        <v>2006</v>
      </c>
      <c r="D77" s="10"/>
      <c r="E77" s="10"/>
      <c r="F77" s="10"/>
      <c r="G77" s="10"/>
      <c r="H77" s="10"/>
      <c r="I77" s="10"/>
      <c r="J77" s="10"/>
      <c r="K77" s="10"/>
      <c r="L77" s="10"/>
      <c r="M77" s="10">
        <f>M$14</f>
        <v>60</v>
      </c>
      <c r="N77" s="10">
        <f t="shared" si="22"/>
        <v>59</v>
      </c>
      <c r="O77" s="10">
        <f t="shared" si="22"/>
        <v>58</v>
      </c>
      <c r="P77" s="10">
        <f t="shared" si="22"/>
        <v>57</v>
      </c>
      <c r="Q77" s="10">
        <f t="shared" si="22"/>
        <v>56</v>
      </c>
      <c r="R77" s="10">
        <f t="shared" si="22"/>
        <v>55</v>
      </c>
      <c r="S77" s="10">
        <f t="shared" si="22"/>
        <v>54</v>
      </c>
      <c r="T77" s="10">
        <f t="shared" si="22"/>
        <v>53</v>
      </c>
      <c r="U77" s="10">
        <f t="shared" si="22"/>
        <v>52</v>
      </c>
      <c r="V77" s="10">
        <f t="shared" si="22"/>
        <v>51</v>
      </c>
      <c r="W77" s="10">
        <f t="shared" si="22"/>
        <v>50</v>
      </c>
      <c r="X77" s="10">
        <f t="shared" si="22"/>
        <v>49</v>
      </c>
      <c r="Y77" s="10">
        <f t="shared" si="22"/>
        <v>48</v>
      </c>
      <c r="Z77" s="10">
        <f t="shared" si="22"/>
        <v>47</v>
      </c>
      <c r="AA77" s="10">
        <f t="shared" si="22"/>
        <v>46</v>
      </c>
      <c r="AB77" s="10">
        <f t="shared" si="22"/>
        <v>45</v>
      </c>
      <c r="AC77" s="10">
        <f t="shared" si="22"/>
        <v>44</v>
      </c>
      <c r="AD77" s="10">
        <f t="shared" si="39"/>
        <v>43.5</v>
      </c>
      <c r="AE77" s="10">
        <f t="shared" si="23"/>
        <v>42.5</v>
      </c>
      <c r="AF77" s="10">
        <f t="shared" si="23"/>
        <v>41.5</v>
      </c>
      <c r="AG77" s="10">
        <f t="shared" si="23"/>
        <v>40.5</v>
      </c>
      <c r="AI77" s="115"/>
      <c r="AJ77" s="116"/>
      <c r="AK77" s="115"/>
      <c r="AL77" s="117"/>
      <c r="AM77" s="115"/>
    </row>
    <row r="78" spans="2:39" outlineLevel="1" x14ac:dyDescent="0.2">
      <c r="C78" s="10">
        <v>2007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>
        <f>N$14</f>
        <v>60</v>
      </c>
      <c r="O78" s="10">
        <f t="shared" si="22"/>
        <v>59</v>
      </c>
      <c r="P78" s="10">
        <f t="shared" si="22"/>
        <v>58</v>
      </c>
      <c r="Q78" s="10">
        <f t="shared" si="22"/>
        <v>57</v>
      </c>
      <c r="R78" s="10">
        <f t="shared" si="22"/>
        <v>56</v>
      </c>
      <c r="S78" s="10">
        <f t="shared" si="22"/>
        <v>55</v>
      </c>
      <c r="T78" s="10">
        <f t="shared" si="22"/>
        <v>54</v>
      </c>
      <c r="U78" s="10">
        <f t="shared" si="22"/>
        <v>53</v>
      </c>
      <c r="V78" s="10">
        <f t="shared" si="22"/>
        <v>52</v>
      </c>
      <c r="W78" s="10">
        <f t="shared" si="22"/>
        <v>51</v>
      </c>
      <c r="X78" s="10">
        <f t="shared" si="22"/>
        <v>50</v>
      </c>
      <c r="Y78" s="10">
        <f t="shared" si="22"/>
        <v>49</v>
      </c>
      <c r="Z78" s="10">
        <f t="shared" si="22"/>
        <v>48</v>
      </c>
      <c r="AA78" s="10">
        <f t="shared" si="22"/>
        <v>47</v>
      </c>
      <c r="AB78" s="10">
        <f t="shared" si="22"/>
        <v>46</v>
      </c>
      <c r="AC78" s="10">
        <f t="shared" si="22"/>
        <v>45</v>
      </c>
      <c r="AD78" s="10">
        <f t="shared" si="39"/>
        <v>44.5</v>
      </c>
      <c r="AE78" s="10">
        <f t="shared" si="23"/>
        <v>43.5</v>
      </c>
      <c r="AF78" s="10">
        <f t="shared" si="23"/>
        <v>42.5</v>
      </c>
      <c r="AG78" s="10">
        <f t="shared" si="23"/>
        <v>41.5</v>
      </c>
      <c r="AI78" s="115"/>
      <c r="AJ78" s="116"/>
      <c r="AK78" s="115"/>
      <c r="AL78" s="117"/>
      <c r="AM78" s="115"/>
    </row>
    <row r="79" spans="2:39" outlineLevel="1" x14ac:dyDescent="0.2">
      <c r="C79" s="10">
        <v>2008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>
        <f>O$14</f>
        <v>60</v>
      </c>
      <c r="P79" s="10">
        <f t="shared" si="22"/>
        <v>59</v>
      </c>
      <c r="Q79" s="10">
        <f t="shared" si="22"/>
        <v>58</v>
      </c>
      <c r="R79" s="10">
        <f t="shared" si="22"/>
        <v>57</v>
      </c>
      <c r="S79" s="10">
        <f t="shared" si="22"/>
        <v>56</v>
      </c>
      <c r="T79" s="10">
        <f t="shared" si="22"/>
        <v>55</v>
      </c>
      <c r="U79" s="10">
        <f t="shared" si="22"/>
        <v>54</v>
      </c>
      <c r="V79" s="10">
        <f t="shared" si="22"/>
        <v>53</v>
      </c>
      <c r="W79" s="10">
        <f t="shared" si="22"/>
        <v>52</v>
      </c>
      <c r="X79" s="10">
        <f t="shared" si="22"/>
        <v>51</v>
      </c>
      <c r="Y79" s="10">
        <f t="shared" si="22"/>
        <v>50</v>
      </c>
      <c r="Z79" s="10">
        <f t="shared" si="22"/>
        <v>49</v>
      </c>
      <c r="AA79" s="10">
        <f t="shared" si="22"/>
        <v>48</v>
      </c>
      <c r="AB79" s="10">
        <f t="shared" si="22"/>
        <v>47</v>
      </c>
      <c r="AC79" s="10">
        <f t="shared" si="22"/>
        <v>46</v>
      </c>
      <c r="AD79" s="10">
        <f t="shared" si="39"/>
        <v>45.5</v>
      </c>
      <c r="AE79" s="10">
        <f t="shared" si="23"/>
        <v>44.5</v>
      </c>
      <c r="AF79" s="10">
        <f t="shared" si="23"/>
        <v>43.5</v>
      </c>
      <c r="AG79" s="10">
        <f t="shared" si="23"/>
        <v>42.5</v>
      </c>
      <c r="AI79" s="115"/>
      <c r="AJ79" s="116"/>
      <c r="AK79" s="115"/>
      <c r="AL79" s="117"/>
      <c r="AM79" s="115"/>
    </row>
    <row r="80" spans="2:39" outlineLevel="1" x14ac:dyDescent="0.2">
      <c r="C80" s="10">
        <v>2009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>
        <f>P$14</f>
        <v>60</v>
      </c>
      <c r="Q80" s="10">
        <f t="shared" si="22"/>
        <v>59</v>
      </c>
      <c r="R80" s="10">
        <f t="shared" si="22"/>
        <v>58</v>
      </c>
      <c r="S80" s="10">
        <f t="shared" si="22"/>
        <v>57</v>
      </c>
      <c r="T80" s="10">
        <f t="shared" si="22"/>
        <v>56</v>
      </c>
      <c r="U80" s="10">
        <f t="shared" si="22"/>
        <v>55</v>
      </c>
      <c r="V80" s="10">
        <f t="shared" si="22"/>
        <v>54</v>
      </c>
      <c r="W80" s="10">
        <f t="shared" si="22"/>
        <v>53</v>
      </c>
      <c r="X80" s="10">
        <f t="shared" si="22"/>
        <v>52</v>
      </c>
      <c r="Y80" s="10">
        <f t="shared" si="22"/>
        <v>51</v>
      </c>
      <c r="Z80" s="10">
        <f t="shared" si="22"/>
        <v>50</v>
      </c>
      <c r="AA80" s="10">
        <f t="shared" si="22"/>
        <v>49</v>
      </c>
      <c r="AB80" s="10">
        <f t="shared" si="22"/>
        <v>48</v>
      </c>
      <c r="AC80" s="10">
        <f t="shared" si="22"/>
        <v>47</v>
      </c>
      <c r="AD80" s="10">
        <f t="shared" si="39"/>
        <v>46.5</v>
      </c>
      <c r="AE80" s="10">
        <f t="shared" si="23"/>
        <v>45.5</v>
      </c>
      <c r="AF80" s="10">
        <f t="shared" si="23"/>
        <v>44.5</v>
      </c>
      <c r="AG80" s="10">
        <f t="shared" si="23"/>
        <v>43.5</v>
      </c>
      <c r="AI80" s="115"/>
      <c r="AJ80" s="116"/>
      <c r="AK80" s="115"/>
      <c r="AL80" s="117"/>
      <c r="AM80" s="115"/>
    </row>
    <row r="81" spans="2:39" outlineLevel="1" x14ac:dyDescent="0.2">
      <c r="C81" s="10">
        <v>2010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>
        <f>Q$14</f>
        <v>60</v>
      </c>
      <c r="R81" s="10">
        <f t="shared" si="22"/>
        <v>59</v>
      </c>
      <c r="S81" s="10">
        <f t="shared" si="22"/>
        <v>58</v>
      </c>
      <c r="T81" s="10">
        <f t="shared" si="22"/>
        <v>57</v>
      </c>
      <c r="U81" s="10">
        <f t="shared" si="22"/>
        <v>56</v>
      </c>
      <c r="V81" s="10">
        <f t="shared" si="22"/>
        <v>55</v>
      </c>
      <c r="W81" s="10">
        <f t="shared" si="22"/>
        <v>54</v>
      </c>
      <c r="X81" s="10">
        <f t="shared" si="22"/>
        <v>53</v>
      </c>
      <c r="Y81" s="10">
        <f t="shared" si="22"/>
        <v>52</v>
      </c>
      <c r="Z81" s="10">
        <f t="shared" si="22"/>
        <v>51</v>
      </c>
      <c r="AA81" s="10">
        <f t="shared" si="22"/>
        <v>50</v>
      </c>
      <c r="AB81" s="10">
        <f t="shared" si="22"/>
        <v>49</v>
      </c>
      <c r="AC81" s="10">
        <f t="shared" si="22"/>
        <v>48</v>
      </c>
      <c r="AD81" s="10">
        <f t="shared" si="39"/>
        <v>47.5</v>
      </c>
      <c r="AE81" s="10">
        <f t="shared" si="23"/>
        <v>46.5</v>
      </c>
      <c r="AF81" s="10">
        <f t="shared" si="23"/>
        <v>45.5</v>
      </c>
      <c r="AG81" s="10">
        <f t="shared" si="23"/>
        <v>44.5</v>
      </c>
      <c r="AI81" s="115"/>
      <c r="AJ81" s="116"/>
      <c r="AK81" s="115"/>
      <c r="AL81" s="117"/>
      <c r="AM81" s="118"/>
    </row>
    <row r="82" spans="2:39" outlineLevel="1" x14ac:dyDescent="0.2">
      <c r="C82" s="10">
        <v>2011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>
        <f>R$14</f>
        <v>60</v>
      </c>
      <c r="S82" s="10">
        <f t="shared" si="22"/>
        <v>59</v>
      </c>
      <c r="T82" s="10">
        <f t="shared" si="22"/>
        <v>58</v>
      </c>
      <c r="U82" s="10">
        <f t="shared" si="22"/>
        <v>57</v>
      </c>
      <c r="V82" s="10">
        <f t="shared" si="22"/>
        <v>56</v>
      </c>
      <c r="W82" s="10">
        <f t="shared" si="22"/>
        <v>55</v>
      </c>
      <c r="X82" s="10">
        <f t="shared" si="22"/>
        <v>54</v>
      </c>
      <c r="Y82" s="10">
        <f t="shared" si="22"/>
        <v>53</v>
      </c>
      <c r="Z82" s="10">
        <f t="shared" si="22"/>
        <v>52</v>
      </c>
      <c r="AA82" s="10">
        <f t="shared" si="22"/>
        <v>51</v>
      </c>
      <c r="AB82" s="10">
        <f t="shared" si="22"/>
        <v>50</v>
      </c>
      <c r="AC82" s="10">
        <f t="shared" si="22"/>
        <v>49</v>
      </c>
      <c r="AD82" s="10">
        <f t="shared" si="39"/>
        <v>48.5</v>
      </c>
      <c r="AE82" s="10">
        <f t="shared" si="23"/>
        <v>47.5</v>
      </c>
      <c r="AF82" s="10">
        <f t="shared" si="23"/>
        <v>46.5</v>
      </c>
      <c r="AG82" s="10">
        <f t="shared" si="23"/>
        <v>45.5</v>
      </c>
      <c r="AI82" s="115"/>
      <c r="AJ82" s="116"/>
      <c r="AK82" s="115"/>
      <c r="AL82" s="117"/>
      <c r="AM82" s="115"/>
    </row>
    <row r="83" spans="2:39" outlineLevel="1" x14ac:dyDescent="0.2">
      <c r="C83" s="10">
        <v>2012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>S$14</f>
        <v>60</v>
      </c>
      <c r="T83" s="10">
        <f t="shared" si="22"/>
        <v>59</v>
      </c>
      <c r="U83" s="10">
        <f t="shared" si="22"/>
        <v>58</v>
      </c>
      <c r="V83" s="10">
        <f t="shared" si="22"/>
        <v>57</v>
      </c>
      <c r="W83" s="10">
        <f t="shared" si="22"/>
        <v>56</v>
      </c>
      <c r="X83" s="10">
        <f t="shared" si="22"/>
        <v>55</v>
      </c>
      <c r="Y83" s="10">
        <f t="shared" si="22"/>
        <v>54</v>
      </c>
      <c r="Z83" s="10">
        <f t="shared" si="22"/>
        <v>53</v>
      </c>
      <c r="AA83" s="10">
        <f t="shared" si="22"/>
        <v>52</v>
      </c>
      <c r="AB83" s="10">
        <f t="shared" si="22"/>
        <v>51</v>
      </c>
      <c r="AC83" s="10">
        <f t="shared" si="22"/>
        <v>50</v>
      </c>
      <c r="AD83" s="10">
        <f t="shared" si="39"/>
        <v>49.5</v>
      </c>
      <c r="AE83" s="10">
        <f t="shared" si="23"/>
        <v>48.5</v>
      </c>
      <c r="AF83" s="10">
        <f t="shared" si="23"/>
        <v>47.5</v>
      </c>
      <c r="AG83" s="10">
        <f t="shared" si="23"/>
        <v>46.5</v>
      </c>
      <c r="AI83" s="115"/>
      <c r="AJ83" s="116"/>
      <c r="AK83" s="115"/>
      <c r="AL83" s="117"/>
      <c r="AM83" s="115"/>
    </row>
    <row r="84" spans="2:39" outlineLevel="1" x14ac:dyDescent="0.2">
      <c r="C84" s="10">
        <v>2013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>
        <f>T$14</f>
        <v>60</v>
      </c>
      <c r="U84" s="10">
        <f t="shared" si="22"/>
        <v>59</v>
      </c>
      <c r="V84" s="10">
        <f t="shared" si="22"/>
        <v>58</v>
      </c>
      <c r="W84" s="10">
        <f t="shared" si="22"/>
        <v>57</v>
      </c>
      <c r="X84" s="10">
        <f t="shared" si="22"/>
        <v>56</v>
      </c>
      <c r="Y84" s="10">
        <f t="shared" si="22"/>
        <v>55</v>
      </c>
      <c r="Z84" s="10">
        <f t="shared" si="22"/>
        <v>54</v>
      </c>
      <c r="AA84" s="10">
        <f t="shared" si="22"/>
        <v>53</v>
      </c>
      <c r="AB84" s="10">
        <f t="shared" si="22"/>
        <v>52</v>
      </c>
      <c r="AC84" s="10">
        <f t="shared" si="22"/>
        <v>51</v>
      </c>
      <c r="AD84" s="10">
        <f t="shared" si="39"/>
        <v>50.5</v>
      </c>
      <c r="AE84" s="10">
        <f t="shared" si="23"/>
        <v>49.5</v>
      </c>
      <c r="AF84" s="10">
        <f t="shared" si="23"/>
        <v>48.5</v>
      </c>
      <c r="AG84" s="10">
        <f t="shared" si="23"/>
        <v>47.5</v>
      </c>
      <c r="AI84" s="115"/>
      <c r="AJ84" s="116"/>
      <c r="AK84" s="115"/>
      <c r="AL84" s="117"/>
      <c r="AM84" s="115"/>
    </row>
    <row r="85" spans="2:39" outlineLevel="1" x14ac:dyDescent="0.2">
      <c r="C85" s="10">
        <v>2014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>
        <f>U$14</f>
        <v>60</v>
      </c>
      <c r="V85" s="10">
        <f t="shared" si="22"/>
        <v>59</v>
      </c>
      <c r="W85" s="10">
        <f t="shared" si="22"/>
        <v>58</v>
      </c>
      <c r="X85" s="10">
        <f t="shared" si="22"/>
        <v>57</v>
      </c>
      <c r="Y85" s="10">
        <f t="shared" si="22"/>
        <v>56</v>
      </c>
      <c r="Z85" s="10">
        <f t="shared" si="22"/>
        <v>55</v>
      </c>
      <c r="AA85" s="10">
        <f t="shared" si="22"/>
        <v>54</v>
      </c>
      <c r="AB85" s="10">
        <f t="shared" si="22"/>
        <v>53</v>
      </c>
      <c r="AC85" s="10">
        <f t="shared" si="22"/>
        <v>52</v>
      </c>
      <c r="AD85" s="10">
        <f t="shared" si="39"/>
        <v>51.5</v>
      </c>
      <c r="AE85" s="10">
        <f t="shared" si="23"/>
        <v>50.5</v>
      </c>
      <c r="AF85" s="10">
        <f t="shared" si="23"/>
        <v>49.5</v>
      </c>
      <c r="AG85" s="10">
        <f t="shared" si="23"/>
        <v>48.5</v>
      </c>
      <c r="AI85" s="115"/>
      <c r="AJ85" s="116"/>
      <c r="AK85" s="115"/>
      <c r="AL85" s="117"/>
      <c r="AM85" s="115"/>
    </row>
    <row r="86" spans="2:39" outlineLevel="1" x14ac:dyDescent="0.2">
      <c r="C86" s="10">
        <v>2015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>
        <f>V$14</f>
        <v>60</v>
      </c>
      <c r="W86" s="10">
        <f t="shared" si="22"/>
        <v>59</v>
      </c>
      <c r="X86" s="10">
        <f t="shared" si="22"/>
        <v>58</v>
      </c>
      <c r="Y86" s="10">
        <f t="shared" si="22"/>
        <v>57</v>
      </c>
      <c r="Z86" s="10">
        <f t="shared" si="22"/>
        <v>56</v>
      </c>
      <c r="AA86" s="10">
        <f t="shared" si="22"/>
        <v>55</v>
      </c>
      <c r="AB86" s="10">
        <f t="shared" si="22"/>
        <v>54</v>
      </c>
      <c r="AC86" s="10">
        <f t="shared" si="22"/>
        <v>53</v>
      </c>
      <c r="AD86" s="10">
        <f t="shared" si="39"/>
        <v>52.5</v>
      </c>
      <c r="AE86" s="10">
        <f t="shared" si="23"/>
        <v>51.5</v>
      </c>
      <c r="AF86" s="10">
        <f t="shared" si="23"/>
        <v>50.5</v>
      </c>
      <c r="AG86" s="10">
        <f t="shared" si="23"/>
        <v>49.5</v>
      </c>
      <c r="AI86" s="115"/>
      <c r="AJ86" s="116"/>
      <c r="AK86" s="115"/>
      <c r="AL86" s="117"/>
      <c r="AM86" s="118"/>
    </row>
    <row r="87" spans="2:39" outlineLevel="1" x14ac:dyDescent="0.2">
      <c r="C87" s="10">
        <v>2016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>
        <f>W$14</f>
        <v>60</v>
      </c>
      <c r="X87" s="10">
        <f t="shared" si="22"/>
        <v>59</v>
      </c>
      <c r="Y87" s="10">
        <f t="shared" si="22"/>
        <v>58</v>
      </c>
      <c r="Z87" s="10">
        <f t="shared" si="22"/>
        <v>57</v>
      </c>
      <c r="AA87" s="10">
        <f t="shared" si="22"/>
        <v>56</v>
      </c>
      <c r="AB87" s="10">
        <f t="shared" si="22"/>
        <v>55</v>
      </c>
      <c r="AC87" s="10">
        <f t="shared" si="22"/>
        <v>54</v>
      </c>
      <c r="AD87" s="10">
        <f t="shared" si="39"/>
        <v>53.5</v>
      </c>
      <c r="AE87" s="10">
        <f t="shared" si="23"/>
        <v>52.5</v>
      </c>
      <c r="AF87" s="10">
        <f t="shared" si="23"/>
        <v>51.5</v>
      </c>
      <c r="AG87" s="10">
        <f t="shared" si="23"/>
        <v>50.5</v>
      </c>
      <c r="AI87" s="119"/>
      <c r="AJ87" s="116"/>
      <c r="AK87" s="115"/>
      <c r="AL87" s="115"/>
      <c r="AM87" s="115"/>
    </row>
    <row r="88" spans="2:39" outlineLevel="1" x14ac:dyDescent="0.2">
      <c r="C88" s="10">
        <v>2017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>
        <f>X$14</f>
        <v>60</v>
      </c>
      <c r="Y88" s="10">
        <f t="shared" si="22"/>
        <v>59</v>
      </c>
      <c r="Z88" s="10">
        <f t="shared" si="22"/>
        <v>58</v>
      </c>
      <c r="AA88" s="10">
        <f t="shared" si="22"/>
        <v>57</v>
      </c>
      <c r="AB88" s="10">
        <f t="shared" si="22"/>
        <v>56</v>
      </c>
      <c r="AC88" s="10">
        <f t="shared" si="22"/>
        <v>55</v>
      </c>
      <c r="AD88" s="10">
        <f t="shared" si="39"/>
        <v>54.5</v>
      </c>
      <c r="AE88" s="10">
        <f t="shared" si="23"/>
        <v>53.5</v>
      </c>
      <c r="AF88" s="10">
        <f t="shared" si="23"/>
        <v>52.5</v>
      </c>
      <c r="AG88" s="10">
        <f t="shared" si="23"/>
        <v>51.5</v>
      </c>
      <c r="AI88" s="115"/>
      <c r="AJ88" s="115"/>
      <c r="AK88" s="115"/>
      <c r="AL88" s="115"/>
      <c r="AM88" s="115"/>
    </row>
    <row r="89" spans="2:39" outlineLevel="1" x14ac:dyDescent="0.2">
      <c r="C89" s="10">
        <v>2018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>
        <f>Y$14</f>
        <v>60</v>
      </c>
      <c r="Z89" s="10">
        <f t="shared" si="22"/>
        <v>59</v>
      </c>
      <c r="AA89" s="10">
        <f t="shared" si="22"/>
        <v>58</v>
      </c>
      <c r="AB89" s="10">
        <f t="shared" si="22"/>
        <v>57</v>
      </c>
      <c r="AC89" s="10">
        <f t="shared" si="22"/>
        <v>56</v>
      </c>
      <c r="AD89" s="10">
        <f t="shared" si="39"/>
        <v>55.5</v>
      </c>
      <c r="AE89" s="10">
        <f t="shared" si="23"/>
        <v>54.5</v>
      </c>
      <c r="AF89" s="10">
        <f t="shared" si="23"/>
        <v>53.5</v>
      </c>
      <c r="AG89" s="10">
        <f t="shared" si="23"/>
        <v>52.5</v>
      </c>
      <c r="AI89" s="115"/>
      <c r="AJ89" s="115"/>
      <c r="AK89" s="115"/>
      <c r="AL89" s="115"/>
      <c r="AM89" s="115"/>
    </row>
    <row r="90" spans="2:39" outlineLevel="1" x14ac:dyDescent="0.2">
      <c r="C90" s="10">
        <v>2019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>
        <f>Z$14</f>
        <v>60</v>
      </c>
      <c r="AA90" s="10">
        <f t="shared" si="22"/>
        <v>59</v>
      </c>
      <c r="AB90" s="10">
        <f t="shared" si="22"/>
        <v>58</v>
      </c>
      <c r="AC90" s="10">
        <f t="shared" si="22"/>
        <v>57</v>
      </c>
      <c r="AD90" s="10">
        <f t="shared" si="39"/>
        <v>56.5</v>
      </c>
      <c r="AE90" s="10">
        <f t="shared" si="23"/>
        <v>55.5</v>
      </c>
      <c r="AF90" s="10">
        <f t="shared" si="23"/>
        <v>54.5</v>
      </c>
      <c r="AG90" s="10">
        <f t="shared" si="23"/>
        <v>53.5</v>
      </c>
    </row>
    <row r="91" spans="2:39" outlineLevel="1" x14ac:dyDescent="0.2">
      <c r="C91" s="10">
        <v>2020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>
        <f>AA$14</f>
        <v>60</v>
      </c>
      <c r="AB91" s="10">
        <f t="shared" ref="AB91:AC92" si="40">AA91-1</f>
        <v>59</v>
      </c>
      <c r="AC91" s="10">
        <f t="shared" si="40"/>
        <v>58</v>
      </c>
      <c r="AD91" s="10">
        <f t="shared" si="39"/>
        <v>57.5</v>
      </c>
      <c r="AE91" s="10">
        <f t="shared" si="23"/>
        <v>56.5</v>
      </c>
      <c r="AF91" s="10">
        <f t="shared" si="23"/>
        <v>55.5</v>
      </c>
      <c r="AG91" s="10">
        <f t="shared" si="23"/>
        <v>54.5</v>
      </c>
    </row>
    <row r="92" spans="2:39" outlineLevel="1" x14ac:dyDescent="0.2">
      <c r="C92" s="10">
        <v>2021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>
        <f>AB$14</f>
        <v>60</v>
      </c>
      <c r="AC92" s="10">
        <f t="shared" si="40"/>
        <v>59</v>
      </c>
      <c r="AD92" s="10">
        <f t="shared" si="39"/>
        <v>58.5</v>
      </c>
      <c r="AE92" s="10">
        <f t="shared" ref="AE92:AG94" si="41">AD92-1</f>
        <v>57.5</v>
      </c>
      <c r="AF92" s="10">
        <f t="shared" si="41"/>
        <v>56.5</v>
      </c>
      <c r="AG92" s="10">
        <f t="shared" si="41"/>
        <v>55.5</v>
      </c>
    </row>
    <row r="93" spans="2:39" outlineLevel="1" x14ac:dyDescent="0.2">
      <c r="C93" s="10">
        <v>2022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>
        <f>AC$14</f>
        <v>60</v>
      </c>
      <c r="AD93" s="10">
        <f t="shared" si="39"/>
        <v>59.5</v>
      </c>
      <c r="AE93" s="10">
        <f t="shared" si="41"/>
        <v>58.5</v>
      </c>
      <c r="AF93" s="10">
        <f t="shared" si="41"/>
        <v>57.5</v>
      </c>
      <c r="AG93" s="10">
        <f t="shared" si="41"/>
        <v>56.5</v>
      </c>
    </row>
    <row r="94" spans="2:39" outlineLevel="1" x14ac:dyDescent="0.2">
      <c r="C94" s="10">
        <v>2023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>
        <f>AD$14</f>
        <v>60</v>
      </c>
      <c r="AE94" s="10">
        <f t="shared" si="41"/>
        <v>59</v>
      </c>
      <c r="AF94" s="10">
        <f t="shared" si="41"/>
        <v>58</v>
      </c>
      <c r="AG94" s="10">
        <f t="shared" si="41"/>
        <v>57</v>
      </c>
    </row>
    <row r="96" spans="2:39" outlineLevel="1" x14ac:dyDescent="0.2">
      <c r="B96" t="s">
        <v>14</v>
      </c>
      <c r="D96" s="13">
        <v>1</v>
      </c>
      <c r="E96" s="13">
        <v>2</v>
      </c>
      <c r="F96" s="13">
        <v>3</v>
      </c>
      <c r="G96" s="13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3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3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3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  <c r="AH96" s="1" t="s">
        <v>15</v>
      </c>
      <c r="AJ96" s="14">
        <v>44348</v>
      </c>
    </row>
    <row r="97" spans="2:42" s="62" customFormat="1" ht="12" outlineLevel="1" x14ac:dyDescent="0.25">
      <c r="D97" s="142">
        <f>D$4</f>
        <v>1997</v>
      </c>
      <c r="E97" s="142">
        <f t="shared" ref="E97:AG97" si="42">E$4</f>
        <v>1998</v>
      </c>
      <c r="F97" s="142">
        <f t="shared" si="42"/>
        <v>1999</v>
      </c>
      <c r="G97" s="142">
        <f t="shared" si="42"/>
        <v>2000</v>
      </c>
      <c r="H97" s="142">
        <f t="shared" si="42"/>
        <v>2001</v>
      </c>
      <c r="I97" s="142">
        <f t="shared" si="42"/>
        <v>2002</v>
      </c>
      <c r="J97" s="142">
        <f t="shared" si="42"/>
        <v>2003</v>
      </c>
      <c r="K97" s="142">
        <f t="shared" si="42"/>
        <v>2004</v>
      </c>
      <c r="L97" s="142">
        <f t="shared" si="42"/>
        <v>2005</v>
      </c>
      <c r="M97" s="142">
        <f t="shared" si="42"/>
        <v>2006</v>
      </c>
      <c r="N97" s="142">
        <f t="shared" si="42"/>
        <v>2007</v>
      </c>
      <c r="O97" s="142">
        <f t="shared" si="42"/>
        <v>2008</v>
      </c>
      <c r="P97" s="142">
        <f t="shared" si="42"/>
        <v>2009</v>
      </c>
      <c r="Q97" s="142">
        <f t="shared" si="42"/>
        <v>2010</v>
      </c>
      <c r="R97" s="142">
        <f t="shared" si="42"/>
        <v>2011</v>
      </c>
      <c r="S97" s="142">
        <f t="shared" si="42"/>
        <v>2012</v>
      </c>
      <c r="T97" s="142">
        <f t="shared" si="42"/>
        <v>2013</v>
      </c>
      <c r="U97" s="142">
        <f t="shared" si="42"/>
        <v>2014</v>
      </c>
      <c r="V97" s="142">
        <f t="shared" si="42"/>
        <v>2015</v>
      </c>
      <c r="W97" s="142">
        <f t="shared" si="42"/>
        <v>2016</v>
      </c>
      <c r="X97" s="142">
        <f t="shared" si="42"/>
        <v>2017</v>
      </c>
      <c r="Y97" s="142">
        <f t="shared" si="42"/>
        <v>2018</v>
      </c>
      <c r="Z97" s="142">
        <f t="shared" si="42"/>
        <v>2019</v>
      </c>
      <c r="AA97" s="142">
        <f t="shared" si="42"/>
        <v>2020</v>
      </c>
      <c r="AB97" s="142">
        <f t="shared" si="42"/>
        <v>2021</v>
      </c>
      <c r="AC97" s="142">
        <f t="shared" si="42"/>
        <v>2022</v>
      </c>
      <c r="AD97" s="142" t="str">
        <f t="shared" si="42"/>
        <v>Stub</v>
      </c>
      <c r="AE97" s="142" t="str">
        <f t="shared" si="42"/>
        <v>FY24</v>
      </c>
      <c r="AF97" s="142" t="str">
        <f t="shared" si="42"/>
        <v>FY25</v>
      </c>
      <c r="AG97" s="142" t="str">
        <f t="shared" si="42"/>
        <v>FY26</v>
      </c>
      <c r="AH97" s="85" t="s">
        <v>19</v>
      </c>
      <c r="AI97" s="85" t="s">
        <v>16</v>
      </c>
      <c r="AJ97" s="85" t="s">
        <v>17</v>
      </c>
      <c r="AK97" s="85" t="s">
        <v>18</v>
      </c>
      <c r="AM97" s="85" t="s">
        <v>36</v>
      </c>
      <c r="AN97" s="85" t="s">
        <v>38</v>
      </c>
      <c r="AO97" s="85" t="s">
        <v>32</v>
      </c>
      <c r="AP97" s="85" t="s">
        <v>37</v>
      </c>
    </row>
    <row r="98" spans="2:42" ht="12" outlineLevel="1" x14ac:dyDescent="0.2">
      <c r="B98" s="99" t="s">
        <v>159</v>
      </c>
      <c r="AM98" s="100"/>
      <c r="AN98" s="101"/>
      <c r="AP98" s="101"/>
    </row>
    <row r="99" spans="2:42" outlineLevel="1" x14ac:dyDescent="0.2">
      <c r="B99" t="s">
        <v>79</v>
      </c>
      <c r="C99" s="10">
        <v>1</v>
      </c>
      <c r="D99" s="10"/>
      <c r="E99" s="8">
        <f>IF(E$96&lt;=$C99,0,IF(E$96&gt;(INDEX($D$15:$AG$15,1,$C99)+$C99),INDEX($D$21:$AG$21,,$C99)-SUM($D99:D99),INDEX($D$21:$AG$21,,$C99)/INDEX($D$15:$AG$15,1,$C99)))</f>
        <v>0</v>
      </c>
      <c r="F99" s="8">
        <f>IF(F$96&lt;=$C99,0,IF(F$96&gt;(INDEX($D$15:$AG$15,1,$C99)+$C99),INDEX($D$21:$AG$21,,$C99)-SUM($D99:E99),INDEX($D$21:$AG$21,,$C99)/INDEX($D$15:$AG$15,1,$C99)))</f>
        <v>0</v>
      </c>
      <c r="G99" s="8">
        <f>IF(G$96&lt;=$C99,0,IF(G$96&gt;(INDEX($D$15:$AG$15,1,$C99)+$C99),INDEX($D$21:$AG$21,,$C99)-SUM($D99:F99),INDEX($D$21:$AG$21,,$C99)/INDEX($D$15:$AG$15,1,$C99)))</f>
        <v>0</v>
      </c>
      <c r="H99" s="8">
        <f>IF(H$96&lt;=$C99,0,IF(H$96&gt;(INDEX($D$15:$AG$15,1,$C99)+$C99),INDEX($D$21:$AG$21,,$C99)-SUM($D99:G99),INDEX($D$21:$AG$21,,$C99)/INDEX($D$15:$AG$15,1,$C99)))</f>
        <v>0</v>
      </c>
      <c r="I99" s="8">
        <f>IF(I$96&lt;=$C99,0,IF(I$96&gt;(INDEX($D$15:$AG$15,1,$C99)+$C99),INDEX($D$21:$AG$21,,$C99)-SUM($D99:H99),INDEX($D$21:$AG$21,,$C99)/INDEX($D$15:$AG$15,1,$C99)))</f>
        <v>0</v>
      </c>
      <c r="J99" s="8">
        <f>IF(J$96&lt;=$C99,0,IF(J$96&gt;(INDEX($D$15:$AG$15,1,$C99)+$C99),INDEX($D$21:$AG$21,,$C99)-SUM($D99:I99),INDEX($D$21:$AG$21,,$C99)/INDEX($D$15:$AG$15,1,$C99)))</f>
        <v>0</v>
      </c>
      <c r="K99" s="8">
        <f>IF(K$96&lt;=$C99,0,IF(K$96&gt;(INDEX($D$15:$AG$15,1,$C99)+$C99),INDEX($D$21:$AG$21,,$C99)-SUM($D99:J99),INDEX($D$21:$AG$21,,$C99)/INDEX($D$15:$AG$15,1,$C99)))</f>
        <v>0</v>
      </c>
      <c r="L99" s="8">
        <f>IF(L$96&lt;=$C99,0,IF(L$96&gt;(INDEX($D$15:$AG$15,1,$C99)+$C99),INDEX($D$21:$AG$21,,$C99)-SUM($D99:K99),INDEX($D$21:$AG$21,,$C99)/INDEX($D$15:$AG$15,1,$C99)))</f>
        <v>0</v>
      </c>
      <c r="M99" s="8">
        <f>IF(M$96&lt;=$C99,0,IF(M$96&gt;(INDEX($D$15:$AG$15,1,$C99)+$C99),INDEX($D$21:$AG$21,,$C99)-SUM($D99:L99),INDEX($D$21:$AG$21,,$C99)/INDEX($D$15:$AG$15,1,$C99)))</f>
        <v>0</v>
      </c>
      <c r="N99" s="8">
        <f>IF(N$96&lt;=$C99,0,IF(N$96&gt;(INDEX($D$15:$AG$15,1,$C99)+$C99),INDEX($D$21:$AG$21,,$C99)-SUM($D99:M99),INDEX($D$21:$AG$21,,$C99)/INDEX($D$15:$AG$15,1,$C99)))</f>
        <v>0</v>
      </c>
      <c r="O99" s="8">
        <f>IF(O$96&lt;=$C99,0,IF(O$96&gt;(INDEX($D$15:$AG$15,1,$C99)+$C99),INDEX($D$21:$AG$21,,$C99)-SUM($D99:N99),INDEX($D$21:$AG$21,,$C99)/INDEX($D$15:$AG$15,1,$C99)))</f>
        <v>0</v>
      </c>
      <c r="P99" s="8">
        <f>IF(P$96&lt;=$C99,0,IF(P$96&gt;(INDEX($D$15:$AG$15,1,$C99)+$C99),INDEX($D$21:$AG$21,,$C99)-SUM($D99:O99),INDEX($D$21:$AG$21,,$C99)/INDEX($D$15:$AG$15,1,$C99)))</f>
        <v>0</v>
      </c>
      <c r="Q99" s="8">
        <f>IF(Q$96&lt;=$C99,0,IF(Q$96&gt;(INDEX($D$15:$AG$15,1,$C99)+$C99),INDEX($D$21:$AG$21,,$C99)-SUM($D99:P99),INDEX($D$21:$AG$21,,$C99)/INDEX($D$15:$AG$15,1,$C99)))</f>
        <v>0</v>
      </c>
      <c r="R99" s="8">
        <f>IF(R$96&lt;=$C99,0,IF(R$96&gt;(INDEX($D$15:$AG$15,1,$C99)+$C99),INDEX($D$21:$AG$21,,$C99)-SUM($D99:Q99),INDEX($D$21:$AG$21,,$C99)/INDEX($D$15:$AG$15,1,$C99)))</f>
        <v>0</v>
      </c>
      <c r="S99" s="8">
        <f>IF(S$96&lt;=$C99,0,IF(S$96&gt;(INDEX($D$15:$AG$15,1,$C99)+$C99),INDEX($D$21:$AG$21,,$C99)-SUM($D99:R99),INDEX($D$21:$AG$21,,$C99)/INDEX($D$15:$AG$15,1,$C99)))</f>
        <v>0</v>
      </c>
      <c r="T99" s="8">
        <f>IF(T$96&lt;=$C99,0,IF(T$96&gt;(INDEX($D$15:$AG$15,1,$C99)+$C99),INDEX($D$21:$AG$21,,$C99)-SUM($D99:S99),INDEX($D$21:$AG$21,,$C99)/INDEX($D$15:$AG$15,1,$C99)))</f>
        <v>0</v>
      </c>
      <c r="U99" s="8">
        <f>IF(U$96&lt;=$C99,0,IF(U$96&gt;(INDEX($D$15:$AG$15,1,$C99)+$C99),INDEX($D$21:$AG$21,,$C99)-SUM($D99:T99),INDEX($D$21:$AG$21,,$C99)/INDEX($D$15:$AG$15,1,$C99)))</f>
        <v>0</v>
      </c>
      <c r="V99" s="8">
        <f>IF(V$96&lt;=$C99,0,IF(V$96&gt;(INDEX($D$15:$AG$15,1,$C99)+$C99),INDEX($D$21:$AG$21,,$C99)-SUM($D99:U99),INDEX($D$21:$AG$21,,$C99)/INDEX($D$15:$AG$15,1,$C99)))</f>
        <v>0</v>
      </c>
      <c r="W99" s="8">
        <f>IF(W$96&lt;=$C99,0,IF(W$96&gt;(INDEX($D$15:$AG$15,1,$C99)+$C99),INDEX($D$21:$AG$21,,$C99)-SUM($D99:V99),INDEX($D$21:$AG$21,,$C99)/INDEX($D$15:$AG$15,1,$C99)))</f>
        <v>0</v>
      </c>
      <c r="X99" s="8">
        <f>IF(X$96&lt;=$C99,0,IF(X$96&gt;(INDEX($D$15:$AG$15,1,$C99)+$C99),INDEX($D$21:$AG$21,,$C99)-SUM($D99:W99),INDEX($D$21:$AG$21,,$C99)/INDEX($D$15:$AG$15,1,$C99)))</f>
        <v>0</v>
      </c>
      <c r="Y99" s="8">
        <f>IF(Y$96&lt;=$C99,0,IF(Y$96&gt;(INDEX($D$15:$AG$15,1,$C99)+$C99),INDEX($D$21:$AG$21,,$C99)-SUM($D99:X99),INDEX($D$21:$AG$21,,$C99)/INDEX($D$15:$AG$15,1,$C99)))</f>
        <v>0</v>
      </c>
      <c r="Z99" s="8">
        <f>IF(Z$96&lt;=$C99,0,IF(Z$96&gt;(INDEX($D$15:$AG$15,1,$C99)+$C99),INDEX($D$21:$AG$21,,$C99)-SUM($D99:Y99),INDEX($D$21:$AG$21,,$C99)/INDEX($D$15:$AG$15,1,$C99)))</f>
        <v>0</v>
      </c>
      <c r="AA99" s="8">
        <f>IF(AA$96&lt;=$C99,0,IF(AA$96&gt;(INDEX($D$15:$AG$15,1,$C99)+$C99),INDEX($D$21:$AG$21,,$C99)-SUM($D99:Z99),INDEX($D$21:$AG$21,,$C99)/INDEX($D$15:$AG$15,1,$C99)))</f>
        <v>0</v>
      </c>
      <c r="AB99" s="8">
        <f>IF(AB$96&lt;=$C99,0,IF(AB$96&gt;(INDEX($D$15:$AG$15,1,$C99)+$C99),INDEX($D$21:$AG$21,,$C99)-SUM($D99:AA99),INDEX($D$21:$AG$21,,$C99)/INDEX($D$15:$AG$15,1,$C99)))</f>
        <v>0</v>
      </c>
      <c r="AC99" s="8">
        <f>IF(AC$96&lt;=$C99,0,IF(AC$96&gt;(INDEX($D$15:$AG$15,1,$C99)+$C99),INDEX($D$21:$AG$21,,$C99)-SUM($D99:AB99),INDEX($D$21:$AG$21,,$C99)/INDEX($D$15:$AG$15,1,$C99)))</f>
        <v>0</v>
      </c>
      <c r="AD99" s="8">
        <f>IF(AD$96&lt;=$C99,0,IF(AD$96&gt;(INDEX($D$15:$AG$15,1,$C99)+$C99),INDEX($D$21:$AG$21,,$C99)-SUM($D99:AC99),INDEX($D$21:$AG$21,,$C99)/INDEX($D$15:$AG$15,1,$C99)))*0.5</f>
        <v>0</v>
      </c>
      <c r="AE99" s="8">
        <f>IF(AE$96&lt;=$C99,0,IF(AE$96&gt;(INDEX($D$15:$AG$15,1,$C99)+$C99),INDEX($D$21:$AG$21,,$C99)-SUM($D99:AD99),INDEX($D$21:$AG$21,,$C99)/INDEX($D$15:$AG$15,1,$C99)))</f>
        <v>0</v>
      </c>
      <c r="AF99" s="8">
        <f>IF(AF$96&lt;=$C99,0,IF(AF$96&gt;(INDEX($D$15:$AG$15,1,$C99)+$C99),INDEX($D$21:$AG$21,,$C99)-SUM($D99:AE99),INDEX($D$21:$AG$21,,$C99)/INDEX($D$15:$AG$15,1,$C99)))</f>
        <v>0</v>
      </c>
      <c r="AG99" s="8">
        <f>IF(AG$96&lt;=$C99,0,IF(AG$96&gt;(INDEX($D$15:$AG$15,1,$C99)+$C99),INDEX($D$21:$AG$21,,$C99)-SUM($D99:AF99),INDEX($D$21:$AG$21,,$C99)/INDEX($D$15:$AG$15,1,$C99)))</f>
        <v>0</v>
      </c>
      <c r="AH99" s="11">
        <f>SUM(E99:AB99)</f>
        <v>0</v>
      </c>
      <c r="AI99" s="11">
        <f t="array" ref="AI99:AI125">TRANSPOSE(D21:AD21)</f>
        <v>0</v>
      </c>
      <c r="AJ99" s="11">
        <f>AI99-AH99</f>
        <v>0</v>
      </c>
      <c r="AK99" s="10">
        <f>AD133</f>
        <v>-25.5</v>
      </c>
    </row>
    <row r="100" spans="2:42" outlineLevel="1" x14ac:dyDescent="0.2">
      <c r="B100">
        <v>1998</v>
      </c>
      <c r="C100" s="10">
        <v>2</v>
      </c>
      <c r="D100" s="10"/>
      <c r="E100" s="8">
        <f>IF(E$96&lt;=$C100,0,IF(E$96&gt;(INDEX($D$15:$AG$15,1,$C100)+$C100),INDEX($D$21:$AG$21,,$C100)-SUM($D100:D100),INDEX($D$21:$AG$21,,$C100)/INDEX($D$15:$AG$15,1,$C100)))</f>
        <v>0</v>
      </c>
      <c r="F100" s="8">
        <f>IF(F$96&lt;=$C100,0,IF(F$96&gt;(INDEX($D$15:$AG$15,1,$C100)+$C100),INDEX($D$21:$AG$21,,$C100)-SUM($D100:E100),INDEX($D$21:$AG$21,,$C100)/INDEX($D$15:$AG$15,1,$C100)))</f>
        <v>0</v>
      </c>
      <c r="G100" s="8">
        <f>IF(G$96&lt;=$C100,0,IF(G$96&gt;(INDEX($D$15:$AG$15,1,$C100)+$C100),INDEX($D$21:$AG$21,,$C100)-SUM($D100:F100),INDEX($D$21:$AG$21,,$C100)/INDEX($D$15:$AG$15,1,$C100)))</f>
        <v>0</v>
      </c>
      <c r="H100" s="8">
        <f>IF(H$96&lt;=$C100,0,IF(H$96&gt;(INDEX($D$15:$AG$15,1,$C100)+$C100),INDEX($D$21:$AG$21,,$C100)-SUM($D100:G100),INDEX($D$21:$AG$21,,$C100)/INDEX($D$15:$AG$15,1,$C100)))</f>
        <v>0</v>
      </c>
      <c r="I100" s="8">
        <f>IF(I$96&lt;=$C100,0,IF(I$96&gt;(INDEX($D$15:$AG$15,1,$C100)+$C100),INDEX($D$21:$AG$21,,$C100)-SUM($D100:H100),INDEX($D$21:$AG$21,,$C100)/INDEX($D$15:$AG$15,1,$C100)))</f>
        <v>0</v>
      </c>
      <c r="J100" s="8">
        <f>IF(J$96&lt;=$C100,0,IF(J$96&gt;(INDEX($D$15:$AG$15,1,$C100)+$C100),INDEX($D$21:$AG$21,,$C100)-SUM($D100:I100),INDEX($D$21:$AG$21,,$C100)/INDEX($D$15:$AG$15,1,$C100)))</f>
        <v>0</v>
      </c>
      <c r="K100" s="8">
        <f>IF(K$96&lt;=$C100,0,IF(K$96&gt;(INDEX($D$15:$AG$15,1,$C100)+$C100),INDEX($D$21:$AG$21,,$C100)-SUM($D100:J100),INDEX($D$21:$AG$21,,$C100)/INDEX($D$15:$AG$15,1,$C100)))</f>
        <v>0</v>
      </c>
      <c r="L100" s="8">
        <f>IF(L$96&lt;=$C100,0,IF(L$96&gt;(INDEX($D$15:$AG$15,1,$C100)+$C100),INDEX($D$21:$AG$21,,$C100)-SUM($D100:K100),INDEX($D$21:$AG$21,,$C100)/INDEX($D$15:$AG$15,1,$C100)))</f>
        <v>0</v>
      </c>
      <c r="M100" s="8">
        <f>IF(M$96&lt;=$C100,0,IF(M$96&gt;(INDEX($D$15:$AG$15,1,$C100)+$C100),INDEX($D$21:$AG$21,,$C100)-SUM($D100:L100),INDEX($D$21:$AG$21,,$C100)/INDEX($D$15:$AG$15,1,$C100)))</f>
        <v>0</v>
      </c>
      <c r="N100" s="8">
        <f>IF(N$96&lt;=$C100,0,IF(N$96&gt;(INDEX($D$15:$AG$15,1,$C100)+$C100),INDEX($D$21:$AG$21,,$C100)-SUM($D100:M100),INDEX($D$21:$AG$21,,$C100)/INDEX($D$15:$AG$15,1,$C100)))</f>
        <v>0</v>
      </c>
      <c r="O100" s="8">
        <f>IF(O$96&lt;=$C100,0,IF(O$96&gt;(INDEX($D$15:$AG$15,1,$C100)+$C100),INDEX($D$21:$AG$21,,$C100)-SUM($D100:N100),INDEX($D$21:$AG$21,,$C100)/INDEX($D$15:$AG$15,1,$C100)))</f>
        <v>0</v>
      </c>
      <c r="P100" s="8">
        <f>IF(P$96&lt;=$C100,0,IF(P$96&gt;(INDEX($D$15:$AG$15,1,$C100)+$C100),INDEX($D$21:$AG$21,,$C100)-SUM($D100:O100),INDEX($D$21:$AG$21,,$C100)/INDEX($D$15:$AG$15,1,$C100)))</f>
        <v>0</v>
      </c>
      <c r="Q100" s="8">
        <f>IF(Q$96&lt;=$C100,0,IF(Q$96&gt;(INDEX($D$15:$AG$15,1,$C100)+$C100),INDEX($D$21:$AG$21,,$C100)-SUM($D100:P100),INDEX($D$21:$AG$21,,$C100)/INDEX($D$15:$AG$15,1,$C100)))</f>
        <v>0</v>
      </c>
      <c r="R100" s="8">
        <f>IF(R$96&lt;=$C100,0,IF(R$96&gt;(INDEX($D$15:$AG$15,1,$C100)+$C100),INDEX($D$21:$AG$21,,$C100)-SUM($D100:Q100),INDEX($D$21:$AG$21,,$C100)/INDEX($D$15:$AG$15,1,$C100)))</f>
        <v>0</v>
      </c>
      <c r="S100" s="8">
        <f>IF(S$96&lt;=$C100,0,IF(S$96&gt;(INDEX($D$15:$AG$15,1,$C100)+$C100),INDEX($D$21:$AG$21,,$C100)-SUM($D100:R100),INDEX($D$21:$AG$21,,$C100)/INDEX($D$15:$AG$15,1,$C100)))</f>
        <v>0</v>
      </c>
      <c r="T100" s="8">
        <f>IF(T$96&lt;=$C100,0,IF(T$96&gt;(INDEX($D$15:$AG$15,1,$C100)+$C100),INDEX($D$21:$AG$21,,$C100)-SUM($D100:S100),INDEX($D$21:$AG$21,,$C100)/INDEX($D$15:$AG$15,1,$C100)))</f>
        <v>0</v>
      </c>
      <c r="U100" s="8">
        <f>IF(U$96&lt;=$C100,0,IF(U$96&gt;(INDEX($D$15:$AG$15,1,$C100)+$C100),INDEX($D$21:$AG$21,,$C100)-SUM($D100:T100),INDEX($D$21:$AG$21,,$C100)/INDEX($D$15:$AG$15,1,$C100)))</f>
        <v>0</v>
      </c>
      <c r="V100" s="8">
        <f>IF(V$96&lt;=$C100,0,IF(V$96&gt;(INDEX($D$15:$AG$15,1,$C100)+$C100),INDEX($D$21:$AG$21,,$C100)-SUM($D100:U100),INDEX($D$21:$AG$21,,$C100)/INDEX($D$15:$AG$15,1,$C100)))</f>
        <v>0</v>
      </c>
      <c r="W100" s="8">
        <f>IF(W$96&lt;=$C100,0,IF(W$96&gt;(INDEX($D$15:$AG$15,1,$C100)+$C100),INDEX($D$21:$AG$21,,$C100)-SUM($D100:V100),INDEX($D$21:$AG$21,,$C100)/INDEX($D$15:$AG$15,1,$C100)))</f>
        <v>0</v>
      </c>
      <c r="X100" s="8">
        <f>IF(X$96&lt;=$C100,0,IF(X$96&gt;(INDEX($D$15:$AG$15,1,$C100)+$C100),INDEX($D$21:$AG$21,,$C100)-SUM($D100:W100),INDEX($D$21:$AG$21,,$C100)/INDEX($D$15:$AG$15,1,$C100)))</f>
        <v>0</v>
      </c>
      <c r="Y100" s="8">
        <f>IF(Y$96&lt;=$C100,0,IF(Y$96&gt;(INDEX($D$15:$AG$15,1,$C100)+$C100),INDEX($D$21:$AG$21,,$C100)-SUM($D100:X100),INDEX($D$21:$AG$21,,$C100)/INDEX($D$15:$AG$15,1,$C100)))</f>
        <v>0</v>
      </c>
      <c r="Z100" s="8">
        <f>IF(Z$96&lt;=$C100,0,IF(Z$96&gt;(INDEX($D$15:$AG$15,1,$C100)+$C100),INDEX($D$21:$AG$21,,$C100)-SUM($D100:Y100),INDEX($D$21:$AG$21,,$C100)/INDEX($D$15:$AG$15,1,$C100)))</f>
        <v>0</v>
      </c>
      <c r="AA100" s="8">
        <f>IF(AA$96&lt;=$C100,0,IF(AA$96&gt;(INDEX($D$15:$AG$15,1,$C100)+$C100),INDEX($D$21:$AG$21,,$C100)-SUM($D100:Z100),INDEX($D$21:$AG$21,,$C100)/INDEX($D$15:$AG$15,1,$C100)))</f>
        <v>0</v>
      </c>
      <c r="AB100" s="8">
        <f>IF(AB$96&lt;=$C100,0,IF(AB$96&gt;(INDEX($D$15:$AG$15,1,$C100)+$C100),INDEX($D$21:$AG$21,,$C100)-SUM($D100:AA100),INDEX($D$21:$AG$21,,$C100)/INDEX($D$15:$AG$15,1,$C100)))</f>
        <v>0</v>
      </c>
      <c r="AC100" s="8">
        <f>IF(AC$96&lt;=$C100,0,IF(AC$96&gt;(INDEX($D$15:$AG$15,1,$C100)+$C100),INDEX($D$21:$AG$21,,$C100)-SUM($D100:AB100),INDEX($D$21:$AG$21,,$C100)/INDEX($D$15:$AG$15,1,$C100)))</f>
        <v>0</v>
      </c>
      <c r="AD100" s="8">
        <f>IF(AD$96&lt;=$C100,0,IF(AD$96&gt;(INDEX($D$15:$AG$15,1,$C100)+$C100),INDEX($D$21:$AG$21,,$C100)-SUM($D100:AC100),INDEX($D$21:$AG$21,,$C100)/INDEX($D$15:$AG$15,1,$C100)))*0.5</f>
        <v>0</v>
      </c>
      <c r="AE100" s="8">
        <f>IF(AE$96&lt;=$C100,0,IF(AE$96&gt;(INDEX($D$15:$AG$15,1,$C100)+$C100),INDEX($D$21:$AG$21,,$C100)-SUM($D100:AD100),INDEX($D$21:$AG$21,,$C100)/INDEX($D$15:$AG$15,1,$C100)))</f>
        <v>0</v>
      </c>
      <c r="AF100" s="8">
        <f>IF(AF$96&lt;=$C100,0,IF(AF$96&gt;(INDEX($D$15:$AG$15,1,$C100)+$C100),INDEX($D$21:$AG$21,,$C100)-SUM($D100:AE100),INDEX($D$21:$AG$21,,$C100)/INDEX($D$15:$AG$15,1,$C100)))</f>
        <v>0</v>
      </c>
      <c r="AG100" s="8">
        <f>IF(AG$96&lt;=$C100,0,IF(AG$96&gt;(INDEX($D$15:$AG$15,1,$C100)+$C100),INDEX($D$21:$AG$21,,$C100)-SUM($D100:AF100),INDEX($D$21:$AG$21,,$C100)/INDEX($D$15:$AG$15,1,$C100)))</f>
        <v>0</v>
      </c>
      <c r="AH100" s="11">
        <f t="shared" ref="AH100:AH118" si="43">SUM(E100:AB100)</f>
        <v>0</v>
      </c>
      <c r="AI100" s="11">
        <v>0</v>
      </c>
      <c r="AJ100" s="11">
        <f t="shared" ref="AJ100:AJ125" si="44">AI100-AH100</f>
        <v>0</v>
      </c>
      <c r="AK100" s="10">
        <f t="shared" ref="AK100:AK125" si="45">AD134</f>
        <v>-24.5</v>
      </c>
    </row>
    <row r="101" spans="2:42" outlineLevel="1" x14ac:dyDescent="0.2">
      <c r="B101">
        <v>1999</v>
      </c>
      <c r="C101" s="10">
        <v>3</v>
      </c>
      <c r="D101" s="10"/>
      <c r="E101" s="8">
        <f>IF(E$96&lt;=$C101,0,IF(E$96&gt;(INDEX($D$15:$AG$15,1,$C101)+$C101),INDEX($D$21:$AG$21,,$C101)-SUM($D101:D101),INDEX($D$21:$AG$21,,$C101)/INDEX($D$15:$AG$15,1,$C101)))</f>
        <v>0</v>
      </c>
      <c r="F101" s="8">
        <f>IF(F$96&lt;=$C101,0,IF(F$96&gt;(INDEX($D$15:$AG$15,1,$C101)+$C101),INDEX($D$21:$AG$21,,$C101)-SUM($D101:E101),INDEX($D$21:$AG$21,,$C101)/INDEX($D$15:$AG$15,1,$C101)))</f>
        <v>0</v>
      </c>
      <c r="G101" s="8">
        <f>IF(G$96&lt;=$C101,0,IF(G$96&gt;(INDEX($D$15:$AG$15,1,$C101)+$C101),INDEX($D$21:$AG$21,,$C101)-SUM($D101:F101),INDEX($D$21:$AG$21,,$C101)/INDEX($D$15:$AG$15,1,$C101)))</f>
        <v>0</v>
      </c>
      <c r="H101" s="8">
        <f>IF(H$96&lt;=$C101,0,IF(H$96&gt;(INDEX($D$15:$AG$15,1,$C101)+$C101),INDEX($D$21:$AG$21,,$C101)-SUM($D101:G101),INDEX($D$21:$AG$21,,$C101)/INDEX($D$15:$AG$15,1,$C101)))</f>
        <v>0</v>
      </c>
      <c r="I101" s="8">
        <f>IF(I$96&lt;=$C101,0,IF(I$96&gt;(INDEX($D$15:$AG$15,1,$C101)+$C101),INDEX($D$21:$AG$21,,$C101)-SUM($D101:H101),INDEX($D$21:$AG$21,,$C101)/INDEX($D$15:$AG$15,1,$C101)))</f>
        <v>0</v>
      </c>
      <c r="J101" s="8">
        <f>IF(J$96&lt;=$C101,0,IF(J$96&gt;(INDEX($D$15:$AG$15,1,$C101)+$C101),INDEX($D$21:$AG$21,,$C101)-SUM($D101:I101),INDEX($D$21:$AG$21,,$C101)/INDEX($D$15:$AG$15,1,$C101)))</f>
        <v>0</v>
      </c>
      <c r="K101" s="8">
        <f>IF(K$96&lt;=$C101,0,IF(K$96&gt;(INDEX($D$15:$AG$15,1,$C101)+$C101),INDEX($D$21:$AG$21,,$C101)-SUM($D101:J101),INDEX($D$21:$AG$21,,$C101)/INDEX($D$15:$AG$15,1,$C101)))</f>
        <v>0</v>
      </c>
      <c r="L101" s="8">
        <f>IF(L$96&lt;=$C101,0,IF(L$96&gt;(INDEX($D$15:$AG$15,1,$C101)+$C101),INDEX($D$21:$AG$21,,$C101)-SUM($D101:K101),INDEX($D$21:$AG$21,,$C101)/INDEX($D$15:$AG$15,1,$C101)))</f>
        <v>0</v>
      </c>
      <c r="M101" s="8">
        <f>IF(M$96&lt;=$C101,0,IF(M$96&gt;(INDEX($D$15:$AG$15,1,$C101)+$C101),INDEX($D$21:$AG$21,,$C101)-SUM($D101:L101),INDEX($D$21:$AG$21,,$C101)/INDEX($D$15:$AG$15,1,$C101)))</f>
        <v>0</v>
      </c>
      <c r="N101" s="8">
        <f>IF(N$96&lt;=$C101,0,IF(N$96&gt;(INDEX($D$15:$AG$15,1,$C101)+$C101),INDEX($D$21:$AG$21,,$C101)-SUM($D101:M101),INDEX($D$21:$AG$21,,$C101)/INDEX($D$15:$AG$15,1,$C101)))</f>
        <v>0</v>
      </c>
      <c r="O101" s="8">
        <f>IF(O$96&lt;=$C101,0,IF(O$96&gt;(INDEX($D$15:$AG$15,1,$C101)+$C101),INDEX($D$21:$AG$21,,$C101)-SUM($D101:N101),INDEX($D$21:$AG$21,,$C101)/INDEX($D$15:$AG$15,1,$C101)))</f>
        <v>0</v>
      </c>
      <c r="P101" s="8">
        <f>IF(P$96&lt;=$C101,0,IF(P$96&gt;(INDEX($D$15:$AG$15,1,$C101)+$C101),INDEX($D$21:$AG$21,,$C101)-SUM($D101:O101),INDEX($D$21:$AG$21,,$C101)/INDEX($D$15:$AG$15,1,$C101)))</f>
        <v>0</v>
      </c>
      <c r="Q101" s="8">
        <f>IF(Q$96&lt;=$C101,0,IF(Q$96&gt;(INDEX($D$15:$AG$15,1,$C101)+$C101),INDEX($D$21:$AG$21,,$C101)-SUM($D101:P101),INDEX($D$21:$AG$21,,$C101)/INDEX($D$15:$AG$15,1,$C101)))</f>
        <v>0</v>
      </c>
      <c r="R101" s="8">
        <f>IF(R$96&lt;=$C101,0,IF(R$96&gt;(INDEX($D$15:$AG$15,1,$C101)+$C101),INDEX($D$21:$AG$21,,$C101)-SUM($D101:Q101),INDEX($D$21:$AG$21,,$C101)/INDEX($D$15:$AG$15,1,$C101)))</f>
        <v>0</v>
      </c>
      <c r="S101" s="8">
        <f>IF(S$96&lt;=$C101,0,IF(S$96&gt;(INDEX($D$15:$AG$15,1,$C101)+$C101),INDEX($D$21:$AG$21,,$C101)-SUM($D101:R101),INDEX($D$21:$AG$21,,$C101)/INDEX($D$15:$AG$15,1,$C101)))</f>
        <v>0</v>
      </c>
      <c r="T101" s="8">
        <f>IF(T$96&lt;=$C101,0,IF(T$96&gt;(INDEX($D$15:$AG$15,1,$C101)+$C101),INDEX($D$21:$AG$21,,$C101)-SUM($D101:S101),INDEX($D$21:$AG$21,,$C101)/INDEX($D$15:$AG$15,1,$C101)))</f>
        <v>0</v>
      </c>
      <c r="U101" s="8">
        <f>IF(U$96&lt;=$C101,0,IF(U$96&gt;(INDEX($D$15:$AG$15,1,$C101)+$C101),INDEX($D$21:$AG$21,,$C101)-SUM($D101:T101),INDEX($D$21:$AG$21,,$C101)/INDEX($D$15:$AG$15,1,$C101)))</f>
        <v>0</v>
      </c>
      <c r="V101" s="8">
        <f>IF(V$96&lt;=$C101,0,IF(V$96&gt;(INDEX($D$15:$AG$15,1,$C101)+$C101),INDEX($D$21:$AG$21,,$C101)-SUM($D101:U101),INDEX($D$21:$AG$21,,$C101)/INDEX($D$15:$AG$15,1,$C101)))</f>
        <v>0</v>
      </c>
      <c r="W101" s="8">
        <f>IF(W$96&lt;=$C101,0,IF(W$96&gt;(INDEX($D$15:$AG$15,1,$C101)+$C101),INDEX($D$21:$AG$21,,$C101)-SUM($D101:V101),INDEX($D$21:$AG$21,,$C101)/INDEX($D$15:$AG$15,1,$C101)))</f>
        <v>0</v>
      </c>
      <c r="X101" s="8">
        <f>IF(X$96&lt;=$C101,0,IF(X$96&gt;(INDEX($D$15:$AG$15,1,$C101)+$C101),INDEX($D$21:$AG$21,,$C101)-SUM($D101:W101),INDEX($D$21:$AG$21,,$C101)/INDEX($D$15:$AG$15,1,$C101)))</f>
        <v>0</v>
      </c>
      <c r="Y101" s="8">
        <f>IF(Y$96&lt;=$C101,0,IF(Y$96&gt;(INDEX($D$15:$AG$15,1,$C101)+$C101),INDEX($D$21:$AG$21,,$C101)-SUM($D101:X101),INDEX($D$21:$AG$21,,$C101)/INDEX($D$15:$AG$15,1,$C101)))</f>
        <v>0</v>
      </c>
      <c r="Z101" s="8">
        <f>IF(Z$96&lt;=$C101,0,IF(Z$96&gt;(INDEX($D$15:$AG$15,1,$C101)+$C101),INDEX($D$21:$AG$21,,$C101)-SUM($D101:Y101),INDEX($D$21:$AG$21,,$C101)/INDEX($D$15:$AG$15,1,$C101)))</f>
        <v>0</v>
      </c>
      <c r="AA101" s="8">
        <f>IF(AA$96&lt;=$C101,0,IF(AA$96&gt;(INDEX($D$15:$AG$15,1,$C101)+$C101),INDEX($D$21:$AG$21,,$C101)-SUM($D101:Z101),INDEX($D$21:$AG$21,,$C101)/INDEX($D$15:$AG$15,1,$C101)))</f>
        <v>0</v>
      </c>
      <c r="AB101" s="8">
        <f>IF(AB$96&lt;=$C101,0,IF(AB$96&gt;(INDEX($D$15:$AG$15,1,$C101)+$C101),INDEX($D$21:$AG$21,,$C101)-SUM($D101:AA101),INDEX($D$21:$AG$21,,$C101)/INDEX($D$15:$AG$15,1,$C101)))</f>
        <v>0</v>
      </c>
      <c r="AC101" s="8">
        <f>IF(AC$96&lt;=$C101,0,IF(AC$96&gt;(INDEX($D$15:$AG$15,1,$C101)+$C101),INDEX($D$21:$AG$21,,$C101)-SUM($D101:AB101),INDEX($D$21:$AG$21,,$C101)/INDEX($D$15:$AG$15,1,$C101)))</f>
        <v>0</v>
      </c>
      <c r="AD101" s="8">
        <f>IF(AD$96&lt;=$C101,0,IF(AD$96&gt;(INDEX($D$15:$AG$15,1,$C101)+$C101),INDEX($D$21:$AG$21,,$C101)-SUM($D101:AC101),INDEX($D$21:$AG$21,,$C101)/INDEX($D$15:$AG$15,1,$C101)))*0.5</f>
        <v>0</v>
      </c>
      <c r="AE101" s="8">
        <f>IF(AE$96&lt;=$C101,0,IF(AE$96&gt;(INDEX($D$15:$AG$15,1,$C101)+$C101),INDEX($D$21:$AG$21,,$C101)-SUM($D101:AD101),INDEX($D$21:$AG$21,,$C101)/INDEX($D$15:$AG$15,1,$C101)))</f>
        <v>0</v>
      </c>
      <c r="AF101" s="8">
        <f>IF(AF$96&lt;=$C101,0,IF(AF$96&gt;(INDEX($D$15:$AG$15,1,$C101)+$C101),INDEX($D$21:$AG$21,,$C101)-SUM($D101:AE101),INDEX($D$21:$AG$21,,$C101)/INDEX($D$15:$AG$15,1,$C101)))</f>
        <v>0</v>
      </c>
      <c r="AG101" s="8">
        <f>IF(AG$96&lt;=$C101,0,IF(AG$96&gt;(INDEX($D$15:$AG$15,1,$C101)+$C101),INDEX($D$21:$AG$21,,$C101)-SUM($D101:AF101),INDEX($D$21:$AG$21,,$C101)/INDEX($D$15:$AG$15,1,$C101)))</f>
        <v>0</v>
      </c>
      <c r="AH101" s="11">
        <f t="shared" si="43"/>
        <v>0</v>
      </c>
      <c r="AI101" s="11">
        <v>0</v>
      </c>
      <c r="AJ101" s="11">
        <f t="shared" si="44"/>
        <v>0</v>
      </c>
      <c r="AK101" s="10">
        <f t="shared" si="45"/>
        <v>-23.5</v>
      </c>
    </row>
    <row r="102" spans="2:42" outlineLevel="1" x14ac:dyDescent="0.2">
      <c r="B102">
        <v>2000</v>
      </c>
      <c r="C102" s="10">
        <v>4</v>
      </c>
      <c r="D102" s="10"/>
      <c r="E102" s="8">
        <f>IF(E$96&lt;=$C102,0,IF(E$96&gt;(INDEX($D$15:$AG$15,1,$C102)+$C102),INDEX($D$21:$AG$21,,$C102)-SUM($D102:D102),INDEX($D$21:$AG$21,,$C102)/INDEX($D$15:$AG$15,1,$C102)))</f>
        <v>0</v>
      </c>
      <c r="F102" s="8">
        <f>IF(F$96&lt;=$C102,0,IF(F$96&gt;(INDEX($D$15:$AG$15,1,$C102)+$C102),INDEX($D$21:$AG$21,,$C102)-SUM($D102:E102),INDEX($D$21:$AG$21,,$C102)/INDEX($D$15:$AG$15,1,$C102)))</f>
        <v>0</v>
      </c>
      <c r="G102" s="8">
        <f>IF(G$96&lt;=$C102,0,IF(G$96&gt;(INDEX($D$15:$AG$15,1,$C102)+$C102),INDEX($D$21:$AG$21,,$C102)-SUM($D102:F102),INDEX($D$21:$AG$21,,$C102)/INDEX($D$15:$AG$15,1,$C102)))</f>
        <v>0</v>
      </c>
      <c r="H102" s="8">
        <f>IF(H$96&lt;=$C102,0,IF(H$96&gt;(INDEX($D$15:$AG$15,1,$C102)+$C102),INDEX($D$21:$AG$21,,$C102)-SUM($D102:G102),INDEX($D$21:$AG$21,,$C102)/INDEX($D$15:$AG$15,1,$C102)))</f>
        <v>0</v>
      </c>
      <c r="I102" s="8">
        <f>IF(I$96&lt;=$C102,0,IF(I$96&gt;(INDEX($D$15:$AG$15,1,$C102)+$C102),INDEX($D$21:$AG$21,,$C102)-SUM($D102:H102),INDEX($D$21:$AG$21,,$C102)/INDEX($D$15:$AG$15,1,$C102)))</f>
        <v>0</v>
      </c>
      <c r="J102" s="8">
        <f>IF(J$96&lt;=$C102,0,IF(J$96&gt;(INDEX($D$15:$AG$15,1,$C102)+$C102),INDEX($D$21:$AG$21,,$C102)-SUM($D102:I102),INDEX($D$21:$AG$21,,$C102)/INDEX($D$15:$AG$15,1,$C102)))</f>
        <v>0</v>
      </c>
      <c r="K102" s="8">
        <f>IF(K$96&lt;=$C102,0,IF(K$96&gt;(INDEX($D$15:$AG$15,1,$C102)+$C102),INDEX($D$21:$AG$21,,$C102)-SUM($D102:J102),INDEX($D$21:$AG$21,,$C102)/INDEX($D$15:$AG$15,1,$C102)))</f>
        <v>0</v>
      </c>
      <c r="L102" s="8">
        <f>IF(L$96&lt;=$C102,0,IF(L$96&gt;(INDEX($D$15:$AG$15,1,$C102)+$C102),INDEX($D$21:$AG$21,,$C102)-SUM($D102:K102),INDEX($D$21:$AG$21,,$C102)/INDEX($D$15:$AG$15,1,$C102)))</f>
        <v>0</v>
      </c>
      <c r="M102" s="8">
        <f>IF(M$96&lt;=$C102,0,IF(M$96&gt;(INDEX($D$15:$AG$15,1,$C102)+$C102),INDEX($D$21:$AG$21,,$C102)-SUM($D102:L102),INDEX($D$21:$AG$21,,$C102)/INDEX($D$15:$AG$15,1,$C102)))</f>
        <v>0</v>
      </c>
      <c r="N102" s="8">
        <f>IF(N$96&lt;=$C102,0,IF(N$96&gt;(INDEX($D$15:$AG$15,1,$C102)+$C102),INDEX($D$21:$AG$21,,$C102)-SUM($D102:M102),INDEX($D$21:$AG$21,,$C102)/INDEX($D$15:$AG$15,1,$C102)))</f>
        <v>0</v>
      </c>
      <c r="O102" s="8">
        <f>IF(O$96&lt;=$C102,0,IF(O$96&gt;(INDEX($D$15:$AG$15,1,$C102)+$C102),INDEX($D$21:$AG$21,,$C102)-SUM($D102:N102),INDEX($D$21:$AG$21,,$C102)/INDEX($D$15:$AG$15,1,$C102)))</f>
        <v>0</v>
      </c>
      <c r="P102" s="8">
        <f>IF(P$96&lt;=$C102,0,IF(P$96&gt;(INDEX($D$15:$AG$15,1,$C102)+$C102),INDEX($D$21:$AG$21,,$C102)-SUM($D102:O102),INDEX($D$21:$AG$21,,$C102)/INDEX($D$15:$AG$15,1,$C102)))</f>
        <v>0</v>
      </c>
      <c r="Q102" s="8">
        <f>IF(Q$96&lt;=$C102,0,IF(Q$96&gt;(INDEX($D$15:$AG$15,1,$C102)+$C102),INDEX($D$21:$AG$21,,$C102)-SUM($D102:P102),INDEX($D$21:$AG$21,,$C102)/INDEX($D$15:$AG$15,1,$C102)))</f>
        <v>0</v>
      </c>
      <c r="R102" s="8">
        <f>IF(R$96&lt;=$C102,0,IF(R$96&gt;(INDEX($D$15:$AG$15,1,$C102)+$C102),INDEX($D$21:$AG$21,,$C102)-SUM($D102:Q102),INDEX($D$21:$AG$21,,$C102)/INDEX($D$15:$AG$15,1,$C102)))</f>
        <v>0</v>
      </c>
      <c r="S102" s="8">
        <f>IF(S$96&lt;=$C102,0,IF(S$96&gt;(INDEX($D$15:$AG$15,1,$C102)+$C102),INDEX($D$21:$AG$21,,$C102)-SUM($D102:R102),INDEX($D$21:$AG$21,,$C102)/INDEX($D$15:$AG$15,1,$C102)))</f>
        <v>0</v>
      </c>
      <c r="T102" s="8">
        <f>IF(T$96&lt;=$C102,0,IF(T$96&gt;(INDEX($D$15:$AG$15,1,$C102)+$C102),INDEX($D$21:$AG$21,,$C102)-SUM($D102:S102),INDEX($D$21:$AG$21,,$C102)/INDEX($D$15:$AG$15,1,$C102)))</f>
        <v>0</v>
      </c>
      <c r="U102" s="8">
        <f>IF(U$96&lt;=$C102,0,IF(U$96&gt;(INDEX($D$15:$AG$15,1,$C102)+$C102),INDEX($D$21:$AG$21,,$C102)-SUM($D102:T102),INDEX($D$21:$AG$21,,$C102)/INDEX($D$15:$AG$15,1,$C102)))</f>
        <v>0</v>
      </c>
      <c r="V102" s="8">
        <f>IF(V$96&lt;=$C102,0,IF(V$96&gt;(INDEX($D$15:$AG$15,1,$C102)+$C102),INDEX($D$21:$AG$21,,$C102)-SUM($D102:U102),INDEX($D$21:$AG$21,,$C102)/INDEX($D$15:$AG$15,1,$C102)))</f>
        <v>0</v>
      </c>
      <c r="W102" s="8">
        <f>IF(W$96&lt;=$C102,0,IF(W$96&gt;(INDEX($D$15:$AG$15,1,$C102)+$C102),INDEX($D$21:$AG$21,,$C102)-SUM($D102:V102),INDEX($D$21:$AG$21,,$C102)/INDEX($D$15:$AG$15,1,$C102)))</f>
        <v>0</v>
      </c>
      <c r="X102" s="8">
        <f>IF(X$96&lt;=$C102,0,IF(X$96&gt;(INDEX($D$15:$AG$15,1,$C102)+$C102),INDEX($D$21:$AG$21,,$C102)-SUM($D102:W102),INDEX($D$21:$AG$21,,$C102)/INDEX($D$15:$AG$15,1,$C102)))</f>
        <v>0</v>
      </c>
      <c r="Y102" s="8">
        <f>IF(Y$96&lt;=$C102,0,IF(Y$96&gt;(INDEX($D$15:$AG$15,1,$C102)+$C102),INDEX($D$21:$AG$21,,$C102)-SUM($D102:X102),INDEX($D$21:$AG$21,,$C102)/INDEX($D$15:$AG$15,1,$C102)))</f>
        <v>0</v>
      </c>
      <c r="Z102" s="8">
        <f>IF(Z$96&lt;=$C102,0,IF(Z$96&gt;(INDEX($D$15:$AG$15,1,$C102)+$C102),INDEX($D$21:$AG$21,,$C102)-SUM($D102:Y102),INDEX($D$21:$AG$21,,$C102)/INDEX($D$15:$AG$15,1,$C102)))</f>
        <v>0</v>
      </c>
      <c r="AA102" s="8">
        <f>IF(AA$96&lt;=$C102,0,IF(AA$96&gt;(INDEX($D$15:$AG$15,1,$C102)+$C102),INDEX($D$21:$AG$21,,$C102)-SUM($D102:Z102),INDEX($D$21:$AG$21,,$C102)/INDEX($D$15:$AG$15,1,$C102)))</f>
        <v>0</v>
      </c>
      <c r="AB102" s="8">
        <f>IF(AB$96&lt;=$C102,0,IF(AB$96&gt;(INDEX($D$15:$AG$15,1,$C102)+$C102),INDEX($D$21:$AG$21,,$C102)-SUM($D102:AA102),INDEX($D$21:$AG$21,,$C102)/INDEX($D$15:$AG$15,1,$C102)))</f>
        <v>0</v>
      </c>
      <c r="AC102" s="8">
        <f>IF(AC$96&lt;=$C102,0,IF(AC$96&gt;(INDEX($D$15:$AG$15,1,$C102)+$C102),INDEX($D$21:$AG$21,,$C102)-SUM($D102:AB102),INDEX($D$21:$AG$21,,$C102)/INDEX($D$15:$AG$15,1,$C102)))</f>
        <v>0</v>
      </c>
      <c r="AD102" s="8">
        <f>IF(AD$96&lt;=$C102,0,IF(AD$96&gt;(INDEX($D$15:$AG$15,1,$C102)+$C102),INDEX($D$21:$AG$21,,$C102)-SUM($D102:AC102),INDEX($D$21:$AG$21,,$C102)/INDEX($D$15:$AG$15,1,$C102)))*0.5</f>
        <v>0</v>
      </c>
      <c r="AE102" s="8">
        <f>IF(AE$96&lt;=$C102,0,IF(AE$96&gt;(INDEX($D$15:$AG$15,1,$C102)+$C102),INDEX($D$21:$AG$21,,$C102)-SUM($D102:AD102),INDEX($D$21:$AG$21,,$C102)/INDEX($D$15:$AG$15,1,$C102)))</f>
        <v>0</v>
      </c>
      <c r="AF102" s="8">
        <f>IF(AF$96&lt;=$C102,0,IF(AF$96&gt;(INDEX($D$15:$AG$15,1,$C102)+$C102),INDEX($D$21:$AG$21,,$C102)-SUM($D102:AE102),INDEX($D$21:$AG$21,,$C102)/INDEX($D$15:$AG$15,1,$C102)))</f>
        <v>0</v>
      </c>
      <c r="AG102" s="8">
        <f>IF(AG$96&lt;=$C102,0,IF(AG$96&gt;(INDEX($D$15:$AG$15,1,$C102)+$C102),INDEX($D$21:$AG$21,,$C102)-SUM($D102:AF102),INDEX($D$21:$AG$21,,$C102)/INDEX($D$15:$AG$15,1,$C102)))</f>
        <v>0</v>
      </c>
      <c r="AH102" s="11">
        <f t="shared" si="43"/>
        <v>0</v>
      </c>
      <c r="AI102" s="11">
        <v>0</v>
      </c>
      <c r="AJ102" s="11">
        <f t="shared" si="44"/>
        <v>0</v>
      </c>
      <c r="AK102" s="10">
        <f t="shared" si="45"/>
        <v>-22.5</v>
      </c>
    </row>
    <row r="103" spans="2:42" outlineLevel="1" x14ac:dyDescent="0.2">
      <c r="B103">
        <v>2001</v>
      </c>
      <c r="C103" s="10">
        <v>5</v>
      </c>
      <c r="D103" s="10"/>
      <c r="E103" s="8">
        <f>IF(E$96&lt;=$C103,0,IF(E$96&gt;(INDEX($D$15:$AG$15,1,$C103)+$C103),INDEX($D$21:$AG$21,,$C103)-SUM($D103:D103),INDEX($D$21:$AG$21,,$C103)/INDEX($D$15:$AG$15,1,$C103)))</f>
        <v>0</v>
      </c>
      <c r="F103" s="8">
        <f>IF(F$96&lt;=$C103,0,IF(F$96&gt;(INDEX($D$15:$AG$15,1,$C103)+$C103),INDEX($D$21:$AG$21,,$C103)-SUM($D103:E103),INDEX($D$21:$AG$21,,$C103)/INDEX($D$15:$AG$15,1,$C103)))</f>
        <v>0</v>
      </c>
      <c r="G103" s="8">
        <f>IF(G$96&lt;=$C103,0,IF(G$96&gt;(INDEX($D$15:$AG$15,1,$C103)+$C103),INDEX($D$21:$AG$21,,$C103)-SUM($D103:F103),INDEX($D$21:$AG$21,,$C103)/INDEX($D$15:$AG$15,1,$C103)))</f>
        <v>0</v>
      </c>
      <c r="H103" s="8">
        <f>IF(H$96&lt;=$C103,0,IF(H$96&gt;(INDEX($D$15:$AG$15,1,$C103)+$C103),INDEX($D$21:$AG$21,,$C103)-SUM($D103:G103),INDEX($D$21:$AG$21,,$C103)/INDEX($D$15:$AG$15,1,$C103)))</f>
        <v>0</v>
      </c>
      <c r="I103" s="8">
        <f>IF(I$96&lt;=$C103,0,IF(I$96&gt;(INDEX($D$15:$AG$15,1,$C103)+$C103),INDEX($D$21:$AG$21,,$C103)-SUM($D103:H103),INDEX($D$21:$AG$21,,$C103)/INDEX($D$15:$AG$15,1,$C103)))</f>
        <v>0</v>
      </c>
      <c r="J103" s="8">
        <f>IF(J$96&lt;=$C103,0,IF(J$96&gt;(INDEX($D$15:$AG$15,1,$C103)+$C103),INDEX($D$21:$AG$21,,$C103)-SUM($D103:I103),INDEX($D$21:$AG$21,,$C103)/INDEX($D$15:$AG$15,1,$C103)))</f>
        <v>0</v>
      </c>
      <c r="K103" s="8">
        <f>IF(K$96&lt;=$C103,0,IF(K$96&gt;(INDEX($D$15:$AG$15,1,$C103)+$C103),INDEX($D$21:$AG$21,,$C103)-SUM($D103:J103),INDEX($D$21:$AG$21,,$C103)/INDEX($D$15:$AG$15,1,$C103)))</f>
        <v>0</v>
      </c>
      <c r="L103" s="8">
        <f>IF(L$96&lt;=$C103,0,IF(L$96&gt;(INDEX($D$15:$AG$15,1,$C103)+$C103),INDEX($D$21:$AG$21,,$C103)-SUM($D103:K103),INDEX($D$21:$AG$21,,$C103)/INDEX($D$15:$AG$15,1,$C103)))</f>
        <v>0</v>
      </c>
      <c r="M103" s="8">
        <f>IF(M$96&lt;=$C103,0,IF(M$96&gt;(INDEX($D$15:$AG$15,1,$C103)+$C103),INDEX($D$21:$AG$21,,$C103)-SUM($D103:L103),INDEX($D$21:$AG$21,,$C103)/INDEX($D$15:$AG$15,1,$C103)))</f>
        <v>0</v>
      </c>
      <c r="N103" s="8">
        <f>IF(N$96&lt;=$C103,0,IF(N$96&gt;(INDEX($D$15:$AG$15,1,$C103)+$C103),INDEX($D$21:$AG$21,,$C103)-SUM($D103:M103),INDEX($D$21:$AG$21,,$C103)/INDEX($D$15:$AG$15,1,$C103)))</f>
        <v>0</v>
      </c>
      <c r="O103" s="8">
        <f>IF(O$96&lt;=$C103,0,IF(O$96&gt;(INDEX($D$15:$AG$15,1,$C103)+$C103),INDEX($D$21:$AG$21,,$C103)-SUM($D103:N103),INDEX($D$21:$AG$21,,$C103)/INDEX($D$15:$AG$15,1,$C103)))</f>
        <v>0</v>
      </c>
      <c r="P103" s="8">
        <f>IF(P$96&lt;=$C103,0,IF(P$96&gt;(INDEX($D$15:$AG$15,1,$C103)+$C103),INDEX($D$21:$AG$21,,$C103)-SUM($D103:O103),INDEX($D$21:$AG$21,,$C103)/INDEX($D$15:$AG$15,1,$C103)))</f>
        <v>0</v>
      </c>
      <c r="Q103" s="8">
        <f>IF(Q$96&lt;=$C103,0,IF(Q$96&gt;(INDEX($D$15:$AG$15,1,$C103)+$C103),INDEX($D$21:$AG$21,,$C103)-SUM($D103:P103),INDEX($D$21:$AG$21,,$C103)/INDEX($D$15:$AG$15,1,$C103)))</f>
        <v>0</v>
      </c>
      <c r="R103" s="8">
        <f>IF(R$96&lt;=$C103,0,IF(R$96&gt;(INDEX($D$15:$AG$15,1,$C103)+$C103),INDEX($D$21:$AG$21,,$C103)-SUM($D103:Q103),INDEX($D$21:$AG$21,,$C103)/INDEX($D$15:$AG$15,1,$C103)))</f>
        <v>0</v>
      </c>
      <c r="S103" s="8">
        <f>IF(S$96&lt;=$C103,0,IF(S$96&gt;(INDEX($D$15:$AG$15,1,$C103)+$C103),INDEX($D$21:$AG$21,,$C103)-SUM($D103:R103),INDEX($D$21:$AG$21,,$C103)/INDEX($D$15:$AG$15,1,$C103)))</f>
        <v>0</v>
      </c>
      <c r="T103" s="8">
        <f>IF(T$96&lt;=$C103,0,IF(T$96&gt;(INDEX($D$15:$AG$15,1,$C103)+$C103),INDEX($D$21:$AG$21,,$C103)-SUM($D103:S103),INDEX($D$21:$AG$21,,$C103)/INDEX($D$15:$AG$15,1,$C103)))</f>
        <v>0</v>
      </c>
      <c r="U103" s="8">
        <f>IF(U$96&lt;=$C103,0,IF(U$96&gt;(INDEX($D$15:$AG$15,1,$C103)+$C103),INDEX($D$21:$AG$21,,$C103)-SUM($D103:T103),INDEX($D$21:$AG$21,,$C103)/INDEX($D$15:$AG$15,1,$C103)))</f>
        <v>0</v>
      </c>
      <c r="V103" s="8">
        <f>IF(V$96&lt;=$C103,0,IF(V$96&gt;(INDEX($D$15:$AG$15,1,$C103)+$C103),INDEX($D$21:$AG$21,,$C103)-SUM($D103:U103),INDEX($D$21:$AG$21,,$C103)/INDEX($D$15:$AG$15,1,$C103)))</f>
        <v>0</v>
      </c>
      <c r="W103" s="8">
        <f>IF(W$96&lt;=$C103,0,IF(W$96&gt;(INDEX($D$15:$AG$15,1,$C103)+$C103),INDEX($D$21:$AG$21,,$C103)-SUM($D103:V103),INDEX($D$21:$AG$21,,$C103)/INDEX($D$15:$AG$15,1,$C103)))</f>
        <v>0</v>
      </c>
      <c r="X103" s="8">
        <f>IF(X$96&lt;=$C103,0,IF(X$96&gt;(INDEX($D$15:$AG$15,1,$C103)+$C103),INDEX($D$21:$AG$21,,$C103)-SUM($D103:W103),INDEX($D$21:$AG$21,,$C103)/INDEX($D$15:$AG$15,1,$C103)))</f>
        <v>0</v>
      </c>
      <c r="Y103" s="8">
        <f>IF(Y$96&lt;=$C103,0,IF(Y$96&gt;(INDEX($D$15:$AG$15,1,$C103)+$C103),INDEX($D$21:$AG$21,,$C103)-SUM($D103:X103),INDEX($D$21:$AG$21,,$C103)/INDEX($D$15:$AG$15,1,$C103)))</f>
        <v>0</v>
      </c>
      <c r="Z103" s="8">
        <f>IF(Z$96&lt;=$C103,0,IF(Z$96&gt;(INDEX($D$15:$AG$15,1,$C103)+$C103),INDEX($D$21:$AG$21,,$C103)-SUM($D103:Y103),INDEX($D$21:$AG$21,,$C103)/INDEX($D$15:$AG$15,1,$C103)))</f>
        <v>0</v>
      </c>
      <c r="AA103" s="8">
        <f>IF(AA$96&lt;=$C103,0,IF(AA$96&gt;(INDEX($D$15:$AG$15,1,$C103)+$C103),INDEX($D$21:$AG$21,,$C103)-SUM($D103:Z103),INDEX($D$21:$AG$21,,$C103)/INDEX($D$15:$AG$15,1,$C103)))</f>
        <v>0</v>
      </c>
      <c r="AB103" s="8">
        <f>IF(AB$96&lt;=$C103,0,IF(AB$96&gt;(INDEX($D$15:$AG$15,1,$C103)+$C103),INDEX($D$21:$AG$21,,$C103)-SUM($D103:AA103),INDEX($D$21:$AG$21,,$C103)/INDEX($D$15:$AG$15,1,$C103)))</f>
        <v>0</v>
      </c>
      <c r="AC103" s="8">
        <f>IF(AC$96&lt;=$C103,0,IF(AC$96&gt;(INDEX($D$15:$AG$15,1,$C103)+$C103),INDEX($D$21:$AG$21,,$C103)-SUM($D103:AB103),INDEX($D$21:$AG$21,,$C103)/INDEX($D$15:$AG$15,1,$C103)))</f>
        <v>0</v>
      </c>
      <c r="AD103" s="8">
        <f>IF(AD$96&lt;=$C103,0,IF(AD$96&gt;(INDEX($D$15:$AG$15,1,$C103)+$C103),INDEX($D$21:$AG$21,,$C103)-SUM($D103:AC103),INDEX($D$21:$AG$21,,$C103)/INDEX($D$15:$AG$15,1,$C103)))*0.5</f>
        <v>0</v>
      </c>
      <c r="AE103" s="8">
        <f>IF(AE$96&lt;=$C103,0,IF(AE$96&gt;(INDEX($D$15:$AG$15,1,$C103)+$C103),INDEX($D$21:$AG$21,,$C103)-SUM($D103:AD103),INDEX($D$21:$AG$21,,$C103)/INDEX($D$15:$AG$15,1,$C103)))</f>
        <v>0</v>
      </c>
      <c r="AF103" s="8">
        <f>IF(AF$96&lt;=$C103,0,IF(AF$96&gt;(INDEX($D$15:$AG$15,1,$C103)+$C103),INDEX($D$21:$AG$21,,$C103)-SUM($D103:AE103),INDEX($D$21:$AG$21,,$C103)/INDEX($D$15:$AG$15,1,$C103)))</f>
        <v>0</v>
      </c>
      <c r="AG103" s="8">
        <f>IF(AG$96&lt;=$C103,0,IF(AG$96&gt;(INDEX($D$15:$AG$15,1,$C103)+$C103),INDEX($D$21:$AG$21,,$C103)-SUM($D103:AF103),INDEX($D$21:$AG$21,,$C103)/INDEX($D$15:$AG$15,1,$C103)))</f>
        <v>0</v>
      </c>
      <c r="AH103" s="11">
        <f t="shared" si="43"/>
        <v>0</v>
      </c>
      <c r="AI103" s="11">
        <v>0</v>
      </c>
      <c r="AJ103" s="11">
        <f t="shared" si="44"/>
        <v>0</v>
      </c>
      <c r="AK103" s="10">
        <f t="shared" si="45"/>
        <v>-21.5</v>
      </c>
    </row>
    <row r="104" spans="2:42" outlineLevel="1" x14ac:dyDescent="0.2">
      <c r="B104">
        <v>2002</v>
      </c>
      <c r="C104" s="10">
        <v>6</v>
      </c>
      <c r="D104" s="10"/>
      <c r="E104" s="8">
        <f>IF(E$96&lt;=$C104,0,IF(E$96&gt;(INDEX($D$15:$AG$15,1,$C104)+$C104),INDEX($D$21:$AG$21,,$C104)-SUM($D104:D104),INDEX($D$21:$AG$21,,$C104)/INDEX($D$15:$AG$15,1,$C104)))</f>
        <v>0</v>
      </c>
      <c r="F104" s="8">
        <f>IF(F$96&lt;=$C104,0,IF(F$96&gt;(INDEX($D$15:$AG$15,1,$C104)+$C104),INDEX($D$21:$AG$21,,$C104)-SUM($D104:E104),INDEX($D$21:$AG$21,,$C104)/INDEX($D$15:$AG$15,1,$C104)))</f>
        <v>0</v>
      </c>
      <c r="G104" s="8">
        <f>IF(G$96&lt;=$C104,0,IF(G$96&gt;(INDEX($D$15:$AG$15,1,$C104)+$C104),INDEX($D$21:$AG$21,,$C104)-SUM($D104:F104),INDEX($D$21:$AG$21,,$C104)/INDEX($D$15:$AG$15,1,$C104)))</f>
        <v>0</v>
      </c>
      <c r="H104" s="8">
        <f>IF(H$96&lt;=$C104,0,IF(H$96&gt;(INDEX($D$15:$AG$15,1,$C104)+$C104),INDEX($D$21:$AG$21,,$C104)-SUM($D104:G104),INDEX($D$21:$AG$21,,$C104)/INDEX($D$15:$AG$15,1,$C104)))</f>
        <v>0</v>
      </c>
      <c r="I104" s="8">
        <f>IF(I$96&lt;=$C104,0,IF(I$96&gt;(INDEX($D$15:$AG$15,1,$C104)+$C104),INDEX($D$21:$AG$21,,$C104)-SUM($D104:H104),INDEX($D$21:$AG$21,,$C104)/INDEX($D$15:$AG$15,1,$C104)))</f>
        <v>0</v>
      </c>
      <c r="J104" s="8">
        <f>IF(J$96&lt;=$C104,0,IF(J$96&gt;(INDEX($D$15:$AG$15,1,$C104)+$C104),INDEX($D$21:$AG$21,,$C104)-SUM($D104:I104),INDEX($D$21:$AG$21,,$C104)/INDEX($D$15:$AG$15,1,$C104)))</f>
        <v>0</v>
      </c>
      <c r="K104" s="8">
        <f>IF(K$96&lt;=$C104,0,IF(K$96&gt;(INDEX($D$15:$AG$15,1,$C104)+$C104),INDEX($D$21:$AG$21,,$C104)-SUM($D104:J104),INDEX($D$21:$AG$21,,$C104)/INDEX($D$15:$AG$15,1,$C104)))</f>
        <v>0</v>
      </c>
      <c r="L104" s="8">
        <f>IF(L$96&lt;=$C104,0,IF(L$96&gt;(INDEX($D$15:$AG$15,1,$C104)+$C104),INDEX($D$21:$AG$21,,$C104)-SUM($D104:K104),INDEX($D$21:$AG$21,,$C104)/INDEX($D$15:$AG$15,1,$C104)))</f>
        <v>0</v>
      </c>
      <c r="M104" s="8">
        <f>IF(M$96&lt;=$C104,0,IF(M$96&gt;(INDEX($D$15:$AG$15,1,$C104)+$C104),INDEX($D$21:$AG$21,,$C104)-SUM($D104:L104),INDEX($D$21:$AG$21,,$C104)/INDEX($D$15:$AG$15,1,$C104)))</f>
        <v>0</v>
      </c>
      <c r="N104" s="8">
        <f>IF(N$96&lt;=$C104,0,IF(N$96&gt;(INDEX($D$15:$AG$15,1,$C104)+$C104),INDEX($D$21:$AG$21,,$C104)-SUM($D104:M104),INDEX($D$21:$AG$21,,$C104)/INDEX($D$15:$AG$15,1,$C104)))</f>
        <v>0</v>
      </c>
      <c r="O104" s="8">
        <f>IF(O$96&lt;=$C104,0,IF(O$96&gt;(INDEX($D$15:$AG$15,1,$C104)+$C104),INDEX($D$21:$AG$21,,$C104)-SUM($D104:N104),INDEX($D$21:$AG$21,,$C104)/INDEX($D$15:$AG$15,1,$C104)))</f>
        <v>0</v>
      </c>
      <c r="P104" s="8">
        <f>IF(P$96&lt;=$C104,0,IF(P$96&gt;(INDEX($D$15:$AG$15,1,$C104)+$C104),INDEX($D$21:$AG$21,,$C104)-SUM($D104:O104),INDEX($D$21:$AG$21,,$C104)/INDEX($D$15:$AG$15,1,$C104)))</f>
        <v>0</v>
      </c>
      <c r="Q104" s="8">
        <f>IF(Q$96&lt;=$C104,0,IF(Q$96&gt;(INDEX($D$15:$AG$15,1,$C104)+$C104),INDEX($D$21:$AG$21,,$C104)-SUM($D104:P104),INDEX($D$21:$AG$21,,$C104)/INDEX($D$15:$AG$15,1,$C104)))</f>
        <v>0</v>
      </c>
      <c r="R104" s="8">
        <f>IF(R$96&lt;=$C104,0,IF(R$96&gt;(INDEX($D$15:$AG$15,1,$C104)+$C104),INDEX($D$21:$AG$21,,$C104)-SUM($D104:Q104),INDEX($D$21:$AG$21,,$C104)/INDEX($D$15:$AG$15,1,$C104)))</f>
        <v>0</v>
      </c>
      <c r="S104" s="8">
        <f>IF(S$96&lt;=$C104,0,IF(S$96&gt;(INDEX($D$15:$AG$15,1,$C104)+$C104),INDEX($D$21:$AG$21,,$C104)-SUM($D104:R104),INDEX($D$21:$AG$21,,$C104)/INDEX($D$15:$AG$15,1,$C104)))</f>
        <v>0</v>
      </c>
      <c r="T104" s="8">
        <f>IF(T$96&lt;=$C104,0,IF(T$96&gt;(INDEX($D$15:$AG$15,1,$C104)+$C104),INDEX($D$21:$AG$21,,$C104)-SUM($D104:S104),INDEX($D$21:$AG$21,,$C104)/INDEX($D$15:$AG$15,1,$C104)))</f>
        <v>0</v>
      </c>
      <c r="U104" s="8">
        <f>IF(U$96&lt;=$C104,0,IF(U$96&gt;(INDEX($D$15:$AG$15,1,$C104)+$C104),INDEX($D$21:$AG$21,,$C104)-SUM($D104:T104),INDEX($D$21:$AG$21,,$C104)/INDEX($D$15:$AG$15,1,$C104)))</f>
        <v>0</v>
      </c>
      <c r="V104" s="8">
        <f>IF(V$96&lt;=$C104,0,IF(V$96&gt;(INDEX($D$15:$AG$15,1,$C104)+$C104),INDEX($D$21:$AG$21,,$C104)-SUM($D104:U104),INDEX($D$21:$AG$21,,$C104)/INDEX($D$15:$AG$15,1,$C104)))</f>
        <v>0</v>
      </c>
      <c r="W104" s="8">
        <f>IF(W$96&lt;=$C104,0,IF(W$96&gt;(INDEX($D$15:$AG$15,1,$C104)+$C104),INDEX($D$21:$AG$21,,$C104)-SUM($D104:V104),INDEX($D$21:$AG$21,,$C104)/INDEX($D$15:$AG$15,1,$C104)))</f>
        <v>0</v>
      </c>
      <c r="X104" s="8">
        <f>IF(X$96&lt;=$C104,0,IF(X$96&gt;(INDEX($D$15:$AG$15,1,$C104)+$C104),INDEX($D$21:$AG$21,,$C104)-SUM($D104:W104),INDEX($D$21:$AG$21,,$C104)/INDEX($D$15:$AG$15,1,$C104)))</f>
        <v>0</v>
      </c>
      <c r="Y104" s="8">
        <f>IF(Y$96&lt;=$C104,0,IF(Y$96&gt;(INDEX($D$15:$AG$15,1,$C104)+$C104),INDEX($D$21:$AG$21,,$C104)-SUM($D104:X104),INDEX($D$21:$AG$21,,$C104)/INDEX($D$15:$AG$15,1,$C104)))</f>
        <v>0</v>
      </c>
      <c r="Z104" s="8">
        <f>IF(Z$96&lt;=$C104,0,IF(Z$96&gt;(INDEX($D$15:$AG$15,1,$C104)+$C104),INDEX($D$21:$AG$21,,$C104)-SUM($D104:Y104),INDEX($D$21:$AG$21,,$C104)/INDEX($D$15:$AG$15,1,$C104)))</f>
        <v>0</v>
      </c>
      <c r="AA104" s="8">
        <f>IF(AA$96&lt;=$C104,0,IF(AA$96&gt;(INDEX($D$15:$AG$15,1,$C104)+$C104),INDEX($D$21:$AG$21,,$C104)-SUM($D104:Z104),INDEX($D$21:$AG$21,,$C104)/INDEX($D$15:$AG$15,1,$C104)))</f>
        <v>0</v>
      </c>
      <c r="AB104" s="8">
        <f>IF(AB$96&lt;=$C104,0,IF(AB$96&gt;(INDEX($D$15:$AG$15,1,$C104)+$C104),INDEX($D$21:$AG$21,,$C104)-SUM($D104:AA104),INDEX($D$21:$AG$21,,$C104)/INDEX($D$15:$AG$15,1,$C104)))</f>
        <v>0</v>
      </c>
      <c r="AC104" s="8">
        <f>IF(AC$96&lt;=$C104,0,IF(AC$96&gt;(INDEX($D$15:$AG$15,1,$C104)+$C104),INDEX($D$21:$AG$21,,$C104)-SUM($D104:AB104),INDEX($D$21:$AG$21,,$C104)/INDEX($D$15:$AG$15,1,$C104)))</f>
        <v>0</v>
      </c>
      <c r="AD104" s="8">
        <f>IF(AD$96&lt;=$C104,0,IF(AD$96&gt;(INDEX($D$15:$AG$15,1,$C104)+$C104),INDEX($D$21:$AG$21,,$C104)-SUM($D104:AC104),INDEX($D$21:$AG$21,,$C104)/INDEX($D$15:$AG$15,1,$C104)))*0.5</f>
        <v>0</v>
      </c>
      <c r="AE104" s="8">
        <f>IF(AE$96&lt;=$C104,0,IF(AE$96&gt;(INDEX($D$15:$AG$15,1,$C104)+$C104),INDEX($D$21:$AG$21,,$C104)-SUM($D104:AD104),INDEX($D$21:$AG$21,,$C104)/INDEX($D$15:$AG$15,1,$C104)))</f>
        <v>0</v>
      </c>
      <c r="AF104" s="8">
        <f>IF(AF$96&lt;=$C104,0,IF(AF$96&gt;(INDEX($D$15:$AG$15,1,$C104)+$C104),INDEX($D$21:$AG$21,,$C104)-SUM($D104:AE104),INDEX($D$21:$AG$21,,$C104)/INDEX($D$15:$AG$15,1,$C104)))</f>
        <v>0</v>
      </c>
      <c r="AG104" s="8">
        <f>IF(AG$96&lt;=$C104,0,IF(AG$96&gt;(INDEX($D$15:$AG$15,1,$C104)+$C104),INDEX($D$21:$AG$21,,$C104)-SUM($D104:AF104),INDEX($D$21:$AG$21,,$C104)/INDEX($D$15:$AG$15,1,$C104)))</f>
        <v>0</v>
      </c>
      <c r="AH104" s="11">
        <f t="shared" si="43"/>
        <v>0</v>
      </c>
      <c r="AI104" s="11">
        <v>0</v>
      </c>
      <c r="AJ104" s="11">
        <f t="shared" si="44"/>
        <v>0</v>
      </c>
      <c r="AK104" s="10">
        <f t="shared" si="45"/>
        <v>-20.5</v>
      </c>
    </row>
    <row r="105" spans="2:42" outlineLevel="1" x14ac:dyDescent="0.2">
      <c r="B105">
        <v>2003</v>
      </c>
      <c r="C105" s="10">
        <v>7</v>
      </c>
      <c r="D105" s="10"/>
      <c r="E105" s="8">
        <f>IF(E$96&lt;=$C105,0,IF(E$96&gt;(INDEX($D$15:$AG$15,1,$C105)+$C105),INDEX($D$21:$AG$21,,$C105)-SUM($D105:D105),INDEX($D$21:$AG$21,,$C105)/INDEX($D$15:$AG$15,1,$C105)))</f>
        <v>0</v>
      </c>
      <c r="F105" s="8">
        <f>IF(F$96&lt;=$C105,0,IF(F$96&gt;(INDEX($D$15:$AG$15,1,$C105)+$C105),INDEX($D$21:$AG$21,,$C105)-SUM($D105:E105),INDEX($D$21:$AG$21,,$C105)/INDEX($D$15:$AG$15,1,$C105)))</f>
        <v>0</v>
      </c>
      <c r="G105" s="8">
        <f>IF(G$96&lt;=$C105,0,IF(G$96&gt;(INDEX($D$15:$AG$15,1,$C105)+$C105),INDEX($D$21:$AG$21,,$C105)-SUM($D105:F105),INDEX($D$21:$AG$21,,$C105)/INDEX($D$15:$AG$15,1,$C105)))</f>
        <v>0</v>
      </c>
      <c r="H105" s="8">
        <f>IF(H$96&lt;=$C105,0,IF(H$96&gt;(INDEX($D$15:$AG$15,1,$C105)+$C105),INDEX($D$21:$AG$21,,$C105)-SUM($D105:G105),INDEX($D$21:$AG$21,,$C105)/INDEX($D$15:$AG$15,1,$C105)))</f>
        <v>0</v>
      </c>
      <c r="I105" s="8">
        <f>IF(I$96&lt;=$C105,0,IF(I$96&gt;(INDEX($D$15:$AG$15,1,$C105)+$C105),INDEX($D$21:$AG$21,,$C105)-SUM($D105:H105),INDEX($D$21:$AG$21,,$C105)/INDEX($D$15:$AG$15,1,$C105)))</f>
        <v>0</v>
      </c>
      <c r="J105" s="8">
        <f>IF(J$96&lt;=$C105,0,IF(J$96&gt;(INDEX($D$15:$AG$15,1,$C105)+$C105),INDEX($D$21:$AG$21,,$C105)-SUM($D105:I105),INDEX($D$21:$AG$21,,$C105)/INDEX($D$15:$AG$15,1,$C105)))</f>
        <v>0</v>
      </c>
      <c r="K105" s="8">
        <f>IF(K$96&lt;=$C105,0,IF(K$96&gt;(INDEX($D$15:$AG$15,1,$C105)+$C105),INDEX($D$21:$AG$21,,$C105)-SUM($D105:J105),INDEX($D$21:$AG$21,,$C105)/INDEX($D$15:$AG$15,1,$C105)))</f>
        <v>0</v>
      </c>
      <c r="L105" s="8">
        <f>IF(L$96&lt;=$C105,0,IF(L$96&gt;(INDEX($D$15:$AG$15,1,$C105)+$C105),INDEX($D$21:$AG$21,,$C105)-SUM($D105:K105),INDEX($D$21:$AG$21,,$C105)/INDEX($D$15:$AG$15,1,$C105)))</f>
        <v>0</v>
      </c>
      <c r="M105" s="8">
        <f>IF(M$96&lt;=$C105,0,IF(M$96&gt;(INDEX($D$15:$AG$15,1,$C105)+$C105),INDEX($D$21:$AG$21,,$C105)-SUM($D105:L105),INDEX($D$21:$AG$21,,$C105)/INDEX($D$15:$AG$15,1,$C105)))</f>
        <v>0</v>
      </c>
      <c r="N105" s="8">
        <f>IF(N$96&lt;=$C105,0,IF(N$96&gt;(INDEX($D$15:$AG$15,1,$C105)+$C105),INDEX($D$21:$AG$21,,$C105)-SUM($D105:M105),INDEX($D$21:$AG$21,,$C105)/INDEX($D$15:$AG$15,1,$C105)))</f>
        <v>0</v>
      </c>
      <c r="O105" s="8">
        <f>IF(O$96&lt;=$C105,0,IF(O$96&gt;(INDEX($D$15:$AG$15,1,$C105)+$C105),INDEX($D$21:$AG$21,,$C105)-SUM($D105:N105),INDEX($D$21:$AG$21,,$C105)/INDEX($D$15:$AG$15,1,$C105)))</f>
        <v>0</v>
      </c>
      <c r="P105" s="8">
        <f>IF(P$96&lt;=$C105,0,IF(P$96&gt;(INDEX($D$15:$AG$15,1,$C105)+$C105),INDEX($D$21:$AG$21,,$C105)-SUM($D105:O105),INDEX($D$21:$AG$21,,$C105)/INDEX($D$15:$AG$15,1,$C105)))</f>
        <v>0</v>
      </c>
      <c r="Q105" s="8">
        <f>IF(Q$96&lt;=$C105,0,IF(Q$96&gt;(INDEX($D$15:$AG$15,1,$C105)+$C105),INDEX($D$21:$AG$21,,$C105)-SUM($D105:P105),INDEX($D$21:$AG$21,,$C105)/INDEX($D$15:$AG$15,1,$C105)))</f>
        <v>0</v>
      </c>
      <c r="R105" s="8">
        <f>IF(R$96&lt;=$C105,0,IF(R$96&gt;(INDEX($D$15:$AG$15,1,$C105)+$C105),INDEX($D$21:$AG$21,,$C105)-SUM($D105:Q105),INDEX($D$21:$AG$21,,$C105)/INDEX($D$15:$AG$15,1,$C105)))</f>
        <v>0</v>
      </c>
      <c r="S105" s="8">
        <f>IF(S$96&lt;=$C105,0,IF(S$96&gt;(INDEX($D$15:$AG$15,1,$C105)+$C105),INDEX($D$21:$AG$21,,$C105)-SUM($D105:R105),INDEX($D$21:$AG$21,,$C105)/INDEX($D$15:$AG$15,1,$C105)))</f>
        <v>0</v>
      </c>
      <c r="T105" s="8">
        <f>IF(T$96&lt;=$C105,0,IF(T$96&gt;(INDEX($D$15:$AG$15,1,$C105)+$C105),INDEX($D$21:$AG$21,,$C105)-SUM($D105:S105),INDEX($D$21:$AG$21,,$C105)/INDEX($D$15:$AG$15,1,$C105)))</f>
        <v>0</v>
      </c>
      <c r="U105" s="8">
        <f>IF(U$96&lt;=$C105,0,IF(U$96&gt;(INDEX($D$15:$AG$15,1,$C105)+$C105),INDEX($D$21:$AG$21,,$C105)-SUM($D105:T105),INDEX($D$21:$AG$21,,$C105)/INDEX($D$15:$AG$15,1,$C105)))</f>
        <v>0</v>
      </c>
      <c r="V105" s="8">
        <f>IF(V$96&lt;=$C105,0,IF(V$96&gt;(INDEX($D$15:$AG$15,1,$C105)+$C105),INDEX($D$21:$AG$21,,$C105)-SUM($D105:U105),INDEX($D$21:$AG$21,,$C105)/INDEX($D$15:$AG$15,1,$C105)))</f>
        <v>0</v>
      </c>
      <c r="W105" s="8">
        <f>IF(W$96&lt;=$C105,0,IF(W$96&gt;(INDEX($D$15:$AG$15,1,$C105)+$C105),INDEX($D$21:$AG$21,,$C105)-SUM($D105:V105),INDEX($D$21:$AG$21,,$C105)/INDEX($D$15:$AG$15,1,$C105)))</f>
        <v>0</v>
      </c>
      <c r="X105" s="8">
        <f>IF(X$96&lt;=$C105,0,IF(X$96&gt;(INDEX($D$15:$AG$15,1,$C105)+$C105),INDEX($D$21:$AG$21,,$C105)-SUM($D105:W105),INDEX($D$21:$AG$21,,$C105)/INDEX($D$15:$AG$15,1,$C105)))</f>
        <v>0</v>
      </c>
      <c r="Y105" s="8">
        <f>IF(Y$96&lt;=$C105,0,IF(Y$96&gt;(INDEX($D$15:$AG$15,1,$C105)+$C105),INDEX($D$21:$AG$21,,$C105)-SUM($D105:X105),INDEX($D$21:$AG$21,,$C105)/INDEX($D$15:$AG$15,1,$C105)))</f>
        <v>0</v>
      </c>
      <c r="Z105" s="8">
        <f>IF(Z$96&lt;=$C105,0,IF(Z$96&gt;(INDEX($D$15:$AG$15,1,$C105)+$C105),INDEX($D$21:$AG$21,,$C105)-SUM($D105:Y105),INDEX($D$21:$AG$21,,$C105)/INDEX($D$15:$AG$15,1,$C105)))</f>
        <v>0</v>
      </c>
      <c r="AA105" s="8">
        <f>IF(AA$96&lt;=$C105,0,IF(AA$96&gt;(INDEX($D$15:$AG$15,1,$C105)+$C105),INDEX($D$21:$AG$21,,$C105)-SUM($D105:Z105),INDEX($D$21:$AG$21,,$C105)/INDEX($D$15:$AG$15,1,$C105)))</f>
        <v>0</v>
      </c>
      <c r="AB105" s="8">
        <f>IF(AB$96&lt;=$C105,0,IF(AB$96&gt;(INDEX($D$15:$AG$15,1,$C105)+$C105),INDEX($D$21:$AG$21,,$C105)-SUM($D105:AA105),INDEX($D$21:$AG$21,,$C105)/INDEX($D$15:$AG$15,1,$C105)))</f>
        <v>0</v>
      </c>
      <c r="AC105" s="8">
        <f>IF(AC$96&lt;=$C105,0,IF(AC$96&gt;(INDEX($D$15:$AG$15,1,$C105)+$C105),INDEX($D$21:$AG$21,,$C105)-SUM($D105:AB105),INDEX($D$21:$AG$21,,$C105)/INDEX($D$15:$AG$15,1,$C105)))</f>
        <v>0</v>
      </c>
      <c r="AD105" s="8">
        <f>IF(AD$96&lt;=$C105,0,IF(AD$96&gt;(INDEX($D$15:$AG$15,1,$C105)+$C105),INDEX($D$21:$AG$21,,$C105)-SUM($D105:AC105),INDEX($D$21:$AG$21,,$C105)/INDEX($D$15:$AG$15,1,$C105)))*0.5</f>
        <v>0</v>
      </c>
      <c r="AE105" s="8">
        <f>IF(AE$96&lt;=$C105,0,IF(AE$96&gt;(INDEX($D$15:$AG$15,1,$C105)+$C105),INDEX($D$21:$AG$21,,$C105)-SUM($D105:AD105),INDEX($D$21:$AG$21,,$C105)/INDEX($D$15:$AG$15,1,$C105)))</f>
        <v>0</v>
      </c>
      <c r="AF105" s="8">
        <f>IF(AF$96&lt;=$C105,0,IF(AF$96&gt;(INDEX($D$15:$AG$15,1,$C105)+$C105),INDEX($D$21:$AG$21,,$C105)-SUM($D105:AE105),INDEX($D$21:$AG$21,,$C105)/INDEX($D$15:$AG$15,1,$C105)))</f>
        <v>0</v>
      </c>
      <c r="AG105" s="8">
        <f>IF(AG$96&lt;=$C105,0,IF(AG$96&gt;(INDEX($D$15:$AG$15,1,$C105)+$C105),INDEX($D$21:$AG$21,,$C105)-SUM($D105:AF105),INDEX($D$21:$AG$21,,$C105)/INDEX($D$15:$AG$15,1,$C105)))</f>
        <v>0</v>
      </c>
      <c r="AH105" s="11">
        <f t="shared" si="43"/>
        <v>0</v>
      </c>
      <c r="AI105" s="11">
        <v>0</v>
      </c>
      <c r="AJ105" s="11">
        <f t="shared" si="44"/>
        <v>0</v>
      </c>
      <c r="AK105" s="10">
        <f t="shared" si="45"/>
        <v>-19.5</v>
      </c>
    </row>
    <row r="106" spans="2:42" outlineLevel="1" x14ac:dyDescent="0.2">
      <c r="B106">
        <v>2004</v>
      </c>
      <c r="C106" s="10">
        <v>8</v>
      </c>
      <c r="D106" s="10"/>
      <c r="E106" s="8">
        <f>IF(E$96&lt;=$C106,0,IF(E$96&gt;(INDEX($D$15:$AG$15,1,$C106)+$C106),INDEX($D$21:$AG$21,,$C106)-SUM($D106:D106),INDEX($D$21:$AG$21,,$C106)/INDEX($D$15:$AG$15,1,$C106)))</f>
        <v>0</v>
      </c>
      <c r="F106" s="8">
        <f>IF(F$96&lt;=$C106,0,IF(F$96&gt;(INDEX($D$15:$AG$15,1,$C106)+$C106),INDEX($D$21:$AG$21,,$C106)-SUM($D106:E106),INDEX($D$21:$AG$21,,$C106)/INDEX($D$15:$AG$15,1,$C106)))</f>
        <v>0</v>
      </c>
      <c r="G106" s="8">
        <f>IF(G$96&lt;=$C106,0,IF(G$96&gt;(INDEX($D$15:$AG$15,1,$C106)+$C106),INDEX($D$21:$AG$21,,$C106)-SUM($D106:F106),INDEX($D$21:$AG$21,,$C106)/INDEX($D$15:$AG$15,1,$C106)))</f>
        <v>0</v>
      </c>
      <c r="H106" s="8">
        <f>IF(H$96&lt;=$C106,0,IF(H$96&gt;(INDEX($D$15:$AG$15,1,$C106)+$C106),INDEX($D$21:$AG$21,,$C106)-SUM($D106:G106),INDEX($D$21:$AG$21,,$C106)/INDEX($D$15:$AG$15,1,$C106)))</f>
        <v>0</v>
      </c>
      <c r="I106" s="8">
        <f>IF(I$96&lt;=$C106,0,IF(I$96&gt;(INDEX($D$15:$AG$15,1,$C106)+$C106),INDEX($D$21:$AG$21,,$C106)-SUM($D106:H106),INDEX($D$21:$AG$21,,$C106)/INDEX($D$15:$AG$15,1,$C106)))</f>
        <v>0</v>
      </c>
      <c r="J106" s="8">
        <f>IF(J$96&lt;=$C106,0,IF(J$96&gt;(INDEX($D$15:$AG$15,1,$C106)+$C106),INDEX($D$21:$AG$21,,$C106)-SUM($D106:I106),INDEX($D$21:$AG$21,,$C106)/INDEX($D$15:$AG$15,1,$C106)))</f>
        <v>0</v>
      </c>
      <c r="K106" s="8">
        <f>IF(K$96&lt;=$C106,0,IF(K$96&gt;(INDEX($D$15:$AG$15,1,$C106)+$C106),INDEX($D$21:$AG$21,,$C106)-SUM($D106:J106),INDEX($D$21:$AG$21,,$C106)/INDEX($D$15:$AG$15,1,$C106)))</f>
        <v>0</v>
      </c>
      <c r="L106" s="8">
        <f>IF(L$96&lt;=$C106,0,IF(L$96&gt;(INDEX($D$15:$AG$15,1,$C106)+$C106),INDEX($D$21:$AG$21,,$C106)-SUM($D106:K106),INDEX($D$21:$AG$21,,$C106)/INDEX($D$15:$AG$15,1,$C106)))</f>
        <v>0</v>
      </c>
      <c r="M106" s="8">
        <f>IF(M$96&lt;=$C106,0,IF(M$96&gt;(INDEX($D$15:$AG$15,1,$C106)+$C106),INDEX($D$21:$AG$21,,$C106)-SUM($D106:L106),INDEX($D$21:$AG$21,,$C106)/INDEX($D$15:$AG$15,1,$C106)))</f>
        <v>0</v>
      </c>
      <c r="N106" s="8">
        <f>IF(N$96&lt;=$C106,0,IF(N$96&gt;(INDEX($D$15:$AG$15,1,$C106)+$C106),INDEX($D$21:$AG$21,,$C106)-SUM($D106:M106),INDEX($D$21:$AG$21,,$C106)/INDEX($D$15:$AG$15,1,$C106)))</f>
        <v>0</v>
      </c>
      <c r="O106" s="8">
        <f>IF(O$96&lt;=$C106,0,IF(O$96&gt;(INDEX($D$15:$AG$15,1,$C106)+$C106),INDEX($D$21:$AG$21,,$C106)-SUM($D106:N106),INDEX($D$21:$AG$21,,$C106)/INDEX($D$15:$AG$15,1,$C106)))</f>
        <v>0</v>
      </c>
      <c r="P106" s="8">
        <f>IF(P$96&lt;=$C106,0,IF(P$96&gt;(INDEX($D$15:$AG$15,1,$C106)+$C106),INDEX($D$21:$AG$21,,$C106)-SUM($D106:O106),INDEX($D$21:$AG$21,,$C106)/INDEX($D$15:$AG$15,1,$C106)))</f>
        <v>0</v>
      </c>
      <c r="Q106" s="8">
        <f>IF(Q$96&lt;=$C106,0,IF(Q$96&gt;(INDEX($D$15:$AG$15,1,$C106)+$C106),INDEX($D$21:$AG$21,,$C106)-SUM($D106:P106),INDEX($D$21:$AG$21,,$C106)/INDEX($D$15:$AG$15,1,$C106)))</f>
        <v>0</v>
      </c>
      <c r="R106" s="8">
        <f>IF(R$96&lt;=$C106,0,IF(R$96&gt;(INDEX($D$15:$AG$15,1,$C106)+$C106),INDEX($D$21:$AG$21,,$C106)-SUM($D106:Q106),INDEX($D$21:$AG$21,,$C106)/INDEX($D$15:$AG$15,1,$C106)))</f>
        <v>0</v>
      </c>
      <c r="S106" s="8">
        <f>IF(S$96&lt;=$C106,0,IF(S$96&gt;(INDEX($D$15:$AG$15,1,$C106)+$C106),INDEX($D$21:$AG$21,,$C106)-SUM($D106:R106),INDEX($D$21:$AG$21,,$C106)/INDEX($D$15:$AG$15,1,$C106)))</f>
        <v>0</v>
      </c>
      <c r="T106" s="8">
        <f>IF(T$96&lt;=$C106,0,IF(T$96&gt;(INDEX($D$15:$AG$15,1,$C106)+$C106),INDEX($D$21:$AG$21,,$C106)-SUM($D106:S106),INDEX($D$21:$AG$21,,$C106)/INDEX($D$15:$AG$15,1,$C106)))</f>
        <v>0</v>
      </c>
      <c r="U106" s="8">
        <f>IF(U$96&lt;=$C106,0,IF(U$96&gt;(INDEX($D$15:$AG$15,1,$C106)+$C106),INDEX($D$21:$AG$21,,$C106)-SUM($D106:T106),INDEX($D$21:$AG$21,,$C106)/INDEX($D$15:$AG$15,1,$C106)))</f>
        <v>0</v>
      </c>
      <c r="V106" s="8">
        <f>IF(V$96&lt;=$C106,0,IF(V$96&gt;(INDEX($D$15:$AG$15,1,$C106)+$C106),INDEX($D$21:$AG$21,,$C106)-SUM($D106:U106),INDEX($D$21:$AG$21,,$C106)/INDEX($D$15:$AG$15,1,$C106)))</f>
        <v>0</v>
      </c>
      <c r="W106" s="8">
        <f>IF(W$96&lt;=$C106,0,IF(W$96&gt;(INDEX($D$15:$AG$15,1,$C106)+$C106),INDEX($D$21:$AG$21,,$C106)-SUM($D106:V106),INDEX($D$21:$AG$21,,$C106)/INDEX($D$15:$AG$15,1,$C106)))</f>
        <v>0</v>
      </c>
      <c r="X106" s="8">
        <f>IF(X$96&lt;=$C106,0,IF(X$96&gt;(INDEX($D$15:$AG$15,1,$C106)+$C106),INDEX($D$21:$AG$21,,$C106)-SUM($D106:W106),INDEX($D$21:$AG$21,,$C106)/INDEX($D$15:$AG$15,1,$C106)))</f>
        <v>0</v>
      </c>
      <c r="Y106" s="8">
        <f>IF(Y$96&lt;=$C106,0,IF(Y$96&gt;(INDEX($D$15:$AG$15,1,$C106)+$C106),INDEX($D$21:$AG$21,,$C106)-SUM($D106:X106),INDEX($D$21:$AG$21,,$C106)/INDEX($D$15:$AG$15,1,$C106)))</f>
        <v>0</v>
      </c>
      <c r="Z106" s="8">
        <f>IF(Z$96&lt;=$C106,0,IF(Z$96&gt;(INDEX($D$15:$AG$15,1,$C106)+$C106),INDEX($D$21:$AG$21,,$C106)-SUM($D106:Y106),INDEX($D$21:$AG$21,,$C106)/INDEX($D$15:$AG$15,1,$C106)))</f>
        <v>0</v>
      </c>
      <c r="AA106" s="8">
        <f>IF(AA$96&lt;=$C106,0,IF(AA$96&gt;(INDEX($D$15:$AG$15,1,$C106)+$C106),INDEX($D$21:$AG$21,,$C106)-SUM($D106:Z106),INDEX($D$21:$AG$21,,$C106)/INDEX($D$15:$AG$15,1,$C106)))</f>
        <v>0</v>
      </c>
      <c r="AB106" s="8">
        <f>IF(AB$96&lt;=$C106,0,IF(AB$96&gt;(INDEX($D$15:$AG$15,1,$C106)+$C106),INDEX($D$21:$AG$21,,$C106)-SUM($D106:AA106),INDEX($D$21:$AG$21,,$C106)/INDEX($D$15:$AG$15,1,$C106)))</f>
        <v>0</v>
      </c>
      <c r="AC106" s="8">
        <f>IF(AC$96&lt;=$C106,0,IF(AC$96&gt;(INDEX($D$15:$AG$15,1,$C106)+$C106),INDEX($D$21:$AG$21,,$C106)-SUM($D106:AB106),INDEX($D$21:$AG$21,,$C106)/INDEX($D$15:$AG$15,1,$C106)))</f>
        <v>0</v>
      </c>
      <c r="AD106" s="8">
        <f>IF(AD$96&lt;=$C106,0,IF(AD$96&gt;(INDEX($D$15:$AG$15,1,$C106)+$C106),INDEX($D$21:$AG$21,,$C106)-SUM($D106:AC106),INDEX($D$21:$AG$21,,$C106)/INDEX($D$15:$AG$15,1,$C106)))*0.5</f>
        <v>0</v>
      </c>
      <c r="AE106" s="8">
        <f>IF(AE$96&lt;=$C106,0,IF(AE$96&gt;(INDEX($D$15:$AG$15,1,$C106)+$C106),INDEX($D$21:$AG$21,,$C106)-SUM($D106:AD106),INDEX($D$21:$AG$21,,$C106)/INDEX($D$15:$AG$15,1,$C106)))</f>
        <v>0</v>
      </c>
      <c r="AF106" s="8">
        <f>IF(AF$96&lt;=$C106,0,IF(AF$96&gt;(INDEX($D$15:$AG$15,1,$C106)+$C106),INDEX($D$21:$AG$21,,$C106)-SUM($D106:AE106),INDEX($D$21:$AG$21,,$C106)/INDEX($D$15:$AG$15,1,$C106)))</f>
        <v>0</v>
      </c>
      <c r="AG106" s="8">
        <f>IF(AG$96&lt;=$C106,0,IF(AG$96&gt;(INDEX($D$15:$AG$15,1,$C106)+$C106),INDEX($D$21:$AG$21,,$C106)-SUM($D106:AF106),INDEX($D$21:$AG$21,,$C106)/INDEX($D$15:$AG$15,1,$C106)))</f>
        <v>0</v>
      </c>
      <c r="AH106" s="11">
        <f t="shared" si="43"/>
        <v>0</v>
      </c>
      <c r="AI106" s="11">
        <v>0</v>
      </c>
      <c r="AJ106" s="11">
        <f t="shared" si="44"/>
        <v>0</v>
      </c>
      <c r="AK106" s="10">
        <f t="shared" si="45"/>
        <v>-18.5</v>
      </c>
    </row>
    <row r="107" spans="2:42" outlineLevel="1" x14ac:dyDescent="0.2">
      <c r="B107">
        <v>2005</v>
      </c>
      <c r="C107" s="10">
        <v>9</v>
      </c>
      <c r="D107" s="10"/>
      <c r="E107" s="8">
        <f>IF(E$96&lt;=$C107,0,IF(E$96&gt;(INDEX($D$15:$AG$15,1,$C107)+$C107),INDEX($D$21:$AG$21,,$C107)-SUM($D107:D107),INDEX($D$21:$AG$21,,$C107)/INDEX($D$15:$AG$15,1,$C107)))</f>
        <v>0</v>
      </c>
      <c r="F107" s="8">
        <f>IF(F$96&lt;=$C107,0,IF(F$96&gt;(INDEX($D$15:$AG$15,1,$C107)+$C107),INDEX($D$21:$AG$21,,$C107)-SUM($D107:E107),INDEX($D$21:$AG$21,,$C107)/INDEX($D$15:$AG$15,1,$C107)))</f>
        <v>0</v>
      </c>
      <c r="G107" s="8">
        <f>IF(G$96&lt;=$C107,0,IF(G$96&gt;(INDEX($D$15:$AG$15,1,$C107)+$C107),INDEX($D$21:$AG$21,,$C107)-SUM($D107:F107),INDEX($D$21:$AG$21,,$C107)/INDEX($D$15:$AG$15,1,$C107)))</f>
        <v>0</v>
      </c>
      <c r="H107" s="8">
        <f>IF(H$96&lt;=$C107,0,IF(H$96&gt;(INDEX($D$15:$AG$15,1,$C107)+$C107),INDEX($D$21:$AG$21,,$C107)-SUM($D107:G107),INDEX($D$21:$AG$21,,$C107)/INDEX($D$15:$AG$15,1,$C107)))</f>
        <v>0</v>
      </c>
      <c r="I107" s="8">
        <f>IF(I$96&lt;=$C107,0,IF(I$96&gt;(INDEX($D$15:$AG$15,1,$C107)+$C107),INDEX($D$21:$AG$21,,$C107)-SUM($D107:H107),INDEX($D$21:$AG$21,,$C107)/INDEX($D$15:$AG$15,1,$C107)))</f>
        <v>0</v>
      </c>
      <c r="J107" s="8">
        <f>IF(J$96&lt;=$C107,0,IF(J$96&gt;(INDEX($D$15:$AG$15,1,$C107)+$C107),INDEX($D$21:$AG$21,,$C107)-SUM($D107:I107),INDEX($D$21:$AG$21,,$C107)/INDEX($D$15:$AG$15,1,$C107)))</f>
        <v>0</v>
      </c>
      <c r="K107" s="8">
        <f>IF(K$96&lt;=$C107,0,IF(K$96&gt;(INDEX($D$15:$AG$15,1,$C107)+$C107),INDEX($D$21:$AG$21,,$C107)-SUM($D107:J107),INDEX($D$21:$AG$21,,$C107)/INDEX($D$15:$AG$15,1,$C107)))</f>
        <v>0</v>
      </c>
      <c r="L107" s="8">
        <f>IF(L$96&lt;=$C107,0,IF(L$96&gt;(INDEX($D$15:$AG$15,1,$C107)+$C107),INDEX($D$21:$AG$21,,$C107)-SUM($D107:K107),INDEX($D$21:$AG$21,,$C107)/INDEX($D$15:$AG$15,1,$C107)))</f>
        <v>0</v>
      </c>
      <c r="M107" s="8">
        <f>IF(M$96&lt;=$C107,0,IF(M$96&gt;(INDEX($D$15:$AG$15,1,$C107)+$C107),INDEX($D$21:$AG$21,,$C107)-SUM($D107:L107),INDEX($D$21:$AG$21,,$C107)/INDEX($D$15:$AG$15,1,$C107)))</f>
        <v>0</v>
      </c>
      <c r="N107" s="8">
        <f>IF(N$96&lt;=$C107,0,IF(N$96&gt;(INDEX($D$15:$AG$15,1,$C107)+$C107),INDEX($D$21:$AG$21,,$C107)-SUM($D107:M107),INDEX($D$21:$AG$21,,$C107)/INDEX($D$15:$AG$15,1,$C107)))</f>
        <v>0</v>
      </c>
      <c r="O107" s="8">
        <f>IF(O$96&lt;=$C107,0,IF(O$96&gt;(INDEX($D$15:$AG$15,1,$C107)+$C107),INDEX($D$21:$AG$21,,$C107)-SUM($D107:N107),INDEX($D$21:$AG$21,,$C107)/INDEX($D$15:$AG$15,1,$C107)))</f>
        <v>0</v>
      </c>
      <c r="P107" s="8">
        <f>IF(P$96&lt;=$C107,0,IF(P$96&gt;(INDEX($D$15:$AG$15,1,$C107)+$C107),INDEX($D$21:$AG$21,,$C107)-SUM($D107:O107),INDEX($D$21:$AG$21,,$C107)/INDEX($D$15:$AG$15,1,$C107)))</f>
        <v>0</v>
      </c>
      <c r="Q107" s="8">
        <f>IF(Q$96&lt;=$C107,0,IF(Q$96&gt;(INDEX($D$15:$AG$15,1,$C107)+$C107),INDEX($D$21:$AG$21,,$C107)-SUM($D107:P107),INDEX($D$21:$AG$21,,$C107)/INDEX($D$15:$AG$15,1,$C107)))</f>
        <v>0</v>
      </c>
      <c r="R107" s="8">
        <f>IF(R$96&lt;=$C107,0,IF(R$96&gt;(INDEX($D$15:$AG$15,1,$C107)+$C107),INDEX($D$21:$AG$21,,$C107)-SUM($D107:Q107),INDEX($D$21:$AG$21,,$C107)/INDEX($D$15:$AG$15,1,$C107)))</f>
        <v>0</v>
      </c>
      <c r="S107" s="8">
        <f>IF(S$96&lt;=$C107,0,IF(S$96&gt;(INDEX($D$15:$AG$15,1,$C107)+$C107),INDEX($D$21:$AG$21,,$C107)-SUM($D107:R107),INDEX($D$21:$AG$21,,$C107)/INDEX($D$15:$AG$15,1,$C107)))</f>
        <v>0</v>
      </c>
      <c r="T107" s="8">
        <f>IF(T$96&lt;=$C107,0,IF(T$96&gt;(INDEX($D$15:$AG$15,1,$C107)+$C107),INDEX($D$21:$AG$21,,$C107)-SUM($D107:S107),INDEX($D$21:$AG$21,,$C107)/INDEX($D$15:$AG$15,1,$C107)))</f>
        <v>0</v>
      </c>
      <c r="U107" s="8">
        <f>IF(U$96&lt;=$C107,0,IF(U$96&gt;(INDEX($D$15:$AG$15,1,$C107)+$C107),INDEX($D$21:$AG$21,,$C107)-SUM($D107:T107),INDEX($D$21:$AG$21,,$C107)/INDEX($D$15:$AG$15,1,$C107)))</f>
        <v>0</v>
      </c>
      <c r="V107" s="8">
        <f>IF(V$96&lt;=$C107,0,IF(V$96&gt;(INDEX($D$15:$AG$15,1,$C107)+$C107),INDEX($D$21:$AG$21,,$C107)-SUM($D107:U107),INDEX($D$21:$AG$21,,$C107)/INDEX($D$15:$AG$15,1,$C107)))</f>
        <v>0</v>
      </c>
      <c r="W107" s="8">
        <f>IF(W$96&lt;=$C107,0,IF(W$96&gt;(INDEX($D$15:$AG$15,1,$C107)+$C107),INDEX($D$21:$AG$21,,$C107)-SUM($D107:V107),INDEX($D$21:$AG$21,,$C107)/INDEX($D$15:$AG$15,1,$C107)))</f>
        <v>0</v>
      </c>
      <c r="X107" s="8">
        <f>IF(X$96&lt;=$C107,0,IF(X$96&gt;(INDEX($D$15:$AG$15,1,$C107)+$C107),INDEX($D$21:$AG$21,,$C107)-SUM($D107:W107),INDEX($D$21:$AG$21,,$C107)/INDEX($D$15:$AG$15,1,$C107)))</f>
        <v>0</v>
      </c>
      <c r="Y107" s="8">
        <f>IF(Y$96&lt;=$C107,0,IF(Y$96&gt;(INDEX($D$15:$AG$15,1,$C107)+$C107),INDEX($D$21:$AG$21,,$C107)-SUM($D107:X107),INDEX($D$21:$AG$21,,$C107)/INDEX($D$15:$AG$15,1,$C107)))</f>
        <v>0</v>
      </c>
      <c r="Z107" s="8">
        <f>IF(Z$96&lt;=$C107,0,IF(Z$96&gt;(INDEX($D$15:$AG$15,1,$C107)+$C107),INDEX($D$21:$AG$21,,$C107)-SUM($D107:Y107),INDEX($D$21:$AG$21,,$C107)/INDEX($D$15:$AG$15,1,$C107)))</f>
        <v>0</v>
      </c>
      <c r="AA107" s="8">
        <f>IF(AA$96&lt;=$C107,0,IF(AA$96&gt;(INDEX($D$15:$AG$15,1,$C107)+$C107),INDEX($D$21:$AG$21,,$C107)-SUM($D107:Z107),INDEX($D$21:$AG$21,,$C107)/INDEX($D$15:$AG$15,1,$C107)))</f>
        <v>0</v>
      </c>
      <c r="AB107" s="8">
        <f>IF(AB$96&lt;=$C107,0,IF(AB$96&gt;(INDEX($D$15:$AG$15,1,$C107)+$C107),INDEX($D$21:$AG$21,,$C107)-SUM($D107:AA107),INDEX($D$21:$AG$21,,$C107)/INDEX($D$15:$AG$15,1,$C107)))</f>
        <v>0</v>
      </c>
      <c r="AC107" s="8">
        <f>IF(AC$96&lt;=$C107,0,IF(AC$96&gt;(INDEX($D$15:$AG$15,1,$C107)+$C107),INDEX($D$21:$AG$21,,$C107)-SUM($D107:AB107),INDEX($D$21:$AG$21,,$C107)/INDEX($D$15:$AG$15,1,$C107)))</f>
        <v>0</v>
      </c>
      <c r="AD107" s="8">
        <f>IF(AD$96&lt;=$C107,0,IF(AD$96&gt;(INDEX($D$15:$AG$15,1,$C107)+$C107),INDEX($D$21:$AG$21,,$C107)-SUM($D107:AC107),INDEX($D$21:$AG$21,,$C107)/INDEX($D$15:$AG$15,1,$C107)))*0.5</f>
        <v>0</v>
      </c>
      <c r="AE107" s="8">
        <f>IF(AE$96&lt;=$C107,0,IF(AE$96&gt;(INDEX($D$15:$AG$15,1,$C107)+$C107),INDEX($D$21:$AG$21,,$C107)-SUM($D107:AD107),INDEX($D$21:$AG$21,,$C107)/INDEX($D$15:$AG$15,1,$C107)))</f>
        <v>0</v>
      </c>
      <c r="AF107" s="8">
        <f>IF(AF$96&lt;=$C107,0,IF(AF$96&gt;(INDEX($D$15:$AG$15,1,$C107)+$C107),INDEX($D$21:$AG$21,,$C107)-SUM($D107:AE107),INDEX($D$21:$AG$21,,$C107)/INDEX($D$15:$AG$15,1,$C107)))</f>
        <v>0</v>
      </c>
      <c r="AG107" s="8">
        <f>IF(AG$96&lt;=$C107,0,IF(AG$96&gt;(INDEX($D$15:$AG$15,1,$C107)+$C107),INDEX($D$21:$AG$21,,$C107)-SUM($D107:AF107),INDEX($D$21:$AG$21,,$C107)/INDEX($D$15:$AG$15,1,$C107)))</f>
        <v>0</v>
      </c>
      <c r="AH107" s="11">
        <f t="shared" si="43"/>
        <v>0</v>
      </c>
      <c r="AI107" s="11">
        <v>0</v>
      </c>
      <c r="AJ107" s="11">
        <f t="shared" si="44"/>
        <v>0</v>
      </c>
      <c r="AK107" s="10">
        <f t="shared" si="45"/>
        <v>-17.5</v>
      </c>
    </row>
    <row r="108" spans="2:42" outlineLevel="1" x14ac:dyDescent="0.2">
      <c r="B108">
        <v>2006</v>
      </c>
      <c r="C108" s="10">
        <v>10</v>
      </c>
      <c r="D108" s="10"/>
      <c r="E108" s="8">
        <f>IF(E$96&lt;=$C108,0,IF(E$96&gt;(INDEX($D$15:$AG$15,1,$C108)+$C108),INDEX($D$21:$AG$21,,$C108)-SUM($D108:D108),INDEX($D$21:$AG$21,,$C108)/INDEX($D$15:$AG$15,1,$C108)))</f>
        <v>0</v>
      </c>
      <c r="F108" s="8">
        <f>IF(F$96&lt;=$C108,0,IF(F$96&gt;(INDEX($D$15:$AG$15,1,$C108)+$C108),INDEX($D$21:$AG$21,,$C108)-SUM($D108:E108),INDEX($D$21:$AG$21,,$C108)/INDEX($D$15:$AG$15,1,$C108)))</f>
        <v>0</v>
      </c>
      <c r="G108" s="8">
        <f>IF(G$96&lt;=$C108,0,IF(G$96&gt;(INDEX($D$15:$AG$15,1,$C108)+$C108),INDEX($D$21:$AG$21,,$C108)-SUM($D108:F108),INDEX($D$21:$AG$21,,$C108)/INDEX($D$15:$AG$15,1,$C108)))</f>
        <v>0</v>
      </c>
      <c r="H108" s="8">
        <f>IF(H$96&lt;=$C108,0,IF(H$96&gt;(INDEX($D$15:$AG$15,1,$C108)+$C108),INDEX($D$21:$AG$21,,$C108)-SUM($D108:G108),INDEX($D$21:$AG$21,,$C108)/INDEX($D$15:$AG$15,1,$C108)))</f>
        <v>0</v>
      </c>
      <c r="I108" s="8">
        <f>IF(I$96&lt;=$C108,0,IF(I$96&gt;(INDEX($D$15:$AG$15,1,$C108)+$C108),INDEX($D$21:$AG$21,,$C108)-SUM($D108:H108),INDEX($D$21:$AG$21,,$C108)/INDEX($D$15:$AG$15,1,$C108)))</f>
        <v>0</v>
      </c>
      <c r="J108" s="8">
        <f>IF(J$96&lt;=$C108,0,IF(J$96&gt;(INDEX($D$15:$AG$15,1,$C108)+$C108),INDEX($D$21:$AG$21,,$C108)-SUM($D108:I108),INDEX($D$21:$AG$21,,$C108)/INDEX($D$15:$AG$15,1,$C108)))</f>
        <v>0</v>
      </c>
      <c r="K108" s="8">
        <f>IF(K$96&lt;=$C108,0,IF(K$96&gt;(INDEX($D$15:$AG$15,1,$C108)+$C108),INDEX($D$21:$AG$21,,$C108)-SUM($D108:J108),INDEX($D$21:$AG$21,,$C108)/INDEX($D$15:$AG$15,1,$C108)))</f>
        <v>0</v>
      </c>
      <c r="L108" s="8">
        <f>IF(L$96&lt;=$C108,0,IF(L$96&gt;(INDEX($D$15:$AG$15,1,$C108)+$C108),INDEX($D$21:$AG$21,,$C108)-SUM($D108:K108),INDEX($D$21:$AG$21,,$C108)/INDEX($D$15:$AG$15,1,$C108)))</f>
        <v>0</v>
      </c>
      <c r="M108" s="8">
        <f>IF(M$96&lt;=$C108,0,IF(M$96&gt;(INDEX($D$15:$AG$15,1,$C108)+$C108),INDEX($D$21:$AG$21,,$C108)-SUM($D108:L108),INDEX($D$21:$AG$21,,$C108)/INDEX($D$15:$AG$15,1,$C108)))</f>
        <v>0</v>
      </c>
      <c r="N108" s="8">
        <f>IF(N$96&lt;=$C108,0,IF(N$96&gt;(INDEX($D$15:$AG$15,1,$C108)+$C108),INDEX($D$21:$AG$21,,$C108)-SUM($D108:M108),INDEX($D$21:$AG$21,,$C108)/INDEX($D$15:$AG$15,1,$C108)))</f>
        <v>0</v>
      </c>
      <c r="O108" s="8">
        <f>IF(O$96&lt;=$C108,0,IF(O$96&gt;(INDEX($D$15:$AG$15,1,$C108)+$C108),INDEX($D$21:$AG$21,,$C108)-SUM($D108:N108),INDEX($D$21:$AG$21,,$C108)/INDEX($D$15:$AG$15,1,$C108)))</f>
        <v>0</v>
      </c>
      <c r="P108" s="8">
        <f>IF(P$96&lt;=$C108,0,IF(P$96&gt;(INDEX($D$15:$AG$15,1,$C108)+$C108),INDEX($D$21:$AG$21,,$C108)-SUM($D108:O108),INDEX($D$21:$AG$21,,$C108)/INDEX($D$15:$AG$15,1,$C108)))</f>
        <v>0</v>
      </c>
      <c r="Q108" s="8">
        <f>IF(Q$96&lt;=$C108,0,IF(Q$96&gt;(INDEX($D$15:$AG$15,1,$C108)+$C108),INDEX($D$21:$AG$21,,$C108)-SUM($D108:P108),INDEX($D$21:$AG$21,,$C108)/INDEX($D$15:$AG$15,1,$C108)))</f>
        <v>0</v>
      </c>
      <c r="R108" s="8">
        <f>IF(R$96&lt;=$C108,0,IF(R$96&gt;(INDEX($D$15:$AG$15,1,$C108)+$C108),INDEX($D$21:$AG$21,,$C108)-SUM($D108:Q108),INDEX($D$21:$AG$21,,$C108)/INDEX($D$15:$AG$15,1,$C108)))</f>
        <v>0</v>
      </c>
      <c r="S108" s="8">
        <f>IF(S$96&lt;=$C108,0,IF(S$96&gt;(INDEX($D$15:$AG$15,1,$C108)+$C108),INDEX($D$21:$AG$21,,$C108)-SUM($D108:R108),INDEX($D$21:$AG$21,,$C108)/INDEX($D$15:$AG$15,1,$C108)))</f>
        <v>0</v>
      </c>
      <c r="T108" s="8">
        <f>IF(T$96&lt;=$C108,0,IF(T$96&gt;(INDEX($D$15:$AG$15,1,$C108)+$C108),INDEX($D$21:$AG$21,,$C108)-SUM($D108:S108),INDEX($D$21:$AG$21,,$C108)/INDEX($D$15:$AG$15,1,$C108)))</f>
        <v>0</v>
      </c>
      <c r="U108" s="8">
        <f>IF(U$96&lt;=$C108,0,IF(U$96&gt;(INDEX($D$15:$AG$15,1,$C108)+$C108),INDEX($D$21:$AG$21,,$C108)-SUM($D108:T108),INDEX($D$21:$AG$21,,$C108)/INDEX($D$15:$AG$15,1,$C108)))</f>
        <v>0</v>
      </c>
      <c r="V108" s="8">
        <f>IF(V$96&lt;=$C108,0,IF(V$96&gt;(INDEX($D$15:$AG$15,1,$C108)+$C108),INDEX($D$21:$AG$21,,$C108)-SUM($D108:U108),INDEX($D$21:$AG$21,,$C108)/INDEX($D$15:$AG$15,1,$C108)))</f>
        <v>0</v>
      </c>
      <c r="W108" s="8">
        <f>IF(W$96&lt;=$C108,0,IF(W$96&gt;(INDEX($D$15:$AG$15,1,$C108)+$C108),INDEX($D$21:$AG$21,,$C108)-SUM($D108:V108),INDEX($D$21:$AG$21,,$C108)/INDEX($D$15:$AG$15,1,$C108)))</f>
        <v>0</v>
      </c>
      <c r="X108" s="8">
        <f>IF(X$96&lt;=$C108,0,IF(X$96&gt;(INDEX($D$15:$AG$15,1,$C108)+$C108),INDEX($D$21:$AG$21,,$C108)-SUM($D108:W108),INDEX($D$21:$AG$21,,$C108)/INDEX($D$15:$AG$15,1,$C108)))</f>
        <v>0</v>
      </c>
      <c r="Y108" s="8">
        <f>IF(Y$96&lt;=$C108,0,IF(Y$96&gt;(INDEX($D$15:$AG$15,1,$C108)+$C108),INDEX($D$21:$AG$21,,$C108)-SUM($D108:X108),INDEX($D$21:$AG$21,,$C108)/INDEX($D$15:$AG$15,1,$C108)))</f>
        <v>0</v>
      </c>
      <c r="Z108" s="8">
        <f>IF(Z$96&lt;=$C108,0,IF(Z$96&gt;(INDEX($D$15:$AG$15,1,$C108)+$C108),INDEX($D$21:$AG$21,,$C108)-SUM($D108:Y108),INDEX($D$21:$AG$21,,$C108)/INDEX($D$15:$AG$15,1,$C108)))</f>
        <v>0</v>
      </c>
      <c r="AA108" s="8">
        <f>IF(AA$96&lt;=$C108,0,IF(AA$96&gt;(INDEX($D$15:$AG$15,1,$C108)+$C108),INDEX($D$21:$AG$21,,$C108)-SUM($D108:Z108),INDEX($D$21:$AG$21,,$C108)/INDEX($D$15:$AG$15,1,$C108)))</f>
        <v>0</v>
      </c>
      <c r="AB108" s="8">
        <f>IF(AB$96&lt;=$C108,0,IF(AB$96&gt;(INDEX($D$15:$AG$15,1,$C108)+$C108),INDEX($D$21:$AG$21,,$C108)-SUM($D108:AA108),INDEX($D$21:$AG$21,,$C108)/INDEX($D$15:$AG$15,1,$C108)))</f>
        <v>0</v>
      </c>
      <c r="AC108" s="8">
        <f>IF(AC$96&lt;=$C108,0,IF(AC$96&gt;(INDEX($D$15:$AG$15,1,$C108)+$C108),INDEX($D$21:$AG$21,,$C108)-SUM($D108:AB108),INDEX($D$21:$AG$21,,$C108)/INDEX($D$15:$AG$15,1,$C108)))</f>
        <v>0</v>
      </c>
      <c r="AD108" s="8">
        <f>IF(AD$96&lt;=$C108,0,IF(AD$96&gt;(INDEX($D$15:$AG$15,1,$C108)+$C108),INDEX($D$21:$AG$21,,$C108)-SUM($D108:AC108),INDEX($D$21:$AG$21,,$C108)/INDEX($D$15:$AG$15,1,$C108)))*0.5</f>
        <v>0</v>
      </c>
      <c r="AE108" s="8">
        <f>IF(AE$96&lt;=$C108,0,IF(AE$96&gt;(INDEX($D$15:$AG$15,1,$C108)+$C108),INDEX($D$21:$AG$21,,$C108)-SUM($D108:AD108),INDEX($D$21:$AG$21,,$C108)/INDEX($D$15:$AG$15,1,$C108)))</f>
        <v>0</v>
      </c>
      <c r="AF108" s="8">
        <f>IF(AF$96&lt;=$C108,0,IF(AF$96&gt;(INDEX($D$15:$AG$15,1,$C108)+$C108),INDEX($D$21:$AG$21,,$C108)-SUM($D108:AE108),INDEX($D$21:$AG$21,,$C108)/INDEX($D$15:$AG$15,1,$C108)))</f>
        <v>0</v>
      </c>
      <c r="AG108" s="8">
        <f>IF(AG$96&lt;=$C108,0,IF(AG$96&gt;(INDEX($D$15:$AG$15,1,$C108)+$C108),INDEX($D$21:$AG$21,,$C108)-SUM($D108:AF108),INDEX($D$21:$AG$21,,$C108)/INDEX($D$15:$AG$15,1,$C108)))</f>
        <v>0</v>
      </c>
      <c r="AH108" s="11">
        <f t="shared" si="43"/>
        <v>0</v>
      </c>
      <c r="AI108" s="11">
        <v>0</v>
      </c>
      <c r="AJ108" s="11">
        <f t="shared" si="44"/>
        <v>0</v>
      </c>
      <c r="AK108" s="10">
        <f t="shared" si="45"/>
        <v>-16.5</v>
      </c>
    </row>
    <row r="109" spans="2:42" ht="12" outlineLevel="1" x14ac:dyDescent="0.2">
      <c r="B109">
        <v>2007</v>
      </c>
      <c r="C109" s="10">
        <v>11</v>
      </c>
      <c r="D109" s="10"/>
      <c r="E109" s="8">
        <f>IF(E$96&lt;=$C109,0,IF(E$96&gt;(INDEX($D$15:$AG$15,1,$C109)+$C109),INDEX($D$21:$AG$21,,$C109)-SUM($D109:D109),INDEX($D$21:$AG$21,,$C109)/INDEX($D$15:$AG$15,1,$C109)))</f>
        <v>0</v>
      </c>
      <c r="F109" s="8">
        <f>IF(F$96&lt;=$C109,0,IF(F$96&gt;(INDEX($D$15:$AG$15,1,$C109)+$C109),INDEX($D$21:$AG$21,,$C109)-SUM($D109:E109),INDEX($D$21:$AG$21,,$C109)/INDEX($D$15:$AG$15,1,$C109)))</f>
        <v>0</v>
      </c>
      <c r="G109" s="8">
        <f>IF(G$96&lt;=$C109,0,IF(G$96&gt;(INDEX($D$15:$AG$15,1,$C109)+$C109),INDEX($D$21:$AG$21,,$C109)-SUM($D109:F109),INDEX($D$21:$AG$21,,$C109)/INDEX($D$15:$AG$15,1,$C109)))</f>
        <v>0</v>
      </c>
      <c r="H109" s="8">
        <f>IF(H$96&lt;=$C109,0,IF(H$96&gt;(INDEX($D$15:$AG$15,1,$C109)+$C109),INDEX($D$21:$AG$21,,$C109)-SUM($D109:G109),INDEX($D$21:$AG$21,,$C109)/INDEX($D$15:$AG$15,1,$C109)))</f>
        <v>0</v>
      </c>
      <c r="I109" s="8">
        <f>IF(I$96&lt;=$C109,0,IF(I$96&gt;(INDEX($D$15:$AG$15,1,$C109)+$C109),INDEX($D$21:$AG$21,,$C109)-SUM($D109:H109),INDEX($D$21:$AG$21,,$C109)/INDEX($D$15:$AG$15,1,$C109)))</f>
        <v>0</v>
      </c>
      <c r="J109" s="8">
        <f>IF(J$96&lt;=$C109,0,IF(J$96&gt;(INDEX($D$15:$AG$15,1,$C109)+$C109),INDEX($D$21:$AG$21,,$C109)-SUM($D109:I109),INDEX($D$21:$AG$21,,$C109)/INDEX($D$15:$AG$15,1,$C109)))</f>
        <v>0</v>
      </c>
      <c r="K109" s="8">
        <f>IF(K$96&lt;=$C109,0,IF(K$96&gt;(INDEX($D$15:$AG$15,1,$C109)+$C109),INDEX($D$21:$AG$21,,$C109)-SUM($D109:J109),INDEX($D$21:$AG$21,,$C109)/INDEX($D$15:$AG$15,1,$C109)))</f>
        <v>0</v>
      </c>
      <c r="L109" s="8">
        <f>IF(L$96&lt;=$C109,0,IF(L$96&gt;(INDEX($D$15:$AG$15,1,$C109)+$C109),INDEX($D$21:$AG$21,,$C109)-SUM($D109:K109),INDEX($D$21:$AG$21,,$C109)/INDEX($D$15:$AG$15,1,$C109)))</f>
        <v>0</v>
      </c>
      <c r="M109" s="8">
        <f>IF(M$96&lt;=$C109,0,IF(M$96&gt;(INDEX($D$15:$AG$15,1,$C109)+$C109),INDEX($D$21:$AG$21,,$C109)-SUM($D109:L109),INDEX($D$21:$AG$21,,$C109)/INDEX($D$15:$AG$15,1,$C109)))</f>
        <v>0</v>
      </c>
      <c r="N109" s="8">
        <f>IF(N$96&lt;=$C109,0,IF(N$96&gt;(INDEX($D$15:$AG$15,1,$C109)+$C109),INDEX($D$21:$AG$21,,$C109)-SUM($D109:M109),INDEX($D$21:$AG$21,,$C109)/INDEX($D$15:$AG$15,1,$C109)))</f>
        <v>0</v>
      </c>
      <c r="O109" s="8">
        <f>IF(O$96&lt;=$C109,0,IF(O$96&gt;(INDEX($D$15:$AG$15,1,$C109)+$C109),INDEX($D$21:$AG$21,,$C109)-SUM($D109:N109),INDEX($D$21:$AG$21,,$C109)/INDEX($D$15:$AG$15,1,$C109)))</f>
        <v>0.30015666834076543</v>
      </c>
      <c r="P109" s="8">
        <f>IF(P$96&lt;=$C109,0,IF(P$96&gt;(INDEX($D$15:$AG$15,1,$C109)+$C109),INDEX($D$21:$AG$21,,$C109)-SUM($D109:O109),INDEX($D$21:$AG$21,,$C109)/INDEX($D$15:$AG$15,1,$C109)))</f>
        <v>0.30015666834076543</v>
      </c>
      <c r="Q109" s="8">
        <f>IF(Q$96&lt;=$C109,0,IF(Q$96&gt;(INDEX($D$15:$AG$15,1,$C109)+$C109),INDEX($D$21:$AG$21,,$C109)-SUM($D109:P109),INDEX($D$21:$AG$21,,$C109)/INDEX($D$15:$AG$15,1,$C109)))</f>
        <v>0.30015666834076543</v>
      </c>
      <c r="R109" s="8">
        <f>IF(R$96&lt;=$C109,0,IF(R$96&gt;(INDEX($D$15:$AG$15,1,$C109)+$C109),INDEX($D$21:$AG$21,,$C109)-SUM($D109:Q109),INDEX($D$21:$AG$21,,$C109)/INDEX($D$15:$AG$15,1,$C109)))</f>
        <v>0.30015666834076543</v>
      </c>
      <c r="S109" s="8">
        <f>IF(S$96&lt;=$C109,0,IF(S$96&gt;(INDEX($D$15:$AG$15,1,$C109)+$C109),INDEX($D$21:$AG$21,,$C109)-SUM($D109:R109),INDEX($D$21:$AG$21,,$C109)/INDEX($D$15:$AG$15,1,$C109)))</f>
        <v>0.30015666834076543</v>
      </c>
      <c r="T109" s="8">
        <f>IF(T$96&lt;=$C109,0,IF(T$96&gt;(INDEX($D$15:$AG$15,1,$C109)+$C109),INDEX($D$21:$AG$21,,$C109)-SUM($D109:S109),INDEX($D$21:$AG$21,,$C109)/INDEX($D$15:$AG$15,1,$C109)))</f>
        <v>0.30015666834076543</v>
      </c>
      <c r="U109" s="8">
        <f>IF(U$96&lt;=$C109,0,IF(U$96&gt;(INDEX($D$15:$AG$15,1,$C109)+$C109),INDEX($D$21:$AG$21,,$C109)-SUM($D109:T109),INDEX($D$21:$AG$21,,$C109)/INDEX($D$15:$AG$15,1,$C109)))</f>
        <v>0.30015666834076543</v>
      </c>
      <c r="V109" s="8">
        <f>IF(V$96&lt;=$C109,0,IF(V$96&gt;(INDEX($D$15:$AG$15,1,$C109)+$C109),INDEX($D$21:$AG$21,,$C109)-SUM($D109:U109),INDEX($D$21:$AG$21,,$C109)/INDEX($D$15:$AG$15,1,$C109)))</f>
        <v>0.30015666834076543</v>
      </c>
      <c r="W109" s="8">
        <f>IF(W$96&lt;=$C109,0,IF(W$96&gt;(INDEX($D$15:$AG$15,1,$C109)+$C109),INDEX($D$21:$AG$21,,$C109)-SUM($D109:V109),INDEX($D$21:$AG$21,,$C109)/INDEX($D$15:$AG$15,1,$C109)))</f>
        <v>0.30015666834076543</v>
      </c>
      <c r="X109" s="8">
        <f>IF(X$96&lt;=$C109,0,IF(X$96&gt;(INDEX($D$15:$AG$15,1,$C109)+$C109),INDEX($D$21:$AG$21,,$C109)-SUM($D109:W109),INDEX($D$21:$AG$21,,$C109)/INDEX($D$15:$AG$15,1,$C109)))</f>
        <v>0.30015666834076543</v>
      </c>
      <c r="Y109" s="8">
        <f>IF(Y$96&lt;=$C109,0,IF(Y$96&gt;(INDEX($D$15:$AG$15,1,$C109)+$C109),INDEX($D$21:$AG$21,,$C109)-SUM($D109:X109),INDEX($D$21:$AG$21,,$C109)/INDEX($D$15:$AG$15,1,$C109)))</f>
        <v>0.30015666834076543</v>
      </c>
      <c r="Z109" s="8">
        <f>IF(Z$96&lt;=$C109,0,IF(Z$96&gt;(INDEX($D$15:$AG$15,1,$C109)+$C109),INDEX($D$21:$AG$21,,$C109)-SUM($D109:Y109),INDEX($D$21:$AG$21,,$C109)/INDEX($D$15:$AG$15,1,$C109)))</f>
        <v>0.30015666834076543</v>
      </c>
      <c r="AA109" s="8">
        <f>IF(AA$96&lt;=$C109,0,IF(AA$96&gt;(INDEX($D$15:$AG$15,1,$C109)+$C109),INDEX($D$21:$AG$21,,$C109)-SUM($D109:Z109),INDEX($D$21:$AG$21,,$C109)/INDEX($D$15:$AG$15,1,$C109)))</f>
        <v>0.30015666834076543</v>
      </c>
      <c r="AB109" s="8">
        <f>IF(AB$96&lt;=$C109,0,IF(AB$96&gt;(INDEX($D$15:$AG$15,1,$C109)+$C109),INDEX($D$21:$AG$21,,$C109)-SUM($D109:AA109),INDEX($D$21:$AG$21,,$C109)/INDEX($D$15:$AG$15,1,$C109)))</f>
        <v>0.30015666834076543</v>
      </c>
      <c r="AC109" s="8">
        <f>IF(AC$96&lt;=$C109,0,IF(AC$96&gt;(INDEX($D$15:$AG$15,1,$C109)+$C109),INDEX($D$21:$AG$21,,$C109)-SUM($D109:AB109),INDEX($D$21:$AG$21,,$C109)/INDEX($D$15:$AG$15,1,$C109)))</f>
        <v>0.30015666834076543</v>
      </c>
      <c r="AD109" s="8">
        <f>IF(AD$96&lt;=$C109,0,IF(AD$96&gt;(INDEX($D$15:$AG$15,1,$C109)+$C109),INDEX($D$21:$AG$21,,$C109)-SUM($D109:AC109),INDEX($D$21:$AG$21,,$C109)/INDEX($D$15:$AG$15,1,$C109)))*0.5</f>
        <v>0.15007833417038272</v>
      </c>
      <c r="AE109" s="8">
        <f>IF(AE$96&lt;=$C109,0,IF(AE$96&gt;(INDEX($D$15:$AG$15,1,$C109)+$C109),INDEX($D$21:$AG$21,,$C109)-SUM($D109:AD109),INDEX($D$21:$AG$21,,$C109)/INDEX($D$15:$AG$15,1,$C109)))</f>
        <v>0.30015666834076543</v>
      </c>
      <c r="AF109" s="8">
        <f>IF(AF$96&lt;=$C109,0,IF(AF$96&gt;(INDEX($D$15:$AG$15,1,$C109)+$C109),INDEX($D$21:$AG$21,,$C109)-SUM($D109:AE109),INDEX($D$21:$AG$21,,$C109)/INDEX($D$15:$AG$15,1,$C109)))</f>
        <v>0.30015666834076543</v>
      </c>
      <c r="AG109" s="8">
        <f>IF(AG$96&lt;=$C109,0,IF(AG$96&gt;(INDEX($D$15:$AG$15,1,$C109)+$C109),INDEX($D$21:$AG$21,,$C109)-SUM($D109:AF109),INDEX($D$21:$AG$21,,$C109)/INDEX($D$15:$AG$15,1,$C109)))</f>
        <v>0.30015666834076543</v>
      </c>
      <c r="AH109" s="11">
        <f t="shared" si="43"/>
        <v>4.2021933567707155</v>
      </c>
      <c r="AI109" s="11">
        <v>18.009400100445927</v>
      </c>
      <c r="AJ109" s="11">
        <f t="shared" si="44"/>
        <v>13.807206743675211</v>
      </c>
      <c r="AK109" s="106">
        <f t="shared" si="45"/>
        <v>44.5</v>
      </c>
      <c r="AM109" s="100">
        <v>60</v>
      </c>
      <c r="AN109" s="101">
        <f>IF($AI$14=50,$AI$14-AK109,AM109-AK109)</f>
        <v>15.5</v>
      </c>
      <c r="AO109">
        <v>50</v>
      </c>
      <c r="AP109" s="138">
        <f>AO109-AN109</f>
        <v>34.5</v>
      </c>
    </row>
    <row r="110" spans="2:42" outlineLevel="1" x14ac:dyDescent="0.2">
      <c r="B110">
        <v>2008</v>
      </c>
      <c r="C110" s="10">
        <v>12</v>
      </c>
      <c r="D110" s="10"/>
      <c r="E110" s="8">
        <f>IF(E$96&lt;=$C110,0,IF(E$96&gt;(INDEX($D$15:$AG$15,1,$C110)+$C110),INDEX($D$21:$AG$21,,$C110)-SUM($D110:D110),INDEX($D$21:$AG$21,,$C110)/INDEX($D$15:$AG$15,1,$C110)))</f>
        <v>0</v>
      </c>
      <c r="F110" s="8">
        <f>IF(F$96&lt;=$C110,0,IF(F$96&gt;(INDEX($D$15:$AG$15,1,$C110)+$C110),INDEX($D$21:$AG$21,,$C110)-SUM($D110:E110),INDEX($D$21:$AG$21,,$C110)/INDEX($D$15:$AG$15,1,$C110)))</f>
        <v>0</v>
      </c>
      <c r="G110" s="8">
        <f>IF(G$96&lt;=$C110,0,IF(G$96&gt;(INDEX($D$15:$AG$15,1,$C110)+$C110),INDEX($D$21:$AG$21,,$C110)-SUM($D110:F110),INDEX($D$21:$AG$21,,$C110)/INDEX($D$15:$AG$15,1,$C110)))</f>
        <v>0</v>
      </c>
      <c r="H110" s="8">
        <f>IF(H$96&lt;=$C110,0,IF(H$96&gt;(INDEX($D$15:$AG$15,1,$C110)+$C110),INDEX($D$21:$AG$21,,$C110)-SUM($D110:G110),INDEX($D$21:$AG$21,,$C110)/INDEX($D$15:$AG$15,1,$C110)))</f>
        <v>0</v>
      </c>
      <c r="I110" s="8">
        <f>IF(I$96&lt;=$C110,0,IF(I$96&gt;(INDEX($D$15:$AG$15,1,$C110)+$C110),INDEX($D$21:$AG$21,,$C110)-SUM($D110:H110),INDEX($D$21:$AG$21,,$C110)/INDEX($D$15:$AG$15,1,$C110)))</f>
        <v>0</v>
      </c>
      <c r="J110" s="8">
        <f>IF(J$96&lt;=$C110,0,IF(J$96&gt;(INDEX($D$15:$AG$15,1,$C110)+$C110),INDEX($D$21:$AG$21,,$C110)-SUM($D110:I110),INDEX($D$21:$AG$21,,$C110)/INDEX($D$15:$AG$15,1,$C110)))</f>
        <v>0</v>
      </c>
      <c r="K110" s="8">
        <f>IF(K$96&lt;=$C110,0,IF(K$96&gt;(INDEX($D$15:$AG$15,1,$C110)+$C110),INDEX($D$21:$AG$21,,$C110)-SUM($D110:J110),INDEX($D$21:$AG$21,,$C110)/INDEX($D$15:$AG$15,1,$C110)))</f>
        <v>0</v>
      </c>
      <c r="L110" s="8">
        <f>IF(L$96&lt;=$C110,0,IF(L$96&gt;(INDEX($D$15:$AG$15,1,$C110)+$C110),INDEX($D$21:$AG$21,,$C110)-SUM($D110:K110),INDEX($D$21:$AG$21,,$C110)/INDEX($D$15:$AG$15,1,$C110)))</f>
        <v>0</v>
      </c>
      <c r="M110" s="8">
        <f>IF(M$96&lt;=$C110,0,IF(M$96&gt;(INDEX($D$15:$AG$15,1,$C110)+$C110),INDEX($D$21:$AG$21,,$C110)-SUM($D110:L110),INDEX($D$21:$AG$21,,$C110)/INDEX($D$15:$AG$15,1,$C110)))</f>
        <v>0</v>
      </c>
      <c r="N110" s="8">
        <f>IF(N$96&lt;=$C110,0,IF(N$96&gt;(INDEX($D$15:$AG$15,1,$C110)+$C110),INDEX($D$21:$AG$21,,$C110)-SUM($D110:M110),INDEX($D$21:$AG$21,,$C110)/INDEX($D$15:$AG$15,1,$C110)))</f>
        <v>0</v>
      </c>
      <c r="O110" s="8">
        <f>IF(O$96&lt;=$C110,0,IF(O$96&gt;(INDEX($D$15:$AG$15,1,$C110)+$C110),INDEX($D$21:$AG$21,,$C110)-SUM($D110:N110),INDEX($D$21:$AG$21,,$C110)/INDEX($D$15:$AG$15,1,$C110)))</f>
        <v>0</v>
      </c>
      <c r="P110" s="8">
        <f>IF(P$96&lt;=$C110,0,IF(P$96&gt;(INDEX($D$15:$AG$15,1,$C110)+$C110),INDEX($D$21:$AG$21,,$C110)-SUM($D110:O110),INDEX($D$21:$AG$21,,$C110)/INDEX($D$15:$AG$15,1,$C110)))</f>
        <v>0</v>
      </c>
      <c r="Q110" s="8">
        <f>IF(Q$96&lt;=$C110,0,IF(Q$96&gt;(INDEX($D$15:$AG$15,1,$C110)+$C110),INDEX($D$21:$AG$21,,$C110)-SUM($D110:P110),INDEX($D$21:$AG$21,,$C110)/INDEX($D$15:$AG$15,1,$C110)))</f>
        <v>0</v>
      </c>
      <c r="R110" s="8">
        <f>IF(R$96&lt;=$C110,0,IF(R$96&gt;(INDEX($D$15:$AG$15,1,$C110)+$C110),INDEX($D$21:$AG$21,,$C110)-SUM($D110:Q110),INDEX($D$21:$AG$21,,$C110)/INDEX($D$15:$AG$15,1,$C110)))</f>
        <v>0</v>
      </c>
      <c r="S110" s="8">
        <f>IF(S$96&lt;=$C110,0,IF(S$96&gt;(INDEX($D$15:$AG$15,1,$C110)+$C110),INDEX($D$21:$AG$21,,$C110)-SUM($D110:R110),INDEX($D$21:$AG$21,,$C110)/INDEX($D$15:$AG$15,1,$C110)))</f>
        <v>0</v>
      </c>
      <c r="T110" s="8">
        <f>IF(T$96&lt;=$C110,0,IF(T$96&gt;(INDEX($D$15:$AG$15,1,$C110)+$C110),INDEX($D$21:$AG$21,,$C110)-SUM($D110:S110),INDEX($D$21:$AG$21,,$C110)/INDEX($D$15:$AG$15,1,$C110)))</f>
        <v>0</v>
      </c>
      <c r="U110" s="8">
        <f>IF(U$96&lt;=$C110,0,IF(U$96&gt;(INDEX($D$15:$AG$15,1,$C110)+$C110),INDEX($D$21:$AG$21,,$C110)-SUM($D110:T110),INDEX($D$21:$AG$21,,$C110)/INDEX($D$15:$AG$15,1,$C110)))</f>
        <v>0</v>
      </c>
      <c r="V110" s="8">
        <f>IF(V$96&lt;=$C110,0,IF(V$96&gt;(INDEX($D$15:$AG$15,1,$C110)+$C110),INDEX($D$21:$AG$21,,$C110)-SUM($D110:U110),INDEX($D$21:$AG$21,,$C110)/INDEX($D$15:$AG$15,1,$C110)))</f>
        <v>0</v>
      </c>
      <c r="W110" s="8">
        <f>IF(W$96&lt;=$C110,0,IF(W$96&gt;(INDEX($D$15:$AG$15,1,$C110)+$C110),INDEX($D$21:$AG$21,,$C110)-SUM($D110:V110),INDEX($D$21:$AG$21,,$C110)/INDEX($D$15:$AG$15,1,$C110)))</f>
        <v>0</v>
      </c>
      <c r="X110" s="8">
        <f>IF(X$96&lt;=$C110,0,IF(X$96&gt;(INDEX($D$15:$AG$15,1,$C110)+$C110),INDEX($D$21:$AG$21,,$C110)-SUM($D110:W110),INDEX($D$21:$AG$21,,$C110)/INDEX($D$15:$AG$15,1,$C110)))</f>
        <v>0</v>
      </c>
      <c r="Y110" s="8">
        <f>IF(Y$96&lt;=$C110,0,IF(Y$96&gt;(INDEX($D$15:$AG$15,1,$C110)+$C110),INDEX($D$21:$AG$21,,$C110)-SUM($D110:X110),INDEX($D$21:$AG$21,,$C110)/INDEX($D$15:$AG$15,1,$C110)))</f>
        <v>0</v>
      </c>
      <c r="Z110" s="8">
        <f>IF(Z$96&lt;=$C110,0,IF(Z$96&gt;(INDEX($D$15:$AG$15,1,$C110)+$C110),INDEX($D$21:$AG$21,,$C110)-SUM($D110:Y110),INDEX($D$21:$AG$21,,$C110)/INDEX($D$15:$AG$15,1,$C110)))</f>
        <v>0</v>
      </c>
      <c r="AA110" s="8">
        <f>IF(AA$96&lt;=$C110,0,IF(AA$96&gt;(INDEX($D$15:$AG$15,1,$C110)+$C110),INDEX($D$21:$AG$21,,$C110)-SUM($D110:Z110),INDEX($D$21:$AG$21,,$C110)/INDEX($D$15:$AG$15,1,$C110)))</f>
        <v>0</v>
      </c>
      <c r="AB110" s="8">
        <f>IF(AB$96&lt;=$C110,0,IF(AB$96&gt;(INDEX($D$15:$AG$15,1,$C110)+$C110),INDEX($D$21:$AG$21,,$C110)-SUM($D110:AA110),INDEX($D$21:$AG$21,,$C110)/INDEX($D$15:$AG$15,1,$C110)))</f>
        <v>0</v>
      </c>
      <c r="AC110" s="8">
        <f>IF(AC$96&lt;=$C110,0,IF(AC$96&gt;(INDEX($D$15:$AG$15,1,$C110)+$C110),INDEX($D$21:$AG$21,,$C110)-SUM($D110:AB110),INDEX($D$21:$AG$21,,$C110)/INDEX($D$15:$AG$15,1,$C110)))</f>
        <v>0</v>
      </c>
      <c r="AD110" s="8">
        <f>IF(AD$96&lt;=$C110,0,IF(AD$96&gt;(INDEX($D$15:$AG$15,1,$C110)+$C110),INDEX($D$21:$AG$21,,$C110)-SUM($D110:AC110),INDEX($D$21:$AG$21,,$C110)/INDEX($D$15:$AG$15,1,$C110)))*0.5</f>
        <v>0</v>
      </c>
      <c r="AE110" s="8">
        <f>IF(AE$96&lt;=$C110,0,IF(AE$96&gt;(INDEX($D$15:$AG$15,1,$C110)+$C110),INDEX($D$21:$AG$21,,$C110)-SUM($D110:AD110),INDEX($D$21:$AG$21,,$C110)/INDEX($D$15:$AG$15,1,$C110)))</f>
        <v>0</v>
      </c>
      <c r="AF110" s="8">
        <f>IF(AF$96&lt;=$C110,0,IF(AF$96&gt;(INDEX($D$15:$AG$15,1,$C110)+$C110),INDEX($D$21:$AG$21,,$C110)-SUM($D110:AE110),INDEX($D$21:$AG$21,,$C110)/INDEX($D$15:$AG$15,1,$C110)))</f>
        <v>0</v>
      </c>
      <c r="AG110" s="8">
        <f>IF(AG$96&lt;=$C110,0,IF(AG$96&gt;(INDEX($D$15:$AG$15,1,$C110)+$C110),INDEX($D$21:$AG$21,,$C110)-SUM($D110:AF110),INDEX($D$21:$AG$21,,$C110)/INDEX($D$15:$AG$15,1,$C110)))</f>
        <v>0</v>
      </c>
      <c r="AH110" s="11">
        <f t="shared" si="43"/>
        <v>0</v>
      </c>
      <c r="AI110" s="11">
        <v>0</v>
      </c>
      <c r="AJ110" s="11">
        <f t="shared" si="44"/>
        <v>0</v>
      </c>
      <c r="AK110" s="10">
        <f t="shared" si="45"/>
        <v>-14.5</v>
      </c>
    </row>
    <row r="111" spans="2:42" outlineLevel="1" x14ac:dyDescent="0.2">
      <c r="B111">
        <v>2009</v>
      </c>
      <c r="C111" s="10">
        <v>13</v>
      </c>
      <c r="D111" s="10"/>
      <c r="E111" s="8">
        <f>IF(E$96&lt;=$C111,0,IF(E$96&gt;(INDEX($D$15:$AG$15,1,$C111)+$C111),INDEX($D$21:$AG$21,,$C111)-SUM($D111:D111),INDEX($D$21:$AG$21,,$C111)/INDEX($D$15:$AG$15,1,$C111)))</f>
        <v>0</v>
      </c>
      <c r="F111" s="8">
        <f>IF(F$96&lt;=$C111,0,IF(F$96&gt;(INDEX($D$15:$AG$15,1,$C111)+$C111),INDEX($D$21:$AG$21,,$C111)-SUM($D111:E111),INDEX($D$21:$AG$21,,$C111)/INDEX($D$15:$AG$15,1,$C111)))</f>
        <v>0</v>
      </c>
      <c r="G111" s="8">
        <f>IF(G$96&lt;=$C111,0,IF(G$96&gt;(INDEX($D$15:$AG$15,1,$C111)+$C111),INDEX($D$21:$AG$21,,$C111)-SUM($D111:F111),INDEX($D$21:$AG$21,,$C111)/INDEX($D$15:$AG$15,1,$C111)))</f>
        <v>0</v>
      </c>
      <c r="H111" s="8">
        <f>IF(H$96&lt;=$C111,0,IF(H$96&gt;(INDEX($D$15:$AG$15,1,$C111)+$C111),INDEX($D$21:$AG$21,,$C111)-SUM($D111:G111),INDEX($D$21:$AG$21,,$C111)/INDEX($D$15:$AG$15,1,$C111)))</f>
        <v>0</v>
      </c>
      <c r="I111" s="8">
        <f>IF(I$96&lt;=$C111,0,IF(I$96&gt;(INDEX($D$15:$AG$15,1,$C111)+$C111),INDEX($D$21:$AG$21,,$C111)-SUM($D111:H111),INDEX($D$21:$AG$21,,$C111)/INDEX($D$15:$AG$15,1,$C111)))</f>
        <v>0</v>
      </c>
      <c r="J111" s="8">
        <f>IF(J$96&lt;=$C111,0,IF(J$96&gt;(INDEX($D$15:$AG$15,1,$C111)+$C111),INDEX($D$21:$AG$21,,$C111)-SUM($D111:I111),INDEX($D$21:$AG$21,,$C111)/INDEX($D$15:$AG$15,1,$C111)))</f>
        <v>0</v>
      </c>
      <c r="K111" s="8">
        <f>IF(K$96&lt;=$C111,0,IF(K$96&gt;(INDEX($D$15:$AG$15,1,$C111)+$C111),INDEX($D$21:$AG$21,,$C111)-SUM($D111:J111),INDEX($D$21:$AG$21,,$C111)/INDEX($D$15:$AG$15,1,$C111)))</f>
        <v>0</v>
      </c>
      <c r="L111" s="8">
        <f>IF(L$96&lt;=$C111,0,IF(L$96&gt;(INDEX($D$15:$AG$15,1,$C111)+$C111),INDEX($D$21:$AG$21,,$C111)-SUM($D111:K111),INDEX($D$21:$AG$21,,$C111)/INDEX($D$15:$AG$15,1,$C111)))</f>
        <v>0</v>
      </c>
      <c r="M111" s="8">
        <f>IF(M$96&lt;=$C111,0,IF(M$96&gt;(INDEX($D$15:$AG$15,1,$C111)+$C111),INDEX($D$21:$AG$21,,$C111)-SUM($D111:L111),INDEX($D$21:$AG$21,,$C111)/INDEX($D$15:$AG$15,1,$C111)))</f>
        <v>0</v>
      </c>
      <c r="N111" s="8">
        <f>IF(N$96&lt;=$C111,0,IF(N$96&gt;(INDEX($D$15:$AG$15,1,$C111)+$C111),INDEX($D$21:$AG$21,,$C111)-SUM($D111:M111),INDEX($D$21:$AG$21,,$C111)/INDEX($D$15:$AG$15,1,$C111)))</f>
        <v>0</v>
      </c>
      <c r="O111" s="8">
        <f>IF(O$96&lt;=$C111,0,IF(O$96&gt;(INDEX($D$15:$AG$15,1,$C111)+$C111),INDEX($D$21:$AG$21,,$C111)-SUM($D111:N111),INDEX($D$21:$AG$21,,$C111)/INDEX($D$15:$AG$15,1,$C111)))</f>
        <v>0</v>
      </c>
      <c r="P111" s="8">
        <f>IF(P$96&lt;=$C111,0,IF(P$96&gt;(INDEX($D$15:$AG$15,1,$C111)+$C111),INDEX($D$21:$AG$21,,$C111)-SUM($D111:O111),INDEX($D$21:$AG$21,,$C111)/INDEX($D$15:$AG$15,1,$C111)))</f>
        <v>0</v>
      </c>
      <c r="Q111" s="8">
        <f>IF(Q$96&lt;=$C111,0,IF(Q$96&gt;(INDEX($D$15:$AG$15,1,$C111)+$C111),INDEX($D$21:$AG$21,,$C111)-SUM($D111:P111),INDEX($D$21:$AG$21,,$C111)/INDEX($D$15:$AG$15,1,$C111)))</f>
        <v>0</v>
      </c>
      <c r="R111" s="8">
        <f>IF(R$96&lt;=$C111,0,IF(R$96&gt;(INDEX($D$15:$AG$15,1,$C111)+$C111),INDEX($D$21:$AG$21,,$C111)-SUM($D111:Q111),INDEX($D$21:$AG$21,,$C111)/INDEX($D$15:$AG$15,1,$C111)))</f>
        <v>0</v>
      </c>
      <c r="S111" s="8">
        <f>IF(S$96&lt;=$C111,0,IF(S$96&gt;(INDEX($D$15:$AG$15,1,$C111)+$C111),INDEX($D$21:$AG$21,,$C111)-SUM($D111:R111),INDEX($D$21:$AG$21,,$C111)/INDEX($D$15:$AG$15,1,$C111)))</f>
        <v>0</v>
      </c>
      <c r="T111" s="8">
        <f>IF(T$96&lt;=$C111,0,IF(T$96&gt;(INDEX($D$15:$AG$15,1,$C111)+$C111),INDEX($D$21:$AG$21,,$C111)-SUM($D111:S111),INDEX($D$21:$AG$21,,$C111)/INDEX($D$15:$AG$15,1,$C111)))</f>
        <v>0</v>
      </c>
      <c r="U111" s="8">
        <f>IF(U$96&lt;=$C111,0,IF(U$96&gt;(INDEX($D$15:$AG$15,1,$C111)+$C111),INDEX($D$21:$AG$21,,$C111)-SUM($D111:T111),INDEX($D$21:$AG$21,,$C111)/INDEX($D$15:$AG$15,1,$C111)))</f>
        <v>0</v>
      </c>
      <c r="V111" s="8">
        <f>IF(V$96&lt;=$C111,0,IF(V$96&gt;(INDEX($D$15:$AG$15,1,$C111)+$C111),INDEX($D$21:$AG$21,,$C111)-SUM($D111:U111),INDEX($D$21:$AG$21,,$C111)/INDEX($D$15:$AG$15,1,$C111)))</f>
        <v>0</v>
      </c>
      <c r="W111" s="8">
        <f>IF(W$96&lt;=$C111,0,IF(W$96&gt;(INDEX($D$15:$AG$15,1,$C111)+$C111),INDEX($D$21:$AG$21,,$C111)-SUM($D111:V111),INDEX($D$21:$AG$21,,$C111)/INDEX($D$15:$AG$15,1,$C111)))</f>
        <v>0</v>
      </c>
      <c r="X111" s="8">
        <f>IF(X$96&lt;=$C111,0,IF(X$96&gt;(INDEX($D$15:$AG$15,1,$C111)+$C111),INDEX($D$21:$AG$21,,$C111)-SUM($D111:W111),INDEX($D$21:$AG$21,,$C111)/INDEX($D$15:$AG$15,1,$C111)))</f>
        <v>0</v>
      </c>
      <c r="Y111" s="8">
        <f>IF(Y$96&lt;=$C111,0,IF(Y$96&gt;(INDEX($D$15:$AG$15,1,$C111)+$C111),INDEX($D$21:$AG$21,,$C111)-SUM($D111:X111),INDEX($D$21:$AG$21,,$C111)/INDEX($D$15:$AG$15,1,$C111)))</f>
        <v>0</v>
      </c>
      <c r="Z111" s="8">
        <f>IF(Z$96&lt;=$C111,0,IF(Z$96&gt;(INDEX($D$15:$AG$15,1,$C111)+$C111),INDEX($D$21:$AG$21,,$C111)-SUM($D111:Y111),INDEX($D$21:$AG$21,,$C111)/INDEX($D$15:$AG$15,1,$C111)))</f>
        <v>0</v>
      </c>
      <c r="AA111" s="8">
        <f>IF(AA$96&lt;=$C111,0,IF(AA$96&gt;(INDEX($D$15:$AG$15,1,$C111)+$C111),INDEX($D$21:$AG$21,,$C111)-SUM($D111:Z111),INDEX($D$21:$AG$21,,$C111)/INDEX($D$15:$AG$15,1,$C111)))</f>
        <v>0</v>
      </c>
      <c r="AB111" s="8">
        <f>IF(AB$96&lt;=$C111,0,IF(AB$96&gt;(INDEX($D$15:$AG$15,1,$C111)+$C111),INDEX($D$21:$AG$21,,$C111)-SUM($D111:AA111),INDEX($D$21:$AG$21,,$C111)/INDEX($D$15:$AG$15,1,$C111)))</f>
        <v>0</v>
      </c>
      <c r="AC111" s="8">
        <f>IF(AC$96&lt;=$C111,0,IF(AC$96&gt;(INDEX($D$15:$AG$15,1,$C111)+$C111),INDEX($D$21:$AG$21,,$C111)-SUM($D111:AB111),INDEX($D$21:$AG$21,,$C111)/INDEX($D$15:$AG$15,1,$C111)))</f>
        <v>0</v>
      </c>
      <c r="AD111" s="8">
        <f>IF(AD$96&lt;=$C111,0,IF(AD$96&gt;(INDEX($D$15:$AG$15,1,$C111)+$C111),INDEX($D$21:$AG$21,,$C111)-SUM($D111:AC111),INDEX($D$21:$AG$21,,$C111)/INDEX($D$15:$AG$15,1,$C111)))*0.5</f>
        <v>0</v>
      </c>
      <c r="AE111" s="8">
        <f>IF(AE$96&lt;=$C111,0,IF(AE$96&gt;(INDEX($D$15:$AG$15,1,$C111)+$C111),INDEX($D$21:$AG$21,,$C111)-SUM($D111:AD111),INDEX($D$21:$AG$21,,$C111)/INDEX($D$15:$AG$15,1,$C111)))</f>
        <v>0</v>
      </c>
      <c r="AF111" s="8">
        <f>IF(AF$96&lt;=$C111,0,IF(AF$96&gt;(INDEX($D$15:$AG$15,1,$C111)+$C111),INDEX($D$21:$AG$21,,$C111)-SUM($D111:AE111),INDEX($D$21:$AG$21,,$C111)/INDEX($D$15:$AG$15,1,$C111)))</f>
        <v>0</v>
      </c>
      <c r="AG111" s="8">
        <f>IF(AG$96&lt;=$C111,0,IF(AG$96&gt;(INDEX($D$15:$AG$15,1,$C111)+$C111),INDEX($D$21:$AG$21,,$C111)-SUM($D111:AF111),INDEX($D$21:$AG$21,,$C111)/INDEX($D$15:$AG$15,1,$C111)))</f>
        <v>0</v>
      </c>
      <c r="AH111" s="11">
        <f t="shared" si="43"/>
        <v>0</v>
      </c>
      <c r="AI111" s="11">
        <v>0</v>
      </c>
      <c r="AJ111" s="11">
        <f t="shared" si="44"/>
        <v>0</v>
      </c>
      <c r="AK111" s="10">
        <f t="shared" si="45"/>
        <v>-13.5</v>
      </c>
    </row>
    <row r="112" spans="2:42" outlineLevel="1" x14ac:dyDescent="0.2">
      <c r="B112">
        <v>2010</v>
      </c>
      <c r="C112" s="10">
        <v>14</v>
      </c>
      <c r="D112" s="10"/>
      <c r="E112" s="8">
        <f>IF(E$96&lt;=$C112,0,IF(E$96&gt;(INDEX($D$15:$AG$15,1,$C112)+$C112),INDEX($D$21:$AG$21,,$C112)-SUM($D112:D112),INDEX($D$21:$AG$21,,$C112)/INDEX($D$15:$AG$15,1,$C112)))</f>
        <v>0</v>
      </c>
      <c r="F112" s="8">
        <f>IF(F$96&lt;=$C112,0,IF(F$96&gt;(INDEX($D$15:$AG$15,1,$C112)+$C112),INDEX($D$21:$AG$21,,$C112)-SUM($D112:E112),INDEX($D$21:$AG$21,,$C112)/INDEX($D$15:$AG$15,1,$C112)))</f>
        <v>0</v>
      </c>
      <c r="G112" s="8">
        <f>IF(G$96&lt;=$C112,0,IF(G$96&gt;(INDEX($D$15:$AG$15,1,$C112)+$C112),INDEX($D$21:$AG$21,,$C112)-SUM($D112:F112),INDEX($D$21:$AG$21,,$C112)/INDEX($D$15:$AG$15,1,$C112)))</f>
        <v>0</v>
      </c>
      <c r="H112" s="8">
        <f>IF(H$96&lt;=$C112,0,IF(H$96&gt;(INDEX($D$15:$AG$15,1,$C112)+$C112),INDEX($D$21:$AG$21,,$C112)-SUM($D112:G112),INDEX($D$21:$AG$21,,$C112)/INDEX($D$15:$AG$15,1,$C112)))</f>
        <v>0</v>
      </c>
      <c r="I112" s="8">
        <f>IF(I$96&lt;=$C112,0,IF(I$96&gt;(INDEX($D$15:$AG$15,1,$C112)+$C112),INDEX($D$21:$AG$21,,$C112)-SUM($D112:H112),INDEX($D$21:$AG$21,,$C112)/INDEX($D$15:$AG$15,1,$C112)))</f>
        <v>0</v>
      </c>
      <c r="J112" s="8">
        <f>IF(J$96&lt;=$C112,0,IF(J$96&gt;(INDEX($D$15:$AG$15,1,$C112)+$C112),INDEX($D$21:$AG$21,,$C112)-SUM($D112:I112),INDEX($D$21:$AG$21,,$C112)/INDEX($D$15:$AG$15,1,$C112)))</f>
        <v>0</v>
      </c>
      <c r="K112" s="8">
        <f>IF(K$96&lt;=$C112,0,IF(K$96&gt;(INDEX($D$15:$AG$15,1,$C112)+$C112),INDEX($D$21:$AG$21,,$C112)-SUM($D112:J112),INDEX($D$21:$AG$21,,$C112)/INDEX($D$15:$AG$15,1,$C112)))</f>
        <v>0</v>
      </c>
      <c r="L112" s="8">
        <f>IF(L$96&lt;=$C112,0,IF(L$96&gt;(INDEX($D$15:$AG$15,1,$C112)+$C112),INDEX($D$21:$AG$21,,$C112)-SUM($D112:K112),INDEX($D$21:$AG$21,,$C112)/INDEX($D$15:$AG$15,1,$C112)))</f>
        <v>0</v>
      </c>
      <c r="M112" s="8">
        <f>IF(M$96&lt;=$C112,0,IF(M$96&gt;(INDEX($D$15:$AG$15,1,$C112)+$C112),INDEX($D$21:$AG$21,,$C112)-SUM($D112:L112),INDEX($D$21:$AG$21,,$C112)/INDEX($D$15:$AG$15,1,$C112)))</f>
        <v>0</v>
      </c>
      <c r="N112" s="8">
        <f>IF(N$96&lt;=$C112,0,IF(N$96&gt;(INDEX($D$15:$AG$15,1,$C112)+$C112),INDEX($D$21:$AG$21,,$C112)-SUM($D112:M112),INDEX($D$21:$AG$21,,$C112)/INDEX($D$15:$AG$15,1,$C112)))</f>
        <v>0</v>
      </c>
      <c r="O112" s="8">
        <f>IF(O$96&lt;=$C112,0,IF(O$96&gt;(INDEX($D$15:$AG$15,1,$C112)+$C112),INDEX($D$21:$AG$21,,$C112)-SUM($D112:N112),INDEX($D$21:$AG$21,,$C112)/INDEX($D$15:$AG$15,1,$C112)))</f>
        <v>0</v>
      </c>
      <c r="P112" s="8">
        <f>IF(P$96&lt;=$C112,0,IF(P$96&gt;(INDEX($D$15:$AG$15,1,$C112)+$C112),INDEX($D$21:$AG$21,,$C112)-SUM($D112:O112),INDEX($D$21:$AG$21,,$C112)/INDEX($D$15:$AG$15,1,$C112)))</f>
        <v>0</v>
      </c>
      <c r="Q112" s="8">
        <f>IF(Q$96&lt;=$C112,0,IF(Q$96&gt;(INDEX($D$15:$AG$15,1,$C112)+$C112),INDEX($D$21:$AG$21,,$C112)-SUM($D112:P112),INDEX($D$21:$AG$21,,$C112)/INDEX($D$15:$AG$15,1,$C112)))</f>
        <v>0</v>
      </c>
      <c r="R112" s="8">
        <f>IF(R$96&lt;=$C112,0,IF(R$96&gt;(INDEX($D$15:$AG$15,1,$C112)+$C112),INDEX($D$21:$AG$21,,$C112)-SUM($D112:Q112),INDEX($D$21:$AG$21,,$C112)/INDEX($D$15:$AG$15,1,$C112)))</f>
        <v>0</v>
      </c>
      <c r="S112" s="8">
        <f>IF(S$96&lt;=$C112,0,IF(S$96&gt;(INDEX($D$15:$AG$15,1,$C112)+$C112),INDEX($D$21:$AG$21,,$C112)-SUM($D112:R112),INDEX($D$21:$AG$21,,$C112)/INDEX($D$15:$AG$15,1,$C112)))</f>
        <v>0</v>
      </c>
      <c r="T112" s="8">
        <f>IF(T$96&lt;=$C112,0,IF(T$96&gt;(INDEX($D$15:$AG$15,1,$C112)+$C112),INDEX($D$21:$AG$21,,$C112)-SUM($D112:S112),INDEX($D$21:$AG$21,,$C112)/INDEX($D$15:$AG$15,1,$C112)))</f>
        <v>0</v>
      </c>
      <c r="U112" s="8">
        <f>IF(U$96&lt;=$C112,0,IF(U$96&gt;(INDEX($D$15:$AG$15,1,$C112)+$C112),INDEX($D$21:$AG$21,,$C112)-SUM($D112:T112),INDEX($D$21:$AG$21,,$C112)/INDEX($D$15:$AG$15,1,$C112)))</f>
        <v>0</v>
      </c>
      <c r="V112" s="8">
        <f>IF(V$96&lt;=$C112,0,IF(V$96&gt;(INDEX($D$15:$AG$15,1,$C112)+$C112),INDEX($D$21:$AG$21,,$C112)-SUM($D112:U112),INDEX($D$21:$AG$21,,$C112)/INDEX($D$15:$AG$15,1,$C112)))</f>
        <v>0</v>
      </c>
      <c r="W112" s="8">
        <f>IF(W$96&lt;=$C112,0,IF(W$96&gt;(INDEX($D$15:$AG$15,1,$C112)+$C112),INDEX($D$21:$AG$21,,$C112)-SUM($D112:V112),INDEX($D$21:$AG$21,,$C112)/INDEX($D$15:$AG$15,1,$C112)))</f>
        <v>0</v>
      </c>
      <c r="X112" s="8">
        <f>IF(X$96&lt;=$C112,0,IF(X$96&gt;(INDEX($D$15:$AG$15,1,$C112)+$C112),INDEX($D$21:$AG$21,,$C112)-SUM($D112:W112),INDEX($D$21:$AG$21,,$C112)/INDEX($D$15:$AG$15,1,$C112)))</f>
        <v>0</v>
      </c>
      <c r="Y112" s="8">
        <f>IF(Y$96&lt;=$C112,0,IF(Y$96&gt;(INDEX($D$15:$AG$15,1,$C112)+$C112),INDEX($D$21:$AG$21,,$C112)-SUM($D112:X112),INDEX($D$21:$AG$21,,$C112)/INDEX($D$15:$AG$15,1,$C112)))</f>
        <v>0</v>
      </c>
      <c r="Z112" s="8">
        <f>IF(Z$96&lt;=$C112,0,IF(Z$96&gt;(INDEX($D$15:$AG$15,1,$C112)+$C112),INDEX($D$21:$AG$21,,$C112)-SUM($D112:Y112),INDEX($D$21:$AG$21,,$C112)/INDEX($D$15:$AG$15,1,$C112)))</f>
        <v>0</v>
      </c>
      <c r="AA112" s="8">
        <f>IF(AA$96&lt;=$C112,0,IF(AA$96&gt;(INDEX($D$15:$AG$15,1,$C112)+$C112),INDEX($D$21:$AG$21,,$C112)-SUM($D112:Z112),INDEX($D$21:$AG$21,,$C112)/INDEX($D$15:$AG$15,1,$C112)))</f>
        <v>0</v>
      </c>
      <c r="AB112" s="8">
        <f>IF(AB$96&lt;=$C112,0,IF(AB$96&gt;(INDEX($D$15:$AG$15,1,$C112)+$C112),INDEX($D$21:$AG$21,,$C112)-SUM($D112:AA112),INDEX($D$21:$AG$21,,$C112)/INDEX($D$15:$AG$15,1,$C112)))</f>
        <v>0</v>
      </c>
      <c r="AC112" s="8">
        <f>IF(AC$96&lt;=$C112,0,IF(AC$96&gt;(INDEX($D$15:$AG$15,1,$C112)+$C112),INDEX($D$21:$AG$21,,$C112)-SUM($D112:AB112),INDEX($D$21:$AG$21,,$C112)/INDEX($D$15:$AG$15,1,$C112)))</f>
        <v>0</v>
      </c>
      <c r="AD112" s="8">
        <f>IF(AD$96&lt;=$C112,0,IF(AD$96&gt;(INDEX($D$15:$AG$15,1,$C112)+$C112),INDEX($D$21:$AG$21,,$C112)-SUM($D112:AC112),INDEX($D$21:$AG$21,,$C112)/INDEX($D$15:$AG$15,1,$C112)))*0.5</f>
        <v>0</v>
      </c>
      <c r="AE112" s="8">
        <f>IF(AE$96&lt;=$C112,0,IF(AE$96&gt;(INDEX($D$15:$AG$15,1,$C112)+$C112),INDEX($D$21:$AG$21,,$C112)-SUM($D112:AD112),INDEX($D$21:$AG$21,,$C112)/INDEX($D$15:$AG$15,1,$C112)))</f>
        <v>0</v>
      </c>
      <c r="AF112" s="8">
        <f>IF(AF$96&lt;=$C112,0,IF(AF$96&gt;(INDEX($D$15:$AG$15,1,$C112)+$C112),INDEX($D$21:$AG$21,,$C112)-SUM($D112:AE112),INDEX($D$21:$AG$21,,$C112)/INDEX($D$15:$AG$15,1,$C112)))</f>
        <v>0</v>
      </c>
      <c r="AG112" s="8">
        <f>IF(AG$96&lt;=$C112,0,IF(AG$96&gt;(INDEX($D$15:$AG$15,1,$C112)+$C112),INDEX($D$21:$AG$21,,$C112)-SUM($D112:AF112),INDEX($D$21:$AG$21,,$C112)/INDEX($D$15:$AG$15,1,$C112)))</f>
        <v>0</v>
      </c>
      <c r="AH112" s="11">
        <f t="shared" si="43"/>
        <v>0</v>
      </c>
      <c r="AI112" s="11">
        <v>0</v>
      </c>
      <c r="AJ112" s="11">
        <f t="shared" si="44"/>
        <v>0</v>
      </c>
      <c r="AK112" s="10">
        <f t="shared" si="45"/>
        <v>-12.5</v>
      </c>
    </row>
    <row r="113" spans="2:42" outlineLevel="1" x14ac:dyDescent="0.2">
      <c r="B113">
        <v>2011</v>
      </c>
      <c r="C113" s="10">
        <v>15</v>
      </c>
      <c r="D113" s="10"/>
      <c r="E113" s="8">
        <f>IF(E$96&lt;=$C113,0,IF(E$96&gt;(INDEX($D$15:$AG$15,1,$C113)+$C113),INDEX($D$21:$AG$21,,$C113)-SUM($D113:D113),INDEX($D$21:$AG$21,,$C113)/INDEX($D$15:$AG$15,1,$C113)))</f>
        <v>0</v>
      </c>
      <c r="F113" s="8">
        <f>IF(F$96&lt;=$C113,0,IF(F$96&gt;(INDEX($D$15:$AG$15,1,$C113)+$C113),INDEX($D$21:$AG$21,,$C113)-SUM($D113:E113),INDEX($D$21:$AG$21,,$C113)/INDEX($D$15:$AG$15,1,$C113)))</f>
        <v>0</v>
      </c>
      <c r="G113" s="8">
        <f>IF(G$96&lt;=$C113,0,IF(G$96&gt;(INDEX($D$15:$AG$15,1,$C113)+$C113),INDEX($D$21:$AG$21,,$C113)-SUM($D113:F113),INDEX($D$21:$AG$21,,$C113)/INDEX($D$15:$AG$15,1,$C113)))</f>
        <v>0</v>
      </c>
      <c r="H113" s="8">
        <f>IF(H$96&lt;=$C113,0,IF(H$96&gt;(INDEX($D$15:$AG$15,1,$C113)+$C113),INDEX($D$21:$AG$21,,$C113)-SUM($D113:G113),INDEX($D$21:$AG$21,,$C113)/INDEX($D$15:$AG$15,1,$C113)))</f>
        <v>0</v>
      </c>
      <c r="I113" s="8">
        <f>IF(I$96&lt;=$C113,0,IF(I$96&gt;(INDEX($D$15:$AG$15,1,$C113)+$C113),INDEX($D$21:$AG$21,,$C113)-SUM($D113:H113),INDEX($D$21:$AG$21,,$C113)/INDEX($D$15:$AG$15,1,$C113)))</f>
        <v>0</v>
      </c>
      <c r="J113" s="8">
        <f>IF(J$96&lt;=$C113,0,IF(J$96&gt;(INDEX($D$15:$AG$15,1,$C113)+$C113),INDEX($D$21:$AG$21,,$C113)-SUM($D113:I113),INDEX($D$21:$AG$21,,$C113)/INDEX($D$15:$AG$15,1,$C113)))</f>
        <v>0</v>
      </c>
      <c r="K113" s="8">
        <f>IF(K$96&lt;=$C113,0,IF(K$96&gt;(INDEX($D$15:$AG$15,1,$C113)+$C113),INDEX($D$21:$AG$21,,$C113)-SUM($D113:J113),INDEX($D$21:$AG$21,,$C113)/INDEX($D$15:$AG$15,1,$C113)))</f>
        <v>0</v>
      </c>
      <c r="L113" s="8">
        <f>IF(L$96&lt;=$C113,0,IF(L$96&gt;(INDEX($D$15:$AG$15,1,$C113)+$C113),INDEX($D$21:$AG$21,,$C113)-SUM($D113:K113),INDEX($D$21:$AG$21,,$C113)/INDEX($D$15:$AG$15,1,$C113)))</f>
        <v>0</v>
      </c>
      <c r="M113" s="8">
        <f>IF(M$96&lt;=$C113,0,IF(M$96&gt;(INDEX($D$15:$AG$15,1,$C113)+$C113),INDEX($D$21:$AG$21,,$C113)-SUM($D113:L113),INDEX($D$21:$AG$21,,$C113)/INDEX($D$15:$AG$15,1,$C113)))</f>
        <v>0</v>
      </c>
      <c r="N113" s="8">
        <f>IF(N$96&lt;=$C113,0,IF(N$96&gt;(INDEX($D$15:$AG$15,1,$C113)+$C113),INDEX($D$21:$AG$21,,$C113)-SUM($D113:M113),INDEX($D$21:$AG$21,,$C113)/INDEX($D$15:$AG$15,1,$C113)))</f>
        <v>0</v>
      </c>
      <c r="O113" s="8">
        <f>IF(O$96&lt;=$C113,0,IF(O$96&gt;(INDEX($D$15:$AG$15,1,$C113)+$C113),INDEX($D$21:$AG$21,,$C113)-SUM($D113:N113),INDEX($D$21:$AG$21,,$C113)/INDEX($D$15:$AG$15,1,$C113)))</f>
        <v>0</v>
      </c>
      <c r="P113" s="8">
        <f>IF(P$96&lt;=$C113,0,IF(P$96&gt;(INDEX($D$15:$AG$15,1,$C113)+$C113),INDEX($D$21:$AG$21,,$C113)-SUM($D113:O113),INDEX($D$21:$AG$21,,$C113)/INDEX($D$15:$AG$15,1,$C113)))</f>
        <v>0</v>
      </c>
      <c r="Q113" s="8">
        <f>IF(Q$96&lt;=$C113,0,IF(Q$96&gt;(INDEX($D$15:$AG$15,1,$C113)+$C113),INDEX($D$21:$AG$21,,$C113)-SUM($D113:P113),INDEX($D$21:$AG$21,,$C113)/INDEX($D$15:$AG$15,1,$C113)))</f>
        <v>0</v>
      </c>
      <c r="R113" s="8">
        <f>IF(R$96&lt;=$C113,0,IF(R$96&gt;(INDEX($D$15:$AG$15,1,$C113)+$C113),INDEX($D$21:$AG$21,,$C113)-SUM($D113:Q113),INDEX($D$21:$AG$21,,$C113)/INDEX($D$15:$AG$15,1,$C113)))</f>
        <v>0</v>
      </c>
      <c r="S113" s="8">
        <f>IF(S$96&lt;=$C113,0,IF(S$96&gt;(INDEX($D$15:$AG$15,1,$C113)+$C113),INDEX($D$21:$AG$21,,$C113)-SUM($D113:R113),INDEX($D$21:$AG$21,,$C113)/INDEX($D$15:$AG$15,1,$C113)))</f>
        <v>0</v>
      </c>
      <c r="T113" s="8">
        <f>IF(T$96&lt;=$C113,0,IF(T$96&gt;(INDEX($D$15:$AG$15,1,$C113)+$C113),INDEX($D$21:$AG$21,,$C113)-SUM($D113:S113),INDEX($D$21:$AG$21,,$C113)/INDEX($D$15:$AG$15,1,$C113)))</f>
        <v>0</v>
      </c>
      <c r="U113" s="8">
        <f>IF(U$96&lt;=$C113,0,IF(U$96&gt;(INDEX($D$15:$AG$15,1,$C113)+$C113),INDEX($D$21:$AG$21,,$C113)-SUM($D113:T113),INDEX($D$21:$AG$21,,$C113)/INDEX($D$15:$AG$15,1,$C113)))</f>
        <v>0</v>
      </c>
      <c r="V113" s="8">
        <f>IF(V$96&lt;=$C113,0,IF(V$96&gt;(INDEX($D$15:$AG$15,1,$C113)+$C113),INDEX($D$21:$AG$21,,$C113)-SUM($D113:U113),INDEX($D$21:$AG$21,,$C113)/INDEX($D$15:$AG$15,1,$C113)))</f>
        <v>0</v>
      </c>
      <c r="W113" s="8">
        <f>IF(W$96&lt;=$C113,0,IF(W$96&gt;(INDEX($D$15:$AG$15,1,$C113)+$C113),INDEX($D$21:$AG$21,,$C113)-SUM($D113:V113),INDEX($D$21:$AG$21,,$C113)/INDEX($D$15:$AG$15,1,$C113)))</f>
        <v>0</v>
      </c>
      <c r="X113" s="8">
        <f>IF(X$96&lt;=$C113,0,IF(X$96&gt;(INDEX($D$15:$AG$15,1,$C113)+$C113),INDEX($D$21:$AG$21,,$C113)-SUM($D113:W113),INDEX($D$21:$AG$21,,$C113)/INDEX($D$15:$AG$15,1,$C113)))</f>
        <v>0</v>
      </c>
      <c r="Y113" s="8">
        <f>IF(Y$96&lt;=$C113,0,IF(Y$96&gt;(INDEX($D$15:$AG$15,1,$C113)+$C113),INDEX($D$21:$AG$21,,$C113)-SUM($D113:X113),INDEX($D$21:$AG$21,,$C113)/INDEX($D$15:$AG$15,1,$C113)))</f>
        <v>0</v>
      </c>
      <c r="Z113" s="8">
        <f>IF(Z$96&lt;=$C113,0,IF(Z$96&gt;(INDEX($D$15:$AG$15,1,$C113)+$C113),INDEX($D$21:$AG$21,,$C113)-SUM($D113:Y113),INDEX($D$21:$AG$21,,$C113)/INDEX($D$15:$AG$15,1,$C113)))</f>
        <v>0</v>
      </c>
      <c r="AA113" s="8">
        <f>IF(AA$96&lt;=$C113,0,IF(AA$96&gt;(INDEX($D$15:$AG$15,1,$C113)+$C113),INDEX($D$21:$AG$21,,$C113)-SUM($D113:Z113),INDEX($D$21:$AG$21,,$C113)/INDEX($D$15:$AG$15,1,$C113)))</f>
        <v>0</v>
      </c>
      <c r="AB113" s="8">
        <f>IF(AB$96&lt;=$C113,0,IF(AB$96&gt;(INDEX($D$15:$AG$15,1,$C113)+$C113),INDEX($D$21:$AG$21,,$C113)-SUM($D113:AA113),INDEX($D$21:$AG$21,,$C113)/INDEX($D$15:$AG$15,1,$C113)))</f>
        <v>0</v>
      </c>
      <c r="AC113" s="8">
        <f>IF(AC$96&lt;=$C113,0,IF(AC$96&gt;(INDEX($D$15:$AG$15,1,$C113)+$C113),INDEX($D$21:$AG$21,,$C113)-SUM($D113:AB113),INDEX($D$21:$AG$21,,$C113)/INDEX($D$15:$AG$15,1,$C113)))</f>
        <v>0</v>
      </c>
      <c r="AD113" s="8">
        <f>IF(AD$96&lt;=$C113,0,IF(AD$96&gt;(INDEX($D$15:$AG$15,1,$C113)+$C113),INDEX($D$21:$AG$21,,$C113)-SUM($D113:AC113),INDEX($D$21:$AG$21,,$C113)/INDEX($D$15:$AG$15,1,$C113)))*0.5</f>
        <v>0</v>
      </c>
      <c r="AE113" s="8">
        <f>IF(AE$96&lt;=$C113,0,IF(AE$96&gt;(INDEX($D$15:$AG$15,1,$C113)+$C113),INDEX($D$21:$AG$21,,$C113)-SUM($D113:AD113),INDEX($D$21:$AG$21,,$C113)/INDEX($D$15:$AG$15,1,$C113)))</f>
        <v>0</v>
      </c>
      <c r="AF113" s="8">
        <f>IF(AF$96&lt;=$C113,0,IF(AF$96&gt;(INDEX($D$15:$AG$15,1,$C113)+$C113),INDEX($D$21:$AG$21,,$C113)-SUM($D113:AE113),INDEX($D$21:$AG$21,,$C113)/INDEX($D$15:$AG$15,1,$C113)))</f>
        <v>0</v>
      </c>
      <c r="AG113" s="8">
        <f>IF(AG$96&lt;=$C113,0,IF(AG$96&gt;(INDEX($D$15:$AG$15,1,$C113)+$C113),INDEX($D$21:$AG$21,,$C113)-SUM($D113:AF113),INDEX($D$21:$AG$21,,$C113)/INDEX($D$15:$AG$15,1,$C113)))</f>
        <v>0</v>
      </c>
      <c r="AH113" s="11">
        <f>SUM(E113:AB113)</f>
        <v>0</v>
      </c>
      <c r="AI113" s="11">
        <v>0</v>
      </c>
      <c r="AJ113" s="11">
        <f t="shared" si="44"/>
        <v>0</v>
      </c>
      <c r="AK113" s="10">
        <f t="shared" si="45"/>
        <v>-11.5</v>
      </c>
    </row>
    <row r="114" spans="2:42" ht="12" outlineLevel="1" x14ac:dyDescent="0.2">
      <c r="B114">
        <v>2012</v>
      </c>
      <c r="C114" s="10">
        <v>16</v>
      </c>
      <c r="D114" s="10"/>
      <c r="E114" s="8">
        <f>IF(E$96&lt;=$C114,0,IF(E$96&gt;(INDEX($D$15:$AG$15,1,$C114)+$C114),INDEX($D$21:$AG$21,,$C114)-SUM($D114:D114),INDEX($D$21:$AG$21,,$C114)/INDEX($D$15:$AG$15,1,$C114)))</f>
        <v>0</v>
      </c>
      <c r="F114" s="8">
        <f>IF(F$96&lt;=$C114,0,IF(F$96&gt;(INDEX($D$15:$AG$15,1,$C114)+$C114),INDEX($D$21:$AG$21,,$C114)-SUM($D114:E114),INDEX($D$21:$AG$21,,$C114)/INDEX($D$15:$AG$15,1,$C114)))</f>
        <v>0</v>
      </c>
      <c r="G114" s="8">
        <f>IF(G$96&lt;=$C114,0,IF(G$96&gt;(INDEX($D$15:$AG$15,1,$C114)+$C114),INDEX($D$21:$AG$21,,$C114)-SUM($D114:F114),INDEX($D$21:$AG$21,,$C114)/INDEX($D$15:$AG$15,1,$C114)))</f>
        <v>0</v>
      </c>
      <c r="H114" s="8">
        <f>IF(H$96&lt;=$C114,0,IF(H$96&gt;(INDEX($D$15:$AG$15,1,$C114)+$C114),INDEX($D$21:$AG$21,,$C114)-SUM($D114:G114),INDEX($D$21:$AG$21,,$C114)/INDEX($D$15:$AG$15,1,$C114)))</f>
        <v>0</v>
      </c>
      <c r="I114" s="8">
        <f>IF(I$96&lt;=$C114,0,IF(I$96&gt;(INDEX($D$15:$AG$15,1,$C114)+$C114),INDEX($D$21:$AG$21,,$C114)-SUM($D114:H114),INDEX($D$21:$AG$21,,$C114)/INDEX($D$15:$AG$15,1,$C114)))</f>
        <v>0</v>
      </c>
      <c r="J114" s="8">
        <f>IF(J$96&lt;=$C114,0,IF(J$96&gt;(INDEX($D$15:$AG$15,1,$C114)+$C114),INDEX($D$21:$AG$21,,$C114)-SUM($D114:I114),INDEX($D$21:$AG$21,,$C114)/INDEX($D$15:$AG$15,1,$C114)))</f>
        <v>0</v>
      </c>
      <c r="K114" s="8">
        <f>IF(K$96&lt;=$C114,0,IF(K$96&gt;(INDEX($D$15:$AG$15,1,$C114)+$C114),INDEX($D$21:$AG$21,,$C114)-SUM($D114:J114),INDEX($D$21:$AG$21,,$C114)/INDEX($D$15:$AG$15,1,$C114)))</f>
        <v>0</v>
      </c>
      <c r="L114" s="8">
        <f>IF(L$96&lt;=$C114,0,IF(L$96&gt;(INDEX($D$15:$AG$15,1,$C114)+$C114),INDEX($D$21:$AG$21,,$C114)-SUM($D114:K114),INDEX($D$21:$AG$21,,$C114)/INDEX($D$15:$AG$15,1,$C114)))</f>
        <v>0</v>
      </c>
      <c r="M114" s="8">
        <f>IF(M$96&lt;=$C114,0,IF(M$96&gt;(INDEX($D$15:$AG$15,1,$C114)+$C114),INDEX($D$21:$AG$21,,$C114)-SUM($D114:L114),INDEX($D$21:$AG$21,,$C114)/INDEX($D$15:$AG$15,1,$C114)))</f>
        <v>0</v>
      </c>
      <c r="N114" s="8">
        <f>IF(N$96&lt;=$C114,0,IF(N$96&gt;(INDEX($D$15:$AG$15,1,$C114)+$C114),INDEX($D$21:$AG$21,,$C114)-SUM($D114:M114),INDEX($D$21:$AG$21,,$C114)/INDEX($D$15:$AG$15,1,$C114)))</f>
        <v>0</v>
      </c>
      <c r="O114" s="8">
        <f>IF(O$96&lt;=$C114,0,IF(O$96&gt;(INDEX($D$15:$AG$15,1,$C114)+$C114),INDEX($D$21:$AG$21,,$C114)-SUM($D114:N114),INDEX($D$21:$AG$21,,$C114)/INDEX($D$15:$AG$15,1,$C114)))</f>
        <v>0</v>
      </c>
      <c r="P114" s="8">
        <f>IF(P$96&lt;=$C114,0,IF(P$96&gt;(INDEX($D$15:$AG$15,1,$C114)+$C114),INDEX($D$21:$AG$21,,$C114)-SUM($D114:O114),INDEX($D$21:$AG$21,,$C114)/INDEX($D$15:$AG$15,1,$C114)))</f>
        <v>0</v>
      </c>
      <c r="Q114" s="8">
        <f>IF(Q$96&lt;=$C114,0,IF(Q$96&gt;(INDEX($D$15:$AG$15,1,$C114)+$C114),INDEX($D$21:$AG$21,,$C114)-SUM($D114:P114),INDEX($D$21:$AG$21,,$C114)/INDEX($D$15:$AG$15,1,$C114)))</f>
        <v>0</v>
      </c>
      <c r="R114" s="8">
        <f>IF(R$96&lt;=$C114,0,IF(R$96&gt;(INDEX($D$15:$AG$15,1,$C114)+$C114),INDEX($D$21:$AG$21,,$C114)-SUM($D114:Q114),INDEX($D$21:$AG$21,,$C114)/INDEX($D$15:$AG$15,1,$C114)))</f>
        <v>0</v>
      </c>
      <c r="S114" s="8">
        <f>IF(S$96&lt;=$C114,0,IF(S$96&gt;(INDEX($D$15:$AG$15,1,$C114)+$C114),INDEX($D$21:$AG$21,,$C114)-SUM($D114:R114),INDEX($D$21:$AG$21,,$C114)/INDEX($D$15:$AG$15,1,$C114)))</f>
        <v>0</v>
      </c>
      <c r="T114" s="8">
        <f>IF(T$96&lt;=$C114,0,IF(T$96&gt;(INDEX($D$15:$AG$15,1,$C114)+$C114),INDEX($D$21:$AG$21,,$C114)-SUM($D114:S114),INDEX($D$21:$AG$21,,$C114)/INDEX($D$15:$AG$15,1,$C114)))</f>
        <v>0.15070111754266571</v>
      </c>
      <c r="U114" s="8">
        <f>IF(U$96&lt;=$C114,0,IF(U$96&gt;(INDEX($D$15:$AG$15,1,$C114)+$C114),INDEX($D$21:$AG$21,,$C114)-SUM($D114:T114),INDEX($D$21:$AG$21,,$C114)/INDEX($D$15:$AG$15,1,$C114)))</f>
        <v>0.15070111754266571</v>
      </c>
      <c r="V114" s="8">
        <f>IF(V$96&lt;=$C114,0,IF(V$96&gt;(INDEX($D$15:$AG$15,1,$C114)+$C114),INDEX($D$21:$AG$21,,$C114)-SUM($D114:U114),INDEX($D$21:$AG$21,,$C114)/INDEX($D$15:$AG$15,1,$C114)))</f>
        <v>0.15070111754266571</v>
      </c>
      <c r="W114" s="8">
        <f>IF(W$96&lt;=$C114,0,IF(W$96&gt;(INDEX($D$15:$AG$15,1,$C114)+$C114),INDEX($D$21:$AG$21,,$C114)-SUM($D114:V114),INDEX($D$21:$AG$21,,$C114)/INDEX($D$15:$AG$15,1,$C114)))</f>
        <v>0.15070111754266571</v>
      </c>
      <c r="X114" s="8">
        <f>IF(X$96&lt;=$C114,0,IF(X$96&gt;(INDEX($D$15:$AG$15,1,$C114)+$C114),INDEX($D$21:$AG$21,,$C114)-SUM($D114:W114),INDEX($D$21:$AG$21,,$C114)/INDEX($D$15:$AG$15,1,$C114)))</f>
        <v>0.15070111754266571</v>
      </c>
      <c r="Y114" s="8">
        <f>IF(Y$96&lt;=$C114,0,IF(Y$96&gt;(INDEX($D$15:$AG$15,1,$C114)+$C114),INDEX($D$21:$AG$21,,$C114)-SUM($D114:X114),INDEX($D$21:$AG$21,,$C114)/INDEX($D$15:$AG$15,1,$C114)))</f>
        <v>0.15070111754266571</v>
      </c>
      <c r="Z114" s="8">
        <f>IF(Z$96&lt;=$C114,0,IF(Z$96&gt;(INDEX($D$15:$AG$15,1,$C114)+$C114),INDEX($D$21:$AG$21,,$C114)-SUM($D114:Y114),INDEX($D$21:$AG$21,,$C114)/INDEX($D$15:$AG$15,1,$C114)))</f>
        <v>0.15070111754266571</v>
      </c>
      <c r="AA114" s="8">
        <f>IF(AA$96&lt;=$C114,0,IF(AA$96&gt;(INDEX($D$15:$AG$15,1,$C114)+$C114),INDEX($D$21:$AG$21,,$C114)-SUM($D114:Z114),INDEX($D$21:$AG$21,,$C114)/INDEX($D$15:$AG$15,1,$C114)))</f>
        <v>0.15070111754266571</v>
      </c>
      <c r="AB114" s="8">
        <f>IF(AB$96&lt;=$C114,0,IF(AB$96&gt;(INDEX($D$15:$AG$15,1,$C114)+$C114),INDEX($D$21:$AG$21,,$C114)-SUM($D114:AA114),INDEX($D$21:$AG$21,,$C114)/INDEX($D$15:$AG$15,1,$C114)))</f>
        <v>0.15070111754266571</v>
      </c>
      <c r="AC114" s="8">
        <f>IF(AC$96&lt;=$C114,0,IF(AC$96&gt;(INDEX($D$15:$AG$15,1,$C114)+$C114),INDEX($D$21:$AG$21,,$C114)-SUM($D114:AB114),INDEX($D$21:$AG$21,,$C114)/INDEX($D$15:$AG$15,1,$C114)))</f>
        <v>0.15070111754266571</v>
      </c>
      <c r="AD114" s="8">
        <f>IF(AD$96&lt;=$C114,0,IF(AD$96&gt;(INDEX($D$15:$AG$15,1,$C114)+$C114),INDEX($D$21:$AG$21,,$C114)-SUM($D114:AC114),INDEX($D$21:$AG$21,,$C114)/INDEX($D$15:$AG$15,1,$C114)))*0.5</f>
        <v>7.5350558771332857E-2</v>
      </c>
      <c r="AE114" s="8">
        <f>IF(AE$96&lt;=$C114,0,IF(AE$96&gt;(INDEX($D$15:$AG$15,1,$C114)+$C114),INDEX($D$21:$AG$21,,$C114)-SUM($D114:AD114),INDEX($D$21:$AG$21,,$C114)/INDEX($D$15:$AG$15,1,$C114)))</f>
        <v>0.15070111754266571</v>
      </c>
      <c r="AF114" s="8">
        <f>IF(AF$96&lt;=$C114,0,IF(AF$96&gt;(INDEX($D$15:$AG$15,1,$C114)+$C114),INDEX($D$21:$AG$21,,$C114)-SUM($D114:AE114),INDEX($D$21:$AG$21,,$C114)/INDEX($D$15:$AG$15,1,$C114)))</f>
        <v>0.15070111754266571</v>
      </c>
      <c r="AG114" s="8">
        <f>IF(AG$96&lt;=$C114,0,IF(AG$96&gt;(INDEX($D$15:$AG$15,1,$C114)+$C114),INDEX($D$21:$AG$21,,$C114)-SUM($D114:AF114),INDEX($D$21:$AG$21,,$C114)/INDEX($D$15:$AG$15,1,$C114)))</f>
        <v>0.15070111754266571</v>
      </c>
      <c r="AH114" s="11">
        <f t="shared" si="43"/>
        <v>1.3563100578839915</v>
      </c>
      <c r="AI114" s="11">
        <v>4.8908559394543341</v>
      </c>
      <c r="AJ114" s="11">
        <f t="shared" si="44"/>
        <v>3.5345458815703426</v>
      </c>
      <c r="AK114" s="121">
        <f t="shared" si="45"/>
        <v>21.954012413475702</v>
      </c>
      <c r="AM114">
        <v>39</v>
      </c>
      <c r="AN114" s="101">
        <f>IF($AI$14=50,$AI$14-AK114,AM114-AK114)</f>
        <v>17.045987586524298</v>
      </c>
      <c r="AO114">
        <v>39</v>
      </c>
      <c r="AP114" s="138">
        <f>AO114-AN114</f>
        <v>21.954012413475702</v>
      </c>
    </row>
    <row r="115" spans="2:42" outlineLevel="1" x14ac:dyDescent="0.2">
      <c r="B115">
        <v>2013</v>
      </c>
      <c r="C115" s="10">
        <v>17</v>
      </c>
      <c r="D115" s="10"/>
      <c r="E115" s="8">
        <f>IF(E$96&lt;=$C115,0,IF(E$96&gt;(INDEX($D$15:$AG$15,1,$C115)+$C115),INDEX($D$21:$AG$21,,$C115)-SUM($D115:D115),INDEX($D$21:$AG$21,,$C115)/INDEX($D$15:$AG$15,1,$C115)))</f>
        <v>0</v>
      </c>
      <c r="F115" s="8">
        <f>IF(F$96&lt;=$C115,0,IF(F$96&gt;(INDEX($D$15:$AG$15,1,$C115)+$C115),INDEX($D$21:$AG$21,,$C115)-SUM($D115:E115),INDEX($D$21:$AG$21,,$C115)/INDEX($D$15:$AG$15,1,$C115)))</f>
        <v>0</v>
      </c>
      <c r="G115" s="8">
        <f>IF(G$96&lt;=$C115,0,IF(G$96&gt;(INDEX($D$15:$AG$15,1,$C115)+$C115),INDEX($D$21:$AG$21,,$C115)-SUM($D115:F115),INDEX($D$21:$AG$21,,$C115)/INDEX($D$15:$AG$15,1,$C115)))</f>
        <v>0</v>
      </c>
      <c r="H115" s="8">
        <f>IF(H$96&lt;=$C115,0,IF(H$96&gt;(INDEX($D$15:$AG$15,1,$C115)+$C115),INDEX($D$21:$AG$21,,$C115)-SUM($D115:G115),INDEX($D$21:$AG$21,,$C115)/INDEX($D$15:$AG$15,1,$C115)))</f>
        <v>0</v>
      </c>
      <c r="I115" s="8">
        <f>IF(I$96&lt;=$C115,0,IF(I$96&gt;(INDEX($D$15:$AG$15,1,$C115)+$C115),INDEX($D$21:$AG$21,,$C115)-SUM($D115:H115),INDEX($D$21:$AG$21,,$C115)/INDEX($D$15:$AG$15,1,$C115)))</f>
        <v>0</v>
      </c>
      <c r="J115" s="8">
        <f>IF(J$96&lt;=$C115,0,IF(J$96&gt;(INDEX($D$15:$AG$15,1,$C115)+$C115),INDEX($D$21:$AG$21,,$C115)-SUM($D115:I115),INDEX($D$21:$AG$21,,$C115)/INDEX($D$15:$AG$15,1,$C115)))</f>
        <v>0</v>
      </c>
      <c r="K115" s="8">
        <f>IF(K$96&lt;=$C115,0,IF(K$96&gt;(INDEX($D$15:$AG$15,1,$C115)+$C115),INDEX($D$21:$AG$21,,$C115)-SUM($D115:J115),INDEX($D$21:$AG$21,,$C115)/INDEX($D$15:$AG$15,1,$C115)))</f>
        <v>0</v>
      </c>
      <c r="L115" s="8">
        <f>IF(L$96&lt;=$C115,0,IF(L$96&gt;(INDEX($D$15:$AG$15,1,$C115)+$C115),INDEX($D$21:$AG$21,,$C115)-SUM($D115:K115),INDEX($D$21:$AG$21,,$C115)/INDEX($D$15:$AG$15,1,$C115)))</f>
        <v>0</v>
      </c>
      <c r="M115" s="8">
        <f>IF(M$96&lt;=$C115,0,IF(M$96&gt;(INDEX($D$15:$AG$15,1,$C115)+$C115),INDEX($D$21:$AG$21,,$C115)-SUM($D115:L115),INDEX($D$21:$AG$21,,$C115)/INDEX($D$15:$AG$15,1,$C115)))</f>
        <v>0</v>
      </c>
      <c r="N115" s="8">
        <f>IF(N$96&lt;=$C115,0,IF(N$96&gt;(INDEX($D$15:$AG$15,1,$C115)+$C115),INDEX($D$21:$AG$21,,$C115)-SUM($D115:M115),INDEX($D$21:$AG$21,,$C115)/INDEX($D$15:$AG$15,1,$C115)))</f>
        <v>0</v>
      </c>
      <c r="O115" s="8">
        <f>IF(O$96&lt;=$C115,0,IF(O$96&gt;(INDEX($D$15:$AG$15,1,$C115)+$C115),INDEX($D$21:$AG$21,,$C115)-SUM($D115:N115),INDEX($D$21:$AG$21,,$C115)/INDEX($D$15:$AG$15,1,$C115)))</f>
        <v>0</v>
      </c>
      <c r="P115" s="8">
        <f>IF(P$96&lt;=$C115,0,IF(P$96&gt;(INDEX($D$15:$AG$15,1,$C115)+$C115),INDEX($D$21:$AG$21,,$C115)-SUM($D115:O115),INDEX($D$21:$AG$21,,$C115)/INDEX($D$15:$AG$15,1,$C115)))</f>
        <v>0</v>
      </c>
      <c r="Q115" s="8">
        <f>IF(Q$96&lt;=$C115,0,IF(Q$96&gt;(INDEX($D$15:$AG$15,1,$C115)+$C115),INDEX($D$21:$AG$21,,$C115)-SUM($D115:P115),INDEX($D$21:$AG$21,,$C115)/INDEX($D$15:$AG$15,1,$C115)))</f>
        <v>0</v>
      </c>
      <c r="R115" s="8">
        <f>IF(R$96&lt;=$C115,0,IF(R$96&gt;(INDEX($D$15:$AG$15,1,$C115)+$C115),INDEX($D$21:$AG$21,,$C115)-SUM($D115:Q115),INDEX($D$21:$AG$21,,$C115)/INDEX($D$15:$AG$15,1,$C115)))</f>
        <v>0</v>
      </c>
      <c r="S115" s="8">
        <f>IF(S$96&lt;=$C115,0,IF(S$96&gt;(INDEX($D$15:$AG$15,1,$C115)+$C115),INDEX($D$21:$AG$21,,$C115)-SUM($D115:R115),INDEX($D$21:$AG$21,,$C115)/INDEX($D$15:$AG$15,1,$C115)))</f>
        <v>0</v>
      </c>
      <c r="T115" s="8">
        <f>IF(T$96&lt;=$C115,0,IF(T$96&gt;(INDEX($D$15:$AG$15,1,$C115)+$C115),INDEX($D$21:$AG$21,,$C115)-SUM($D115:S115),INDEX($D$21:$AG$21,,$C115)/INDEX($D$15:$AG$15,1,$C115)))</f>
        <v>0</v>
      </c>
      <c r="U115" s="8">
        <f>IF(U$96&lt;=$C115,0,IF(U$96&gt;(INDEX($D$15:$AG$15,1,$C115)+$C115),INDEX($D$21:$AG$21,,$C115)-SUM($D115:T115),INDEX($D$21:$AG$21,,$C115)/INDEX($D$15:$AG$15,1,$C115)))</f>
        <v>0</v>
      </c>
      <c r="V115" s="8">
        <f>IF(V$96&lt;=$C115,0,IF(V$96&gt;(INDEX($D$15:$AG$15,1,$C115)+$C115),INDEX($D$21:$AG$21,,$C115)-SUM($D115:U115),INDEX($D$21:$AG$21,,$C115)/INDEX($D$15:$AG$15,1,$C115)))</f>
        <v>0</v>
      </c>
      <c r="W115" s="8">
        <f>IF(W$96&lt;=$C115,0,IF(W$96&gt;(INDEX($D$15:$AG$15,1,$C115)+$C115),INDEX($D$21:$AG$21,,$C115)-SUM($D115:V115),INDEX($D$21:$AG$21,,$C115)/INDEX($D$15:$AG$15,1,$C115)))</f>
        <v>0</v>
      </c>
      <c r="X115" s="8">
        <f>IF(X$96&lt;=$C115,0,IF(X$96&gt;(INDEX($D$15:$AG$15,1,$C115)+$C115),INDEX($D$21:$AG$21,,$C115)-SUM($D115:W115),INDEX($D$21:$AG$21,,$C115)/INDEX($D$15:$AG$15,1,$C115)))</f>
        <v>0</v>
      </c>
      <c r="Y115" s="8">
        <f>IF(Y$96&lt;=$C115,0,IF(Y$96&gt;(INDEX($D$15:$AG$15,1,$C115)+$C115),INDEX($D$21:$AG$21,,$C115)-SUM($D115:X115),INDEX($D$21:$AG$21,,$C115)/INDEX($D$15:$AG$15,1,$C115)))</f>
        <v>0</v>
      </c>
      <c r="Z115" s="8">
        <f>IF(Z$96&lt;=$C115,0,IF(Z$96&gt;(INDEX($D$15:$AG$15,1,$C115)+$C115),INDEX($D$21:$AG$21,,$C115)-SUM($D115:Y115),INDEX($D$21:$AG$21,,$C115)/INDEX($D$15:$AG$15,1,$C115)))</f>
        <v>0</v>
      </c>
      <c r="AA115" s="8">
        <f>IF(AA$96&lt;=$C115,0,IF(AA$96&gt;(INDEX($D$15:$AG$15,1,$C115)+$C115),INDEX($D$21:$AG$21,,$C115)-SUM($D115:Z115),INDEX($D$21:$AG$21,,$C115)/INDEX($D$15:$AG$15,1,$C115)))</f>
        <v>0</v>
      </c>
      <c r="AB115" s="8">
        <f>IF(AB$96&lt;=$C115,0,IF(AB$96&gt;(INDEX($D$15:$AG$15,1,$C115)+$C115),INDEX($D$21:$AG$21,,$C115)-SUM($D115:AA115),INDEX($D$21:$AG$21,,$C115)/INDEX($D$15:$AG$15,1,$C115)))</f>
        <v>0</v>
      </c>
      <c r="AC115" s="8">
        <f>IF(AC$96&lt;=$C115,0,IF(AC$96&gt;(INDEX($D$15:$AG$15,1,$C115)+$C115),INDEX($D$21:$AG$21,,$C115)-SUM($D115:AB115),INDEX($D$21:$AG$21,,$C115)/INDEX($D$15:$AG$15,1,$C115)))</f>
        <v>0</v>
      </c>
      <c r="AD115" s="8">
        <f>IF(AD$96&lt;=$C115,0,IF(AD$96&gt;(INDEX($D$15:$AG$15,1,$C115)+$C115),INDEX($D$21:$AG$21,,$C115)-SUM($D115:AC115),INDEX($D$21:$AG$21,,$C115)/INDEX($D$15:$AG$15,1,$C115)))*0.5</f>
        <v>0</v>
      </c>
      <c r="AE115" s="8">
        <f>IF(AE$96&lt;=$C115,0,IF(AE$96&gt;(INDEX($D$15:$AG$15,1,$C115)+$C115),INDEX($D$21:$AG$21,,$C115)-SUM($D115:AD115),INDEX($D$21:$AG$21,,$C115)/INDEX($D$15:$AG$15,1,$C115)))</f>
        <v>0</v>
      </c>
      <c r="AF115" s="8">
        <f>IF(AF$96&lt;=$C115,0,IF(AF$96&gt;(INDEX($D$15:$AG$15,1,$C115)+$C115),INDEX($D$21:$AG$21,,$C115)-SUM($D115:AE115),INDEX($D$21:$AG$21,,$C115)/INDEX($D$15:$AG$15,1,$C115)))</f>
        <v>0</v>
      </c>
      <c r="AG115" s="8">
        <f>IF(AG$96&lt;=$C115,0,IF(AG$96&gt;(INDEX($D$15:$AG$15,1,$C115)+$C115),INDEX($D$21:$AG$21,,$C115)-SUM($D115:AF115),INDEX($D$21:$AG$21,,$C115)/INDEX($D$15:$AG$15,1,$C115)))</f>
        <v>0</v>
      </c>
      <c r="AH115" s="11">
        <f t="shared" si="43"/>
        <v>0</v>
      </c>
      <c r="AI115" s="11">
        <v>0</v>
      </c>
      <c r="AJ115" s="11">
        <f t="shared" si="44"/>
        <v>0</v>
      </c>
      <c r="AK115" s="10">
        <f t="shared" si="45"/>
        <v>-9.5</v>
      </c>
    </row>
    <row r="116" spans="2:42" outlineLevel="1" x14ac:dyDescent="0.2">
      <c r="B116">
        <v>2014</v>
      </c>
      <c r="C116" s="10">
        <v>18</v>
      </c>
      <c r="D116" s="10"/>
      <c r="E116" s="8">
        <f>IF(E$96&lt;=$C116,0,IF(E$96&gt;(INDEX($D$15:$AG$15,1,$C116)+$C116),INDEX($D$21:$AG$21,,$C116)-SUM($D116:D116),INDEX($D$21:$AG$21,,$C116)/INDEX($D$15:$AG$15,1,$C116)))</f>
        <v>0</v>
      </c>
      <c r="F116" s="8">
        <f>IF(F$96&lt;=$C116,0,IF(F$96&gt;(INDEX($D$15:$AG$15,1,$C116)+$C116),INDEX($D$21:$AG$21,,$C116)-SUM($D116:E116),INDEX($D$21:$AG$21,,$C116)/INDEX($D$15:$AG$15,1,$C116)))</f>
        <v>0</v>
      </c>
      <c r="G116" s="8">
        <f>IF(G$96&lt;=$C116,0,IF(G$96&gt;(INDEX($D$15:$AG$15,1,$C116)+$C116),INDEX($D$21:$AG$21,,$C116)-SUM($D116:F116),INDEX($D$21:$AG$21,,$C116)/INDEX($D$15:$AG$15,1,$C116)))</f>
        <v>0</v>
      </c>
      <c r="H116" s="8">
        <f>IF(H$96&lt;=$C116,0,IF(H$96&gt;(INDEX($D$15:$AG$15,1,$C116)+$C116),INDEX($D$21:$AG$21,,$C116)-SUM($D116:G116),INDEX($D$21:$AG$21,,$C116)/INDEX($D$15:$AG$15,1,$C116)))</f>
        <v>0</v>
      </c>
      <c r="I116" s="8">
        <f>IF(I$96&lt;=$C116,0,IF(I$96&gt;(INDEX($D$15:$AG$15,1,$C116)+$C116),INDEX($D$21:$AG$21,,$C116)-SUM($D116:H116),INDEX($D$21:$AG$21,,$C116)/INDEX($D$15:$AG$15,1,$C116)))</f>
        <v>0</v>
      </c>
      <c r="J116" s="8">
        <f>IF(J$96&lt;=$C116,0,IF(J$96&gt;(INDEX($D$15:$AG$15,1,$C116)+$C116),INDEX($D$21:$AG$21,,$C116)-SUM($D116:I116),INDEX($D$21:$AG$21,,$C116)/INDEX($D$15:$AG$15,1,$C116)))</f>
        <v>0</v>
      </c>
      <c r="K116" s="8">
        <f>IF(K$96&lt;=$C116,0,IF(K$96&gt;(INDEX($D$15:$AG$15,1,$C116)+$C116),INDEX($D$21:$AG$21,,$C116)-SUM($D116:J116),INDEX($D$21:$AG$21,,$C116)/INDEX($D$15:$AG$15,1,$C116)))</f>
        <v>0</v>
      </c>
      <c r="L116" s="8">
        <f>IF(L$96&lt;=$C116,0,IF(L$96&gt;(INDEX($D$15:$AG$15,1,$C116)+$C116),INDEX($D$21:$AG$21,,$C116)-SUM($D116:K116),INDEX($D$21:$AG$21,,$C116)/INDEX($D$15:$AG$15,1,$C116)))</f>
        <v>0</v>
      </c>
      <c r="M116" s="8">
        <f>IF(M$96&lt;=$C116,0,IF(M$96&gt;(INDEX($D$15:$AG$15,1,$C116)+$C116),INDEX($D$21:$AG$21,,$C116)-SUM($D116:L116),INDEX($D$21:$AG$21,,$C116)/INDEX($D$15:$AG$15,1,$C116)))</f>
        <v>0</v>
      </c>
      <c r="N116" s="8">
        <f>IF(N$96&lt;=$C116,0,IF(N$96&gt;(INDEX($D$15:$AG$15,1,$C116)+$C116),INDEX($D$21:$AG$21,,$C116)-SUM($D116:M116),INDEX($D$21:$AG$21,,$C116)/INDEX($D$15:$AG$15,1,$C116)))</f>
        <v>0</v>
      </c>
      <c r="O116" s="8">
        <f>IF(O$96&lt;=$C116,0,IF(O$96&gt;(INDEX($D$15:$AG$15,1,$C116)+$C116),INDEX($D$21:$AG$21,,$C116)-SUM($D116:N116),INDEX($D$21:$AG$21,,$C116)/INDEX($D$15:$AG$15,1,$C116)))</f>
        <v>0</v>
      </c>
      <c r="P116" s="8">
        <f>IF(P$96&lt;=$C116,0,IF(P$96&gt;(INDEX($D$15:$AG$15,1,$C116)+$C116),INDEX($D$21:$AG$21,,$C116)-SUM($D116:O116),INDEX($D$21:$AG$21,,$C116)/INDEX($D$15:$AG$15,1,$C116)))</f>
        <v>0</v>
      </c>
      <c r="Q116" s="8">
        <f>IF(Q$96&lt;=$C116,0,IF(Q$96&gt;(INDEX($D$15:$AG$15,1,$C116)+$C116),INDEX($D$21:$AG$21,,$C116)-SUM($D116:P116),INDEX($D$21:$AG$21,,$C116)/INDEX($D$15:$AG$15,1,$C116)))</f>
        <v>0</v>
      </c>
      <c r="R116" s="8">
        <f>IF(R$96&lt;=$C116,0,IF(R$96&gt;(INDEX($D$15:$AG$15,1,$C116)+$C116),INDEX($D$21:$AG$21,,$C116)-SUM($D116:Q116),INDEX($D$21:$AG$21,,$C116)/INDEX($D$15:$AG$15,1,$C116)))</f>
        <v>0</v>
      </c>
      <c r="S116" s="8">
        <f>IF(S$96&lt;=$C116,0,IF(S$96&gt;(INDEX($D$15:$AG$15,1,$C116)+$C116),INDEX($D$21:$AG$21,,$C116)-SUM($D116:R116),INDEX($D$21:$AG$21,,$C116)/INDEX($D$15:$AG$15,1,$C116)))</f>
        <v>0</v>
      </c>
      <c r="T116" s="8">
        <f>IF(T$96&lt;=$C116,0,IF(T$96&gt;(INDEX($D$15:$AG$15,1,$C116)+$C116),INDEX($D$21:$AG$21,,$C116)-SUM($D116:S116),INDEX($D$21:$AG$21,,$C116)/INDEX($D$15:$AG$15,1,$C116)))</f>
        <v>0</v>
      </c>
      <c r="U116" s="8">
        <f>IF(U$96&lt;=$C116,0,IF(U$96&gt;(INDEX($D$15:$AG$15,1,$C116)+$C116),INDEX($D$21:$AG$21,,$C116)-SUM($D116:T116),INDEX($D$21:$AG$21,,$C116)/INDEX($D$15:$AG$15,1,$C116)))</f>
        <v>0</v>
      </c>
      <c r="V116" s="8">
        <f>IF(V$96&lt;=$C116,0,IF(V$96&gt;(INDEX($D$15:$AG$15,1,$C116)+$C116),INDEX($D$21:$AG$21,,$C116)-SUM($D116:U116),INDEX($D$21:$AG$21,,$C116)/INDEX($D$15:$AG$15,1,$C116)))</f>
        <v>0</v>
      </c>
      <c r="W116" s="8">
        <f>IF(W$96&lt;=$C116,0,IF(W$96&gt;(INDEX($D$15:$AG$15,1,$C116)+$C116),INDEX($D$21:$AG$21,,$C116)-SUM($D116:V116),INDEX($D$21:$AG$21,,$C116)/INDEX($D$15:$AG$15,1,$C116)))</f>
        <v>0</v>
      </c>
      <c r="X116" s="8">
        <f>IF(X$96&lt;=$C116,0,IF(X$96&gt;(INDEX($D$15:$AG$15,1,$C116)+$C116),INDEX($D$21:$AG$21,,$C116)-SUM($D116:W116),INDEX($D$21:$AG$21,,$C116)/INDEX($D$15:$AG$15,1,$C116)))</f>
        <v>0</v>
      </c>
      <c r="Y116" s="8">
        <f>IF(Y$96&lt;=$C116,0,IF(Y$96&gt;(INDEX($D$15:$AG$15,1,$C116)+$C116),INDEX($D$21:$AG$21,,$C116)-SUM($D116:X116),INDEX($D$21:$AG$21,,$C116)/INDEX($D$15:$AG$15,1,$C116)))</f>
        <v>0</v>
      </c>
      <c r="Z116" s="8">
        <f>IF(Z$96&lt;=$C116,0,IF(Z$96&gt;(INDEX($D$15:$AG$15,1,$C116)+$C116),INDEX($D$21:$AG$21,,$C116)-SUM($D116:Y116),INDEX($D$21:$AG$21,,$C116)/INDEX($D$15:$AG$15,1,$C116)))</f>
        <v>0</v>
      </c>
      <c r="AA116" s="8">
        <f>IF(AA$96&lt;=$C116,0,IF(AA$96&gt;(INDEX($D$15:$AG$15,1,$C116)+$C116),INDEX($D$21:$AG$21,,$C116)-SUM($D116:Z116),INDEX($D$21:$AG$21,,$C116)/INDEX($D$15:$AG$15,1,$C116)))</f>
        <v>0</v>
      </c>
      <c r="AB116" s="8">
        <f>IF(AB$96&lt;=$C116,0,IF(AB$96&gt;(INDEX($D$15:$AG$15,1,$C116)+$C116),INDEX($D$21:$AG$21,,$C116)-SUM($D116:AA116),INDEX($D$21:$AG$21,,$C116)/INDEX($D$15:$AG$15,1,$C116)))</f>
        <v>0</v>
      </c>
      <c r="AC116" s="8">
        <f>IF(AC$96&lt;=$C116,0,IF(AC$96&gt;(INDEX($D$15:$AG$15,1,$C116)+$C116),INDEX($D$21:$AG$21,,$C116)-SUM($D116:AB116),INDEX($D$21:$AG$21,,$C116)/INDEX($D$15:$AG$15,1,$C116)))</f>
        <v>0</v>
      </c>
      <c r="AD116" s="8">
        <f>IF(AD$96&lt;=$C116,0,IF(AD$96&gt;(INDEX($D$15:$AG$15,1,$C116)+$C116),INDEX($D$21:$AG$21,,$C116)-SUM($D116:AC116),INDEX($D$21:$AG$21,,$C116)/INDEX($D$15:$AG$15,1,$C116)))*0.5</f>
        <v>0</v>
      </c>
      <c r="AE116" s="8">
        <f>IF(AE$96&lt;=$C116,0,IF(AE$96&gt;(INDEX($D$15:$AG$15,1,$C116)+$C116),INDEX($D$21:$AG$21,,$C116)-SUM($D116:AD116),INDEX($D$21:$AG$21,,$C116)/INDEX($D$15:$AG$15,1,$C116)))</f>
        <v>0</v>
      </c>
      <c r="AF116" s="8">
        <f>IF(AF$96&lt;=$C116,0,IF(AF$96&gt;(INDEX($D$15:$AG$15,1,$C116)+$C116),INDEX($D$21:$AG$21,,$C116)-SUM($D116:AE116),INDEX($D$21:$AG$21,,$C116)/INDEX($D$15:$AG$15,1,$C116)))</f>
        <v>0</v>
      </c>
      <c r="AG116" s="8">
        <f>IF(AG$96&lt;=$C116,0,IF(AG$96&gt;(INDEX($D$15:$AG$15,1,$C116)+$C116),INDEX($D$21:$AG$21,,$C116)-SUM($D116:AF116),INDEX($D$21:$AG$21,,$C116)/INDEX($D$15:$AG$15,1,$C116)))</f>
        <v>0</v>
      </c>
      <c r="AH116" s="11">
        <f t="shared" si="43"/>
        <v>0</v>
      </c>
      <c r="AI116" s="11">
        <v>0</v>
      </c>
      <c r="AJ116" s="11">
        <f t="shared" si="44"/>
        <v>0</v>
      </c>
      <c r="AK116" s="10">
        <f t="shared" si="45"/>
        <v>-8.5</v>
      </c>
    </row>
    <row r="117" spans="2:42" outlineLevel="1" x14ac:dyDescent="0.2">
      <c r="B117">
        <v>2015</v>
      </c>
      <c r="C117" s="10">
        <v>19</v>
      </c>
      <c r="D117" s="10"/>
      <c r="E117" s="8">
        <f>IF(E$96&lt;=$C117,0,IF(E$96&gt;(INDEX($D$15:$AG$15,1,$C117)+$C117),INDEX($D$21:$AG$21,,$C117)-SUM($D117:D117),INDEX($D$21:$AG$21,,$C117)/INDEX($D$15:$AG$15,1,$C117)))</f>
        <v>0</v>
      </c>
      <c r="F117" s="8">
        <f>IF(F$96&lt;=$C117,0,IF(F$96&gt;(INDEX($D$15:$AG$15,1,$C117)+$C117),INDEX($D$21:$AG$21,,$C117)-SUM($D117:E117),INDEX($D$21:$AG$21,,$C117)/INDEX($D$15:$AG$15,1,$C117)))</f>
        <v>0</v>
      </c>
      <c r="G117" s="8">
        <f>IF(G$96&lt;=$C117,0,IF(G$96&gt;(INDEX($D$15:$AG$15,1,$C117)+$C117),INDEX($D$21:$AG$21,,$C117)-SUM($D117:F117),INDEX($D$21:$AG$21,,$C117)/INDEX($D$15:$AG$15,1,$C117)))</f>
        <v>0</v>
      </c>
      <c r="H117" s="8">
        <f>IF(H$96&lt;=$C117,0,IF(H$96&gt;(INDEX($D$15:$AG$15,1,$C117)+$C117),INDEX($D$21:$AG$21,,$C117)-SUM($D117:G117),INDEX($D$21:$AG$21,,$C117)/INDEX($D$15:$AG$15,1,$C117)))</f>
        <v>0</v>
      </c>
      <c r="I117" s="8">
        <f>IF(I$96&lt;=$C117,0,IF(I$96&gt;(INDEX($D$15:$AG$15,1,$C117)+$C117),INDEX($D$21:$AG$21,,$C117)-SUM($D117:H117),INDEX($D$21:$AG$21,,$C117)/INDEX($D$15:$AG$15,1,$C117)))</f>
        <v>0</v>
      </c>
      <c r="J117" s="8">
        <f>IF(J$96&lt;=$C117,0,IF(J$96&gt;(INDEX($D$15:$AG$15,1,$C117)+$C117),INDEX($D$21:$AG$21,,$C117)-SUM($D117:I117),INDEX($D$21:$AG$21,,$C117)/INDEX($D$15:$AG$15,1,$C117)))</f>
        <v>0</v>
      </c>
      <c r="K117" s="8">
        <f>IF(K$96&lt;=$C117,0,IF(K$96&gt;(INDEX($D$15:$AG$15,1,$C117)+$C117),INDEX($D$21:$AG$21,,$C117)-SUM($D117:J117),INDEX($D$21:$AG$21,,$C117)/INDEX($D$15:$AG$15,1,$C117)))</f>
        <v>0</v>
      </c>
      <c r="L117" s="8">
        <f>IF(L$96&lt;=$C117,0,IF(L$96&gt;(INDEX($D$15:$AG$15,1,$C117)+$C117),INDEX($D$21:$AG$21,,$C117)-SUM($D117:K117),INDEX($D$21:$AG$21,,$C117)/INDEX($D$15:$AG$15,1,$C117)))</f>
        <v>0</v>
      </c>
      <c r="M117" s="8">
        <f>IF(M$96&lt;=$C117,0,IF(M$96&gt;(INDEX($D$15:$AG$15,1,$C117)+$C117),INDEX($D$21:$AG$21,,$C117)-SUM($D117:L117),INDEX($D$21:$AG$21,,$C117)/INDEX($D$15:$AG$15,1,$C117)))</f>
        <v>0</v>
      </c>
      <c r="N117" s="8">
        <f>IF(N$96&lt;=$C117,0,IF(N$96&gt;(INDEX($D$15:$AG$15,1,$C117)+$C117),INDEX($D$21:$AG$21,,$C117)-SUM($D117:M117),INDEX($D$21:$AG$21,,$C117)/INDEX($D$15:$AG$15,1,$C117)))</f>
        <v>0</v>
      </c>
      <c r="O117" s="8">
        <f>IF(O$96&lt;=$C117,0,IF(O$96&gt;(INDEX($D$15:$AG$15,1,$C117)+$C117),INDEX($D$21:$AG$21,,$C117)-SUM($D117:N117),INDEX($D$21:$AG$21,,$C117)/INDEX($D$15:$AG$15,1,$C117)))</f>
        <v>0</v>
      </c>
      <c r="P117" s="8">
        <f>IF(P$96&lt;=$C117,0,IF(P$96&gt;(INDEX($D$15:$AG$15,1,$C117)+$C117),INDEX($D$21:$AG$21,,$C117)-SUM($D117:O117),INDEX($D$21:$AG$21,,$C117)/INDEX($D$15:$AG$15,1,$C117)))</f>
        <v>0</v>
      </c>
      <c r="Q117" s="8">
        <f>IF(Q$96&lt;=$C117,0,IF(Q$96&gt;(INDEX($D$15:$AG$15,1,$C117)+$C117),INDEX($D$21:$AG$21,,$C117)-SUM($D117:P117),INDEX($D$21:$AG$21,,$C117)/INDEX($D$15:$AG$15,1,$C117)))</f>
        <v>0</v>
      </c>
      <c r="R117" s="8">
        <f>IF(R$96&lt;=$C117,0,IF(R$96&gt;(INDEX($D$15:$AG$15,1,$C117)+$C117),INDEX($D$21:$AG$21,,$C117)-SUM($D117:Q117),INDEX($D$21:$AG$21,,$C117)/INDEX($D$15:$AG$15,1,$C117)))</f>
        <v>0</v>
      </c>
      <c r="S117" s="8">
        <f>IF(S$96&lt;=$C117,0,IF(S$96&gt;(INDEX($D$15:$AG$15,1,$C117)+$C117),INDEX($D$21:$AG$21,,$C117)-SUM($D117:R117),INDEX($D$21:$AG$21,,$C117)/INDEX($D$15:$AG$15,1,$C117)))</f>
        <v>0</v>
      </c>
      <c r="T117" s="8">
        <f>IF(T$96&lt;=$C117,0,IF(T$96&gt;(INDEX($D$15:$AG$15,1,$C117)+$C117),INDEX($D$21:$AG$21,,$C117)-SUM($D117:S117),INDEX($D$21:$AG$21,,$C117)/INDEX($D$15:$AG$15,1,$C117)))</f>
        <v>0</v>
      </c>
      <c r="U117" s="8">
        <f>IF(U$96&lt;=$C117,0,IF(U$96&gt;(INDEX($D$15:$AG$15,1,$C117)+$C117),INDEX($D$21:$AG$21,,$C117)-SUM($D117:T117),INDEX($D$21:$AG$21,,$C117)/INDEX($D$15:$AG$15,1,$C117)))</f>
        <v>0</v>
      </c>
      <c r="V117" s="8">
        <f>IF(V$96&lt;=$C117,0,IF(V$96&gt;(INDEX($D$15:$AG$15,1,$C117)+$C117),INDEX($D$21:$AG$21,,$C117)-SUM($D117:U117),INDEX($D$21:$AG$21,,$C117)/INDEX($D$15:$AG$15,1,$C117)))</f>
        <v>0</v>
      </c>
      <c r="W117" s="8">
        <f>IF(W$96&lt;=$C117,0,IF(W$96&gt;(INDEX($D$15:$AG$15,1,$C117)+$C117),INDEX($D$21:$AG$21,,$C117)-SUM($D117:V117),INDEX($D$21:$AG$21,,$C117)/INDEX($D$15:$AG$15,1,$C117)))</f>
        <v>0</v>
      </c>
      <c r="X117" s="8">
        <f>IF(X$96&lt;=$C117,0,IF(X$96&gt;(INDEX($D$15:$AG$15,1,$C117)+$C117),INDEX($D$21:$AG$21,,$C117)-SUM($D117:W117),INDEX($D$21:$AG$21,,$C117)/INDEX($D$15:$AG$15,1,$C117)))</f>
        <v>0</v>
      </c>
      <c r="Y117" s="8">
        <f>IF(Y$96&lt;=$C117,0,IF(Y$96&gt;(INDEX($D$15:$AG$15,1,$C117)+$C117),INDEX($D$21:$AG$21,,$C117)-SUM($D117:X117),INDEX($D$21:$AG$21,,$C117)/INDEX($D$15:$AG$15,1,$C117)))</f>
        <v>0</v>
      </c>
      <c r="Z117" s="8">
        <f>IF(Z$96&lt;=$C117,0,IF(Z$96&gt;(INDEX($D$15:$AG$15,1,$C117)+$C117),INDEX($D$21:$AG$21,,$C117)-SUM($D117:Y117),INDEX($D$21:$AG$21,,$C117)/INDEX($D$15:$AG$15,1,$C117)))</f>
        <v>0</v>
      </c>
      <c r="AA117" s="8">
        <f>IF(AA$96&lt;=$C117,0,IF(AA$96&gt;(INDEX($D$15:$AG$15,1,$C117)+$C117),INDEX($D$21:$AG$21,,$C117)-SUM($D117:Z117),INDEX($D$21:$AG$21,,$C117)/INDEX($D$15:$AG$15,1,$C117)))</f>
        <v>0</v>
      </c>
      <c r="AB117" s="8">
        <f>IF(AB$96&lt;=$C117,0,IF(AB$96&gt;(INDEX($D$15:$AG$15,1,$C117)+$C117),INDEX($D$21:$AG$21,,$C117)-SUM($D117:AA117),INDEX($D$21:$AG$21,,$C117)/INDEX($D$15:$AG$15,1,$C117)))</f>
        <v>0</v>
      </c>
      <c r="AC117" s="8">
        <f>IF(AC$96&lt;=$C117,0,IF(AC$96&gt;(INDEX($D$15:$AG$15,1,$C117)+$C117),INDEX($D$21:$AG$21,,$C117)-SUM($D117:AB117),INDEX($D$21:$AG$21,,$C117)/INDEX($D$15:$AG$15,1,$C117)))</f>
        <v>0</v>
      </c>
      <c r="AD117" s="8">
        <f>IF(AD$96&lt;=$C117,0,IF(AD$96&gt;(INDEX($D$15:$AG$15,1,$C117)+$C117),INDEX($D$21:$AG$21,,$C117)-SUM($D117:AC117),INDEX($D$21:$AG$21,,$C117)/INDEX($D$15:$AG$15,1,$C117)))*0.5</f>
        <v>0</v>
      </c>
      <c r="AE117" s="8">
        <f>IF(AE$96&lt;=$C117,0,IF(AE$96&gt;(INDEX($D$15:$AG$15,1,$C117)+$C117),INDEX($D$21:$AG$21,,$C117)-SUM($D117:AD117),INDEX($D$21:$AG$21,,$C117)/INDEX($D$15:$AG$15,1,$C117)))</f>
        <v>0</v>
      </c>
      <c r="AF117" s="8">
        <f>IF(AF$96&lt;=$C117,0,IF(AF$96&gt;(INDEX($D$15:$AG$15,1,$C117)+$C117),INDEX($D$21:$AG$21,,$C117)-SUM($D117:AE117),INDEX($D$21:$AG$21,,$C117)/INDEX($D$15:$AG$15,1,$C117)))</f>
        <v>0</v>
      </c>
      <c r="AG117" s="8">
        <f>IF(AG$96&lt;=$C117,0,IF(AG$96&gt;(INDEX($D$15:$AG$15,1,$C117)+$C117),INDEX($D$21:$AG$21,,$C117)-SUM($D117:AF117),INDEX($D$21:$AG$21,,$C117)/INDEX($D$15:$AG$15,1,$C117)))</f>
        <v>0</v>
      </c>
      <c r="AH117" s="11">
        <f t="shared" si="43"/>
        <v>0</v>
      </c>
      <c r="AI117" s="11">
        <v>0</v>
      </c>
      <c r="AJ117" s="11">
        <f t="shared" si="44"/>
        <v>0</v>
      </c>
      <c r="AK117" s="10">
        <f t="shared" si="45"/>
        <v>-7.5</v>
      </c>
    </row>
    <row r="118" spans="2:42" outlineLevel="1" x14ac:dyDescent="0.2">
      <c r="B118">
        <v>2016</v>
      </c>
      <c r="C118" s="10">
        <v>20</v>
      </c>
      <c r="D118" s="10"/>
      <c r="E118" s="8">
        <f>IF(E$96&lt;=$C118,0,IF(E$96&gt;(INDEX($D$15:$AG$15,1,$C118)+$C118),INDEX($D$21:$AG$21,,$C118)-SUM($D118:D118),INDEX($D$21:$AG$21,,$C118)/INDEX($D$15:$AG$15,1,$C118)))</f>
        <v>0</v>
      </c>
      <c r="F118" s="8">
        <f>IF(F$96&lt;=$C118,0,IF(F$96&gt;(INDEX($D$15:$AG$15,1,$C118)+$C118),INDEX($D$21:$AG$21,,$C118)-SUM($D118:E118),INDEX($D$21:$AG$21,,$C118)/INDEX($D$15:$AG$15,1,$C118)))</f>
        <v>0</v>
      </c>
      <c r="G118" s="8">
        <f>IF(G$96&lt;=$C118,0,IF(G$96&gt;(INDEX($D$15:$AG$15,1,$C118)+$C118),INDEX($D$21:$AG$21,,$C118)-SUM($D118:F118),INDEX($D$21:$AG$21,,$C118)/INDEX($D$15:$AG$15,1,$C118)))</f>
        <v>0</v>
      </c>
      <c r="H118" s="8">
        <f>IF(H$96&lt;=$C118,0,IF(H$96&gt;(INDEX($D$15:$AG$15,1,$C118)+$C118),INDEX($D$21:$AG$21,,$C118)-SUM($D118:G118),INDEX($D$21:$AG$21,,$C118)/INDEX($D$15:$AG$15,1,$C118)))</f>
        <v>0</v>
      </c>
      <c r="I118" s="8">
        <f>IF(I$96&lt;=$C118,0,IF(I$96&gt;(INDEX($D$15:$AG$15,1,$C118)+$C118),INDEX($D$21:$AG$21,,$C118)-SUM($D118:H118),INDEX($D$21:$AG$21,,$C118)/INDEX($D$15:$AG$15,1,$C118)))</f>
        <v>0</v>
      </c>
      <c r="J118" s="8">
        <f>IF(J$96&lt;=$C118,0,IF(J$96&gt;(INDEX($D$15:$AG$15,1,$C118)+$C118),INDEX($D$21:$AG$21,,$C118)-SUM($D118:I118),INDEX($D$21:$AG$21,,$C118)/INDEX($D$15:$AG$15,1,$C118)))</f>
        <v>0</v>
      </c>
      <c r="K118" s="8">
        <f>IF(K$96&lt;=$C118,0,IF(K$96&gt;(INDEX($D$15:$AG$15,1,$C118)+$C118),INDEX($D$21:$AG$21,,$C118)-SUM($D118:J118),INDEX($D$21:$AG$21,,$C118)/INDEX($D$15:$AG$15,1,$C118)))</f>
        <v>0</v>
      </c>
      <c r="L118" s="8">
        <f>IF(L$96&lt;=$C118,0,IF(L$96&gt;(INDEX($D$15:$AG$15,1,$C118)+$C118),INDEX($D$21:$AG$21,,$C118)-SUM($D118:K118),INDEX($D$21:$AG$21,,$C118)/INDEX($D$15:$AG$15,1,$C118)))</f>
        <v>0</v>
      </c>
      <c r="M118" s="8">
        <f>IF(M$96&lt;=$C118,0,IF(M$96&gt;(INDEX($D$15:$AG$15,1,$C118)+$C118),INDEX($D$21:$AG$21,,$C118)-SUM($D118:L118),INDEX($D$21:$AG$21,,$C118)/INDEX($D$15:$AG$15,1,$C118)))</f>
        <v>0</v>
      </c>
      <c r="N118" s="8">
        <f>IF(N$96&lt;=$C118,0,IF(N$96&gt;(INDEX($D$15:$AG$15,1,$C118)+$C118),INDEX($D$21:$AG$21,,$C118)-SUM($D118:M118),INDEX($D$21:$AG$21,,$C118)/INDEX($D$15:$AG$15,1,$C118)))</f>
        <v>0</v>
      </c>
      <c r="O118" s="8">
        <f>IF(O$96&lt;=$C118,0,IF(O$96&gt;(INDEX($D$15:$AG$15,1,$C118)+$C118),INDEX($D$21:$AG$21,,$C118)-SUM($D118:N118),INDEX($D$21:$AG$21,,$C118)/INDEX($D$15:$AG$15,1,$C118)))</f>
        <v>0</v>
      </c>
      <c r="P118" s="8">
        <f>IF(P$96&lt;=$C118,0,IF(P$96&gt;(INDEX($D$15:$AG$15,1,$C118)+$C118),INDEX($D$21:$AG$21,,$C118)-SUM($D118:O118),INDEX($D$21:$AG$21,,$C118)/INDEX($D$15:$AG$15,1,$C118)))</f>
        <v>0</v>
      </c>
      <c r="Q118" s="8">
        <f>IF(Q$96&lt;=$C118,0,IF(Q$96&gt;(INDEX($D$15:$AG$15,1,$C118)+$C118),INDEX($D$21:$AG$21,,$C118)-SUM($D118:P118),INDEX($D$21:$AG$21,,$C118)/INDEX($D$15:$AG$15,1,$C118)))</f>
        <v>0</v>
      </c>
      <c r="R118" s="8">
        <f>IF(R$96&lt;=$C118,0,IF(R$96&gt;(INDEX($D$15:$AG$15,1,$C118)+$C118),INDEX($D$21:$AG$21,,$C118)-SUM($D118:Q118),INDEX($D$21:$AG$21,,$C118)/INDEX($D$15:$AG$15,1,$C118)))</f>
        <v>0</v>
      </c>
      <c r="S118" s="8">
        <f>IF(S$96&lt;=$C118,0,IF(S$96&gt;(INDEX($D$15:$AG$15,1,$C118)+$C118),INDEX($D$21:$AG$21,,$C118)-SUM($D118:R118),INDEX($D$21:$AG$21,,$C118)/INDEX($D$15:$AG$15,1,$C118)))</f>
        <v>0</v>
      </c>
      <c r="T118" s="8">
        <f>IF(T$96&lt;=$C118,0,IF(T$96&gt;(INDEX($D$15:$AG$15,1,$C118)+$C118),INDEX($D$21:$AG$21,,$C118)-SUM($D118:S118),INDEX($D$21:$AG$21,,$C118)/INDEX($D$15:$AG$15,1,$C118)))</f>
        <v>0</v>
      </c>
      <c r="U118" s="8">
        <f>IF(U$96&lt;=$C118,0,IF(U$96&gt;(INDEX($D$15:$AG$15,1,$C118)+$C118),INDEX($D$21:$AG$21,,$C118)-SUM($D118:T118),INDEX($D$21:$AG$21,,$C118)/INDEX($D$15:$AG$15,1,$C118)))</f>
        <v>0</v>
      </c>
      <c r="V118" s="8">
        <f>IF(V$96&lt;=$C118,0,IF(V$96&gt;(INDEX($D$15:$AG$15,1,$C118)+$C118),INDEX($D$21:$AG$21,,$C118)-SUM($D118:U118),INDEX($D$21:$AG$21,,$C118)/INDEX($D$15:$AG$15,1,$C118)))</f>
        <v>0</v>
      </c>
      <c r="W118" s="8">
        <f>IF(W$96&lt;=$C118,0,IF(W$96&gt;(INDEX($D$15:$AG$15,1,$C118)+$C118),INDEX($D$21:$AG$21,,$C118)-SUM($D118:V118),INDEX($D$21:$AG$21,,$C118)/INDEX($D$15:$AG$15,1,$C118)))</f>
        <v>0</v>
      </c>
      <c r="X118" s="8">
        <f>IF(X$96&lt;=$C118,0,IF(X$96&gt;(INDEX($D$15:$AG$15,1,$C118)+$C118),INDEX($D$21:$AG$21,,$C118)-SUM($D118:W118),INDEX($D$21:$AG$21,,$C118)/INDEX($D$15:$AG$15,1,$C118)))</f>
        <v>0</v>
      </c>
      <c r="Y118" s="8">
        <f>IF(Y$96&lt;=$C118,0,IF(Y$96&gt;(INDEX($D$15:$AG$15,1,$C118)+$C118),INDEX($D$21:$AG$21,,$C118)-SUM($D118:X118),INDEX($D$21:$AG$21,,$C118)/INDEX($D$15:$AG$15,1,$C118)))</f>
        <v>0</v>
      </c>
      <c r="Z118" s="8">
        <f>IF(Z$96&lt;=$C118,0,IF(Z$96&gt;(INDEX($D$15:$AG$15,1,$C118)+$C118),INDEX($D$21:$AG$21,,$C118)-SUM($D118:Y118),INDEX($D$21:$AG$21,,$C118)/INDEX($D$15:$AG$15,1,$C118)))</f>
        <v>0</v>
      </c>
      <c r="AA118" s="8">
        <f>IF(AA$96&lt;=$C118,0,IF(AA$96&gt;(INDEX($D$15:$AG$15,1,$C118)+$C118),INDEX($D$21:$AG$21,,$C118)-SUM($D118:Z118),INDEX($D$21:$AG$21,,$C118)/INDEX($D$15:$AG$15,1,$C118)))</f>
        <v>0</v>
      </c>
      <c r="AB118" s="8">
        <f>IF(AB$96&lt;=$C118,0,IF(AB$96&gt;(INDEX($D$15:$AG$15,1,$C118)+$C118),INDEX($D$21:$AG$21,,$C118)-SUM($D118:AA118),INDEX($D$21:$AG$21,,$C118)/INDEX($D$15:$AG$15,1,$C118)))</f>
        <v>0</v>
      </c>
      <c r="AC118" s="8">
        <f>IF(AC$96&lt;=$C118,0,IF(AC$96&gt;(INDEX($D$15:$AG$15,1,$C118)+$C118),INDEX($D$21:$AG$21,,$C118)-SUM($D118:AB118),INDEX($D$21:$AG$21,,$C118)/INDEX($D$15:$AG$15,1,$C118)))</f>
        <v>0</v>
      </c>
      <c r="AD118" s="8">
        <f>IF(AD$96&lt;=$C118,0,IF(AD$96&gt;(INDEX($D$15:$AG$15,1,$C118)+$C118),INDEX($D$21:$AG$21,,$C118)-SUM($D118:AC118),INDEX($D$21:$AG$21,,$C118)/INDEX($D$15:$AG$15,1,$C118)))*0.5</f>
        <v>0</v>
      </c>
      <c r="AE118" s="8">
        <f>IF(AE$96&lt;=$C118,0,IF(AE$96&gt;(INDEX($D$15:$AG$15,1,$C118)+$C118),INDEX($D$21:$AG$21,,$C118)-SUM($D118:AD118),INDEX($D$21:$AG$21,,$C118)/INDEX($D$15:$AG$15,1,$C118)))</f>
        <v>0</v>
      </c>
      <c r="AF118" s="8">
        <f>IF(AF$96&lt;=$C118,0,IF(AF$96&gt;(INDEX($D$15:$AG$15,1,$C118)+$C118),INDEX($D$21:$AG$21,,$C118)-SUM($D118:AE118),INDEX($D$21:$AG$21,,$C118)/INDEX($D$15:$AG$15,1,$C118)))</f>
        <v>0</v>
      </c>
      <c r="AG118" s="8">
        <f>IF(AG$96&lt;=$C118,0,IF(AG$96&gt;(INDEX($D$15:$AG$15,1,$C118)+$C118),INDEX($D$21:$AG$21,,$C118)-SUM($D118:AF118),INDEX($D$21:$AG$21,,$C118)/INDEX($D$15:$AG$15,1,$C118)))</f>
        <v>0</v>
      </c>
      <c r="AH118" s="11">
        <f t="shared" si="43"/>
        <v>0</v>
      </c>
      <c r="AI118" s="11">
        <v>0</v>
      </c>
      <c r="AJ118" s="11">
        <f t="shared" si="44"/>
        <v>0</v>
      </c>
      <c r="AK118" s="10">
        <f t="shared" si="45"/>
        <v>-6.5</v>
      </c>
    </row>
    <row r="119" spans="2:42" outlineLevel="1" x14ac:dyDescent="0.2">
      <c r="B119">
        <v>2017</v>
      </c>
      <c r="C119" s="10">
        <v>21</v>
      </c>
      <c r="D119" s="10"/>
      <c r="E119" s="8">
        <f>IF(E$96&lt;=$C119,0,IF(E$96&gt;(INDEX($D$15:$AG$15,1,$C119)+$C119),INDEX($D$21:$AG$21,,$C119)-SUM($D119:D119),INDEX($D$21:$AG$21,,$C119)/INDEX($D$15:$AG$15,1,$C119)))</f>
        <v>0</v>
      </c>
      <c r="F119" s="8">
        <f>IF(F$96&lt;=$C119,0,IF(F$96&gt;(INDEX($D$15:$AG$15,1,$C119)+$C119),INDEX($D$21:$AG$21,,$C119)-SUM($D119:E119),INDEX($D$21:$AG$21,,$C119)/INDEX($D$15:$AG$15,1,$C119)))</f>
        <v>0</v>
      </c>
      <c r="G119" s="8">
        <f>IF(G$96&lt;=$C119,0,IF(G$96&gt;(INDEX($D$15:$AG$15,1,$C119)+$C119),INDEX($D$21:$AG$21,,$C119)-SUM($D119:F119),INDEX($D$21:$AG$21,,$C119)/INDEX($D$15:$AG$15,1,$C119)))</f>
        <v>0</v>
      </c>
      <c r="H119" s="8">
        <f>IF(H$96&lt;=$C119,0,IF(H$96&gt;(INDEX($D$15:$AG$15,1,$C119)+$C119),INDEX($D$21:$AG$21,,$C119)-SUM($D119:G119),INDEX($D$21:$AG$21,,$C119)/INDEX($D$15:$AG$15,1,$C119)))</f>
        <v>0</v>
      </c>
      <c r="I119" s="8">
        <f>IF(I$96&lt;=$C119,0,IF(I$96&gt;(INDEX($D$15:$AG$15,1,$C119)+$C119),INDEX($D$21:$AG$21,,$C119)-SUM($D119:H119),INDEX($D$21:$AG$21,,$C119)/INDEX($D$15:$AG$15,1,$C119)))</f>
        <v>0</v>
      </c>
      <c r="J119" s="8">
        <f>IF(J$96&lt;=$C119,0,IF(J$96&gt;(INDEX($D$15:$AG$15,1,$C119)+$C119),INDEX($D$21:$AG$21,,$C119)-SUM($D119:I119),INDEX($D$21:$AG$21,,$C119)/INDEX($D$15:$AG$15,1,$C119)))</f>
        <v>0</v>
      </c>
      <c r="K119" s="8">
        <f>IF(K$96&lt;=$C119,0,IF(K$96&gt;(INDEX($D$15:$AG$15,1,$C119)+$C119),INDEX($D$21:$AG$21,,$C119)-SUM($D119:J119),INDEX($D$21:$AG$21,,$C119)/INDEX($D$15:$AG$15,1,$C119)))</f>
        <v>0</v>
      </c>
      <c r="L119" s="8">
        <f>IF(L$96&lt;=$C119,0,IF(L$96&gt;(INDEX($D$15:$AG$15,1,$C119)+$C119),INDEX($D$21:$AG$21,,$C119)-SUM($D119:K119),INDEX($D$21:$AG$21,,$C119)/INDEX($D$15:$AG$15,1,$C119)))</f>
        <v>0</v>
      </c>
      <c r="M119" s="8">
        <f>IF(M$96&lt;=$C119,0,IF(M$96&gt;(INDEX($D$15:$AG$15,1,$C119)+$C119),INDEX($D$21:$AG$21,,$C119)-SUM($D119:L119),INDEX($D$21:$AG$21,,$C119)/INDEX($D$15:$AG$15,1,$C119)))</f>
        <v>0</v>
      </c>
      <c r="N119" s="8">
        <f>IF(N$96&lt;=$C119,0,IF(N$96&gt;(INDEX($D$15:$AG$15,1,$C119)+$C119),INDEX($D$21:$AG$21,,$C119)-SUM($D119:M119),INDEX($D$21:$AG$21,,$C119)/INDEX($D$15:$AG$15,1,$C119)))</f>
        <v>0</v>
      </c>
      <c r="O119" s="8">
        <f>IF(O$96&lt;=$C119,0,IF(O$96&gt;(INDEX($D$15:$AG$15,1,$C119)+$C119),INDEX($D$21:$AG$21,,$C119)-SUM($D119:N119),INDEX($D$21:$AG$21,,$C119)/INDEX($D$15:$AG$15,1,$C119)))</f>
        <v>0</v>
      </c>
      <c r="P119" s="8">
        <f>IF(P$96&lt;=$C119,0,IF(P$96&gt;(INDEX($D$15:$AG$15,1,$C119)+$C119),INDEX($D$21:$AG$21,,$C119)-SUM($D119:O119),INDEX($D$21:$AG$21,,$C119)/INDEX($D$15:$AG$15,1,$C119)))</f>
        <v>0</v>
      </c>
      <c r="Q119" s="8">
        <f>IF(Q$96&lt;=$C119,0,IF(Q$96&gt;(INDEX($D$15:$AG$15,1,$C119)+$C119),INDEX($D$21:$AG$21,,$C119)-SUM($D119:P119),INDEX($D$21:$AG$21,,$C119)/INDEX($D$15:$AG$15,1,$C119)))</f>
        <v>0</v>
      </c>
      <c r="R119" s="8">
        <f>IF(R$96&lt;=$C119,0,IF(R$96&gt;(INDEX($D$15:$AG$15,1,$C119)+$C119),INDEX($D$21:$AG$21,,$C119)-SUM($D119:Q119),INDEX($D$21:$AG$21,,$C119)/INDEX($D$15:$AG$15,1,$C119)))</f>
        <v>0</v>
      </c>
      <c r="S119" s="8">
        <f>IF(S$96&lt;=$C119,0,IF(S$96&gt;(INDEX($D$15:$AG$15,1,$C119)+$C119),INDEX($D$21:$AG$21,,$C119)-SUM($D119:R119),INDEX($D$21:$AG$21,,$C119)/INDEX($D$15:$AG$15,1,$C119)))</f>
        <v>0</v>
      </c>
      <c r="T119" s="8">
        <f>IF(T$96&lt;=$C119,0,IF(T$96&gt;(INDEX($D$15:$AG$15,1,$C119)+$C119),INDEX($D$21:$AG$21,,$C119)-SUM($D119:S119),INDEX($D$21:$AG$21,,$C119)/INDEX($D$15:$AG$15,1,$C119)))</f>
        <v>0</v>
      </c>
      <c r="U119" s="8">
        <f>IF(U$96&lt;=$C119,0,IF(U$96&gt;(INDEX($D$15:$AG$15,1,$C119)+$C119),INDEX($D$21:$AG$21,,$C119)-SUM($D119:T119),INDEX($D$21:$AG$21,,$C119)/INDEX($D$15:$AG$15,1,$C119)))</f>
        <v>0</v>
      </c>
      <c r="V119" s="8">
        <f>IF(V$96&lt;=$C119,0,IF(V$96&gt;(INDEX($D$15:$AG$15,1,$C119)+$C119),INDEX($D$21:$AG$21,,$C119)-SUM($D119:U119),INDEX($D$21:$AG$21,,$C119)/INDEX($D$15:$AG$15,1,$C119)))</f>
        <v>0</v>
      </c>
      <c r="W119" s="8">
        <f>IF(W$96&lt;=$C119,0,IF(W$96&gt;(INDEX($D$15:$AG$15,1,$C119)+$C119),INDEX($D$21:$AG$21,,$C119)-SUM($D119:V119),INDEX($D$21:$AG$21,,$C119)/INDEX($D$15:$AG$15,1,$C119)))</f>
        <v>0</v>
      </c>
      <c r="X119" s="8">
        <f>IF(X$96&lt;=$C119,0,IF(X$96&gt;(INDEX($D$15:$AG$15,1,$C119)+$C119),INDEX($D$21:$AG$21,,$C119)-SUM($D119:W119),INDEX($D$21:$AG$21,,$C119)/INDEX($D$15:$AG$15,1,$C119)))</f>
        <v>0</v>
      </c>
      <c r="Y119" s="8">
        <f>IF(Y$96&lt;=$C119,0,IF(Y$96&gt;(INDEX($D$15:$AG$15,1,$C119)+$C119),INDEX($D$21:$AG$21,,$C119)-SUM($D119:X119),INDEX($D$21:$AG$21,,$C119)/INDEX($D$15:$AG$15,1,$C119)))</f>
        <v>0</v>
      </c>
      <c r="Z119" s="8">
        <f>IF(Z$96&lt;=$C119,0,IF(Z$96&gt;(INDEX($D$15:$AG$15,1,$C119)+$C119),INDEX($D$21:$AG$21,,$C119)-SUM($D119:Y119),INDEX($D$21:$AG$21,,$C119)/INDEX($D$15:$AG$15,1,$C119)))</f>
        <v>0</v>
      </c>
      <c r="AA119" s="8">
        <f>IF(AA$96&lt;=$C119,0,IF(AA$96&gt;(INDEX($D$15:$AG$15,1,$C119)+$C119),INDEX($D$21:$AG$21,,$C119)-SUM($D119:Z119),INDEX($D$21:$AG$21,,$C119)/INDEX($D$15:$AG$15,1,$C119)))</f>
        <v>0</v>
      </c>
      <c r="AB119" s="8">
        <f>IF(AB$96&lt;=$C119,0,IF(AB$96&gt;(INDEX($D$15:$AG$15,1,$C119)+$C119),INDEX($D$21:$AG$21,,$C119)-SUM($D119:AA119),INDEX($D$21:$AG$21,,$C119)/INDEX($D$15:$AG$15,1,$C119)))</f>
        <v>0</v>
      </c>
      <c r="AC119" s="8">
        <f>IF(AC$96&lt;=$C119,0,IF(AC$96&gt;(INDEX($D$15:$AG$15,1,$C119)+$C119),INDEX($D$21:$AG$21,,$C119)-SUM($D119:AB119),INDEX($D$21:$AG$21,,$C119)/INDEX($D$15:$AG$15,1,$C119)))</f>
        <v>0</v>
      </c>
      <c r="AD119" s="8">
        <f>IF(AD$96&lt;=$C119,0,IF(AD$96&gt;(INDEX($D$15:$AG$15,1,$C119)+$C119),INDEX($D$21:$AG$21,,$C119)-SUM($D119:AC119),INDEX($D$21:$AG$21,,$C119)/INDEX($D$15:$AG$15,1,$C119)))*0.5</f>
        <v>0</v>
      </c>
      <c r="AE119" s="8">
        <f>IF(AE$96&lt;=$C119,0,IF(AE$96&gt;(INDEX($D$15:$AG$15,1,$C119)+$C119),INDEX($D$21:$AG$21,,$C119)-SUM($D119:AD119),INDEX($D$21:$AG$21,,$C119)/INDEX($D$15:$AG$15,1,$C119)))</f>
        <v>0</v>
      </c>
      <c r="AF119" s="8">
        <f>IF(AF$96&lt;=$C119,0,IF(AF$96&gt;(INDEX($D$15:$AG$15,1,$C119)+$C119),INDEX($D$21:$AG$21,,$C119)-SUM($D119:AE119),INDEX($D$21:$AG$21,,$C119)/INDEX($D$15:$AG$15,1,$C119)))</f>
        <v>0</v>
      </c>
      <c r="AG119" s="8">
        <f>IF(AG$96&lt;=$C119,0,IF(AG$96&gt;(INDEX($D$15:$AG$15,1,$C119)+$C119),INDEX($D$21:$AG$21,,$C119)-SUM($D119:AF119),INDEX($D$21:$AG$21,,$C119)/INDEX($D$15:$AG$15,1,$C119)))</f>
        <v>0</v>
      </c>
      <c r="AH119" s="11">
        <f t="shared" ref="AH119:AH125" si="46">SUM(E119:AB119)</f>
        <v>0</v>
      </c>
      <c r="AI119" s="11">
        <v>0</v>
      </c>
      <c r="AJ119" s="11">
        <f t="shared" si="44"/>
        <v>0</v>
      </c>
      <c r="AK119" s="10">
        <f t="shared" si="45"/>
        <v>-5.5</v>
      </c>
    </row>
    <row r="120" spans="2:42" outlineLevel="1" x14ac:dyDescent="0.2">
      <c r="B120">
        <v>2018</v>
      </c>
      <c r="C120" s="10">
        <v>22</v>
      </c>
      <c r="D120" s="10"/>
      <c r="E120" s="8">
        <f>IF(E$96&lt;=$C120,0,IF(E$96&gt;(INDEX($D$15:$AG$15,1,$C120)+$C120),INDEX($D$21:$AG$21,,$C120)-SUM($D120:D120),INDEX($D$21:$AG$21,,$C120)/INDEX($D$15:$AG$15,1,$C120)))</f>
        <v>0</v>
      </c>
      <c r="F120" s="8">
        <f>IF(F$96&lt;=$C120,0,IF(F$96&gt;(INDEX($D$15:$AG$15,1,$C120)+$C120),INDEX($D$21:$AG$21,,$C120)-SUM($D120:E120),INDEX($D$21:$AG$21,,$C120)/INDEX($D$15:$AG$15,1,$C120)))</f>
        <v>0</v>
      </c>
      <c r="G120" s="8">
        <f>IF(G$96&lt;=$C120,0,IF(G$96&gt;(INDEX($D$15:$AG$15,1,$C120)+$C120),INDEX($D$21:$AG$21,,$C120)-SUM($D120:F120),INDEX($D$21:$AG$21,,$C120)/INDEX($D$15:$AG$15,1,$C120)))</f>
        <v>0</v>
      </c>
      <c r="H120" s="8">
        <f>IF(H$96&lt;=$C120,0,IF(H$96&gt;(INDEX($D$15:$AG$15,1,$C120)+$C120),INDEX($D$21:$AG$21,,$C120)-SUM($D120:G120),INDEX($D$21:$AG$21,,$C120)/INDEX($D$15:$AG$15,1,$C120)))</f>
        <v>0</v>
      </c>
      <c r="I120" s="8">
        <f>IF(I$96&lt;=$C120,0,IF(I$96&gt;(INDEX($D$15:$AG$15,1,$C120)+$C120),INDEX($D$21:$AG$21,,$C120)-SUM($D120:H120),INDEX($D$21:$AG$21,,$C120)/INDEX($D$15:$AG$15,1,$C120)))</f>
        <v>0</v>
      </c>
      <c r="J120" s="8">
        <f>IF(J$96&lt;=$C120,0,IF(J$96&gt;(INDEX($D$15:$AG$15,1,$C120)+$C120),INDEX($D$21:$AG$21,,$C120)-SUM($D120:I120),INDEX($D$21:$AG$21,,$C120)/INDEX($D$15:$AG$15,1,$C120)))</f>
        <v>0</v>
      </c>
      <c r="K120" s="8">
        <f>IF(K$96&lt;=$C120,0,IF(K$96&gt;(INDEX($D$15:$AG$15,1,$C120)+$C120),INDEX($D$21:$AG$21,,$C120)-SUM($D120:J120),INDEX($D$21:$AG$21,,$C120)/INDEX($D$15:$AG$15,1,$C120)))</f>
        <v>0</v>
      </c>
      <c r="L120" s="8">
        <f>IF(L$96&lt;=$C120,0,IF(L$96&gt;(INDEX($D$15:$AG$15,1,$C120)+$C120),INDEX($D$21:$AG$21,,$C120)-SUM($D120:K120),INDEX($D$21:$AG$21,,$C120)/INDEX($D$15:$AG$15,1,$C120)))</f>
        <v>0</v>
      </c>
      <c r="M120" s="8">
        <f>IF(M$96&lt;=$C120,0,IF(M$96&gt;(INDEX($D$15:$AG$15,1,$C120)+$C120),INDEX($D$21:$AG$21,,$C120)-SUM($D120:L120),INDEX($D$21:$AG$21,,$C120)/INDEX($D$15:$AG$15,1,$C120)))</f>
        <v>0</v>
      </c>
      <c r="N120" s="8">
        <f>IF(N$96&lt;=$C120,0,IF(N$96&gt;(INDEX($D$15:$AG$15,1,$C120)+$C120),INDEX($D$21:$AG$21,,$C120)-SUM($D120:M120),INDEX($D$21:$AG$21,,$C120)/INDEX($D$15:$AG$15,1,$C120)))</f>
        <v>0</v>
      </c>
      <c r="O120" s="8">
        <f>IF(O$96&lt;=$C120,0,IF(O$96&gt;(INDEX($D$15:$AG$15,1,$C120)+$C120),INDEX($D$21:$AG$21,,$C120)-SUM($D120:N120),INDEX($D$21:$AG$21,,$C120)/INDEX($D$15:$AG$15,1,$C120)))</f>
        <v>0</v>
      </c>
      <c r="P120" s="8">
        <f>IF(P$96&lt;=$C120,0,IF(P$96&gt;(INDEX($D$15:$AG$15,1,$C120)+$C120),INDEX($D$21:$AG$21,,$C120)-SUM($D120:O120),INDEX($D$21:$AG$21,,$C120)/INDEX($D$15:$AG$15,1,$C120)))</f>
        <v>0</v>
      </c>
      <c r="Q120" s="8">
        <f>IF(Q$96&lt;=$C120,0,IF(Q$96&gt;(INDEX($D$15:$AG$15,1,$C120)+$C120),INDEX($D$21:$AG$21,,$C120)-SUM($D120:P120),INDEX($D$21:$AG$21,,$C120)/INDEX($D$15:$AG$15,1,$C120)))</f>
        <v>0</v>
      </c>
      <c r="R120" s="8">
        <f>IF(R$96&lt;=$C120,0,IF(R$96&gt;(INDEX($D$15:$AG$15,1,$C120)+$C120),INDEX($D$21:$AG$21,,$C120)-SUM($D120:Q120),INDEX($D$21:$AG$21,,$C120)/INDEX($D$15:$AG$15,1,$C120)))</f>
        <v>0</v>
      </c>
      <c r="S120" s="8">
        <f>IF(S$96&lt;=$C120,0,IF(S$96&gt;(INDEX($D$15:$AG$15,1,$C120)+$C120),INDEX($D$21:$AG$21,,$C120)-SUM($D120:R120),INDEX($D$21:$AG$21,,$C120)/INDEX($D$15:$AG$15,1,$C120)))</f>
        <v>0</v>
      </c>
      <c r="T120" s="8">
        <f>IF(T$96&lt;=$C120,0,IF(T$96&gt;(INDEX($D$15:$AG$15,1,$C120)+$C120),INDEX($D$21:$AG$21,,$C120)-SUM($D120:S120),INDEX($D$21:$AG$21,,$C120)/INDEX($D$15:$AG$15,1,$C120)))</f>
        <v>0</v>
      </c>
      <c r="U120" s="8">
        <f>IF(U$96&lt;=$C120,0,IF(U$96&gt;(INDEX($D$15:$AG$15,1,$C120)+$C120),INDEX($D$21:$AG$21,,$C120)-SUM($D120:T120),INDEX($D$21:$AG$21,,$C120)/INDEX($D$15:$AG$15,1,$C120)))</f>
        <v>0</v>
      </c>
      <c r="V120" s="8">
        <f>IF(V$96&lt;=$C120,0,IF(V$96&gt;(INDEX($D$15:$AG$15,1,$C120)+$C120),INDEX($D$21:$AG$21,,$C120)-SUM($D120:U120),INDEX($D$21:$AG$21,,$C120)/INDEX($D$15:$AG$15,1,$C120)))</f>
        <v>0</v>
      </c>
      <c r="W120" s="8">
        <f>IF(W$96&lt;=$C120,0,IF(W$96&gt;(INDEX($D$15:$AG$15,1,$C120)+$C120),INDEX($D$21:$AG$21,,$C120)-SUM($D120:V120),INDEX($D$21:$AG$21,,$C120)/INDEX($D$15:$AG$15,1,$C120)))</f>
        <v>0</v>
      </c>
      <c r="X120" s="8">
        <f>IF(X$96&lt;=$C120,0,IF(X$96&gt;(INDEX($D$15:$AG$15,1,$C120)+$C120),INDEX($D$21:$AG$21,,$C120)-SUM($D120:W120),INDEX($D$21:$AG$21,,$C120)/INDEX($D$15:$AG$15,1,$C120)))</f>
        <v>0</v>
      </c>
      <c r="Y120" s="8">
        <f>IF(Y$96&lt;=$C120,0,IF(Y$96&gt;(INDEX($D$15:$AG$15,1,$C120)+$C120),INDEX($D$21:$AG$21,,$C120)-SUM($D120:X120),INDEX($D$21:$AG$21,,$C120)/INDEX($D$15:$AG$15,1,$C120)))</f>
        <v>0</v>
      </c>
      <c r="Z120" s="8">
        <f>IF(Z$96&lt;=$C120,0,IF(Z$96&gt;(INDEX($D$15:$AG$15,1,$C120)+$C120),INDEX($D$21:$AG$21,,$C120)-SUM($D120:Y120),INDEX($D$21:$AG$21,,$C120)/INDEX($D$15:$AG$15,1,$C120)))</f>
        <v>0</v>
      </c>
      <c r="AA120" s="8">
        <f>IF(AA$96&lt;=$C120,0,IF(AA$96&gt;(INDEX($D$15:$AG$15,1,$C120)+$C120),INDEX($D$21:$AG$21,,$C120)-SUM($D120:Z120),INDEX($D$21:$AG$21,,$C120)/INDEX($D$15:$AG$15,1,$C120)))</f>
        <v>0</v>
      </c>
      <c r="AB120" s="8">
        <f>IF(AB$96&lt;=$C120,0,IF(AB$96&gt;(INDEX($D$15:$AG$15,1,$C120)+$C120),INDEX($D$21:$AG$21,,$C120)-SUM($D120:AA120),INDEX($D$21:$AG$21,,$C120)/INDEX($D$15:$AG$15,1,$C120)))</f>
        <v>0</v>
      </c>
      <c r="AC120" s="8">
        <f>IF(AC$96&lt;=$C120,0,IF(AC$96&gt;(INDEX($D$15:$AG$15,1,$C120)+$C120),INDEX($D$21:$AG$21,,$C120)-SUM($D120:AB120),INDEX($D$21:$AG$21,,$C120)/INDEX($D$15:$AG$15,1,$C120)))</f>
        <v>0</v>
      </c>
      <c r="AD120" s="8">
        <f>IF(AD$96&lt;=$C120,0,IF(AD$96&gt;(INDEX($D$15:$AG$15,1,$C120)+$C120),INDEX($D$21:$AG$21,,$C120)-SUM($D120:AC120),INDEX($D$21:$AG$21,,$C120)/INDEX($D$15:$AG$15,1,$C120)))*0.5</f>
        <v>0</v>
      </c>
      <c r="AE120" s="8">
        <f>IF(AE$96&lt;=$C120,0,IF(AE$96&gt;(INDEX($D$15:$AG$15,1,$C120)+$C120),INDEX($D$21:$AG$21,,$C120)-SUM($D120:AD120),INDEX($D$21:$AG$21,,$C120)/INDEX($D$15:$AG$15,1,$C120)))</f>
        <v>0</v>
      </c>
      <c r="AF120" s="8">
        <f>IF(AF$96&lt;=$C120,0,IF(AF$96&gt;(INDEX($D$15:$AG$15,1,$C120)+$C120),INDEX($D$21:$AG$21,,$C120)-SUM($D120:AE120),INDEX($D$21:$AG$21,,$C120)/INDEX($D$15:$AG$15,1,$C120)))</f>
        <v>0</v>
      </c>
      <c r="AG120" s="8">
        <f>IF(AG$96&lt;=$C120,0,IF(AG$96&gt;(INDEX($D$15:$AG$15,1,$C120)+$C120),INDEX($D$21:$AG$21,,$C120)-SUM($D120:AF120),INDEX($D$21:$AG$21,,$C120)/INDEX($D$15:$AG$15,1,$C120)))</f>
        <v>0</v>
      </c>
      <c r="AH120" s="11">
        <f t="shared" si="46"/>
        <v>0</v>
      </c>
      <c r="AI120" s="11">
        <v>0</v>
      </c>
      <c r="AJ120" s="11">
        <f t="shared" si="44"/>
        <v>0</v>
      </c>
      <c r="AK120" s="10">
        <f t="shared" si="45"/>
        <v>-4.5</v>
      </c>
    </row>
    <row r="121" spans="2:42" outlineLevel="1" x14ac:dyDescent="0.2">
      <c r="B121">
        <v>2019</v>
      </c>
      <c r="C121" s="10">
        <v>23</v>
      </c>
      <c r="D121" s="10"/>
      <c r="E121" s="8">
        <f>IF(E$96&lt;=$C121,0,IF(E$96&gt;(INDEX($D$15:$AG$15,1,$C121)+$C121),INDEX($D$21:$AG$21,,$C121)-SUM($D121:D121),INDEX($D$21:$AG$21,,$C121)/INDEX($D$15:$AG$15,1,$C121)))</f>
        <v>0</v>
      </c>
      <c r="F121" s="8">
        <f>IF(F$96&lt;=$C121,0,IF(F$96&gt;(INDEX($D$15:$AG$15,1,$C121)+$C121),INDEX($D$21:$AG$21,,$C121)-SUM($D121:E121),INDEX($D$21:$AG$21,,$C121)/INDEX($D$15:$AG$15,1,$C121)))</f>
        <v>0</v>
      </c>
      <c r="G121" s="8">
        <f>IF(G$96&lt;=$C121,0,IF(G$96&gt;(INDEX($D$15:$AG$15,1,$C121)+$C121),INDEX($D$21:$AG$21,,$C121)-SUM($D121:F121),INDEX($D$21:$AG$21,,$C121)/INDEX($D$15:$AG$15,1,$C121)))</f>
        <v>0</v>
      </c>
      <c r="H121" s="8">
        <f>IF(H$96&lt;=$C121,0,IF(H$96&gt;(INDEX($D$15:$AG$15,1,$C121)+$C121),INDEX($D$21:$AG$21,,$C121)-SUM($D121:G121),INDEX($D$21:$AG$21,,$C121)/INDEX($D$15:$AG$15,1,$C121)))</f>
        <v>0</v>
      </c>
      <c r="I121" s="8">
        <f>IF(I$96&lt;=$C121,0,IF(I$96&gt;(INDEX($D$15:$AG$15,1,$C121)+$C121),INDEX($D$21:$AG$21,,$C121)-SUM($D121:H121),INDEX($D$21:$AG$21,,$C121)/INDEX($D$15:$AG$15,1,$C121)))</f>
        <v>0</v>
      </c>
      <c r="J121" s="8">
        <f>IF(J$96&lt;=$C121,0,IF(J$96&gt;(INDEX($D$15:$AG$15,1,$C121)+$C121),INDEX($D$21:$AG$21,,$C121)-SUM($D121:I121),INDEX($D$21:$AG$21,,$C121)/INDEX($D$15:$AG$15,1,$C121)))</f>
        <v>0</v>
      </c>
      <c r="K121" s="8">
        <f>IF(K$96&lt;=$C121,0,IF(K$96&gt;(INDEX($D$15:$AG$15,1,$C121)+$C121),INDEX($D$21:$AG$21,,$C121)-SUM($D121:J121),INDEX($D$21:$AG$21,,$C121)/INDEX($D$15:$AG$15,1,$C121)))</f>
        <v>0</v>
      </c>
      <c r="L121" s="8">
        <f>IF(L$96&lt;=$C121,0,IF(L$96&gt;(INDEX($D$15:$AG$15,1,$C121)+$C121),INDEX($D$21:$AG$21,,$C121)-SUM($D121:K121),INDEX($D$21:$AG$21,,$C121)/INDEX($D$15:$AG$15,1,$C121)))</f>
        <v>0</v>
      </c>
      <c r="M121" s="8">
        <f>IF(M$96&lt;=$C121,0,IF(M$96&gt;(INDEX($D$15:$AG$15,1,$C121)+$C121),INDEX($D$21:$AG$21,,$C121)-SUM($D121:L121),INDEX($D$21:$AG$21,,$C121)/INDEX($D$15:$AG$15,1,$C121)))</f>
        <v>0</v>
      </c>
      <c r="N121" s="8">
        <f>IF(N$96&lt;=$C121,0,IF(N$96&gt;(INDEX($D$15:$AG$15,1,$C121)+$C121),INDEX($D$21:$AG$21,,$C121)-SUM($D121:M121),INDEX($D$21:$AG$21,,$C121)/INDEX($D$15:$AG$15,1,$C121)))</f>
        <v>0</v>
      </c>
      <c r="O121" s="8">
        <f>IF(O$96&lt;=$C121,0,IF(O$96&gt;(INDEX($D$15:$AG$15,1,$C121)+$C121),INDEX($D$21:$AG$21,,$C121)-SUM($D121:N121),INDEX($D$21:$AG$21,,$C121)/INDEX($D$15:$AG$15,1,$C121)))</f>
        <v>0</v>
      </c>
      <c r="P121" s="8">
        <f>IF(P$96&lt;=$C121,0,IF(P$96&gt;(INDEX($D$15:$AG$15,1,$C121)+$C121),INDEX($D$21:$AG$21,,$C121)-SUM($D121:O121),INDEX($D$21:$AG$21,,$C121)/INDEX($D$15:$AG$15,1,$C121)))</f>
        <v>0</v>
      </c>
      <c r="Q121" s="8">
        <f>IF(Q$96&lt;=$C121,0,IF(Q$96&gt;(INDEX($D$15:$AG$15,1,$C121)+$C121),INDEX($D$21:$AG$21,,$C121)-SUM($D121:P121),INDEX($D$21:$AG$21,,$C121)/INDEX($D$15:$AG$15,1,$C121)))</f>
        <v>0</v>
      </c>
      <c r="R121" s="8">
        <f>IF(R$96&lt;=$C121,0,IF(R$96&gt;(INDEX($D$15:$AG$15,1,$C121)+$C121),INDEX($D$21:$AG$21,,$C121)-SUM($D121:Q121),INDEX($D$21:$AG$21,,$C121)/INDEX($D$15:$AG$15,1,$C121)))</f>
        <v>0</v>
      </c>
      <c r="S121" s="8">
        <f>IF(S$96&lt;=$C121,0,IF(S$96&gt;(INDEX($D$15:$AG$15,1,$C121)+$C121),INDEX($D$21:$AG$21,,$C121)-SUM($D121:R121),INDEX($D$21:$AG$21,,$C121)/INDEX($D$15:$AG$15,1,$C121)))</f>
        <v>0</v>
      </c>
      <c r="T121" s="8">
        <f>IF(T$96&lt;=$C121,0,IF(T$96&gt;(INDEX($D$15:$AG$15,1,$C121)+$C121),INDEX($D$21:$AG$21,,$C121)-SUM($D121:S121),INDEX($D$21:$AG$21,,$C121)/INDEX($D$15:$AG$15,1,$C121)))</f>
        <v>0</v>
      </c>
      <c r="U121" s="8">
        <f>IF(U$96&lt;=$C121,0,IF(U$96&gt;(INDEX($D$15:$AG$15,1,$C121)+$C121),INDEX($D$21:$AG$21,,$C121)-SUM($D121:T121),INDEX($D$21:$AG$21,,$C121)/INDEX($D$15:$AG$15,1,$C121)))</f>
        <v>0</v>
      </c>
      <c r="V121" s="8">
        <f>IF(V$96&lt;=$C121,0,IF(V$96&gt;(INDEX($D$15:$AG$15,1,$C121)+$C121),INDEX($D$21:$AG$21,,$C121)-SUM($D121:U121),INDEX($D$21:$AG$21,,$C121)/INDEX($D$15:$AG$15,1,$C121)))</f>
        <v>0</v>
      </c>
      <c r="W121" s="8">
        <f>IF(W$96&lt;=$C121,0,IF(W$96&gt;(INDEX($D$15:$AG$15,1,$C121)+$C121),INDEX($D$21:$AG$21,,$C121)-SUM($D121:V121),INDEX($D$21:$AG$21,,$C121)/INDEX($D$15:$AG$15,1,$C121)))</f>
        <v>0</v>
      </c>
      <c r="X121" s="8">
        <f>IF(X$96&lt;=$C121,0,IF(X$96&gt;(INDEX($D$15:$AG$15,1,$C121)+$C121),INDEX($D$21:$AG$21,,$C121)-SUM($D121:W121),INDEX($D$21:$AG$21,,$C121)/INDEX($D$15:$AG$15,1,$C121)))</f>
        <v>0</v>
      </c>
      <c r="Y121" s="8">
        <f>IF(Y$96&lt;=$C121,0,IF(Y$96&gt;(INDEX($D$15:$AG$15,1,$C121)+$C121),INDEX($D$21:$AG$21,,$C121)-SUM($D121:X121),INDEX($D$21:$AG$21,,$C121)/INDEX($D$15:$AG$15,1,$C121)))</f>
        <v>0</v>
      </c>
      <c r="Z121" s="8">
        <f>IF(Z$96&lt;=$C121,0,IF(Z$96&gt;(INDEX($D$15:$AG$15,1,$C121)+$C121),INDEX($D$21:$AG$21,,$C121)-SUM($D121:Y121),INDEX($D$21:$AG$21,,$C121)/INDEX($D$15:$AG$15,1,$C121)))</f>
        <v>0</v>
      </c>
      <c r="AA121" s="8">
        <f>IF(AA$96&lt;=$C121,0,IF(AA$96&gt;(INDEX($D$15:$AG$15,1,$C121)+$C121),INDEX($D$21:$AG$21,,$C121)-SUM($D121:Z121),INDEX($D$21:$AG$21,,$C121)/INDEX($D$15:$AG$15,1,$C121)))</f>
        <v>0</v>
      </c>
      <c r="AB121" s="8">
        <f>IF(AB$96&lt;=$C121,0,IF(AB$96&gt;(INDEX($D$15:$AG$15,1,$C121)+$C121),INDEX($D$21:$AG$21,,$C121)-SUM($D121:AA121),INDEX($D$21:$AG$21,,$C121)/INDEX($D$15:$AG$15,1,$C121)))</f>
        <v>0</v>
      </c>
      <c r="AC121" s="8">
        <f>IF(AC$96&lt;=$C121,0,IF(AC$96&gt;(INDEX($D$15:$AG$15,1,$C121)+$C121),INDEX($D$21:$AG$21,,$C121)-SUM($D121:AB121),INDEX($D$21:$AG$21,,$C121)/INDEX($D$15:$AG$15,1,$C121)))</f>
        <v>0</v>
      </c>
      <c r="AD121" s="8">
        <f>IF(AD$96&lt;=$C121,0,IF(AD$96&gt;(INDEX($D$15:$AG$15,1,$C121)+$C121),INDEX($D$21:$AG$21,,$C121)-SUM($D121:AC121),INDEX($D$21:$AG$21,,$C121)/INDEX($D$15:$AG$15,1,$C121)))*0.5</f>
        <v>0</v>
      </c>
      <c r="AE121" s="8">
        <f>IF(AE$96&lt;=$C121,0,IF(AE$96&gt;(INDEX($D$15:$AG$15,1,$C121)+$C121),INDEX($D$21:$AG$21,,$C121)-SUM($D121:AD121),INDEX($D$21:$AG$21,,$C121)/INDEX($D$15:$AG$15,1,$C121)))</f>
        <v>0</v>
      </c>
      <c r="AF121" s="8">
        <f>IF(AF$96&lt;=$C121,0,IF(AF$96&gt;(INDEX($D$15:$AG$15,1,$C121)+$C121),INDEX($D$21:$AG$21,,$C121)-SUM($D121:AE121),INDEX($D$21:$AG$21,,$C121)/INDEX($D$15:$AG$15,1,$C121)))</f>
        <v>0</v>
      </c>
      <c r="AG121" s="8">
        <f>IF(AG$96&lt;=$C121,0,IF(AG$96&gt;(INDEX($D$15:$AG$15,1,$C121)+$C121),INDEX($D$21:$AG$21,,$C121)-SUM($D121:AF121),INDEX($D$21:$AG$21,,$C121)/INDEX($D$15:$AG$15,1,$C121)))</f>
        <v>0</v>
      </c>
      <c r="AH121" s="11">
        <f t="shared" si="46"/>
        <v>0</v>
      </c>
      <c r="AI121" s="11">
        <v>0</v>
      </c>
      <c r="AJ121" s="11">
        <f t="shared" si="44"/>
        <v>0</v>
      </c>
      <c r="AK121" s="10">
        <f t="shared" si="45"/>
        <v>-3.5</v>
      </c>
    </row>
    <row r="122" spans="2:42" outlineLevel="1" x14ac:dyDescent="0.2">
      <c r="B122">
        <v>2020</v>
      </c>
      <c r="C122" s="10">
        <v>24</v>
      </c>
      <c r="D122" s="10"/>
      <c r="E122" s="8">
        <f>IF(E$96&lt;=$C122,0,IF(E$96&gt;(INDEX($D$15:$AG$15,1,$C122)+$C122),INDEX($D$21:$AG$21,,$C122)-SUM($D122:D122),INDEX($D$21:$AG$21,,$C122)/INDEX($D$15:$AG$15,1,$C122)))</f>
        <v>0</v>
      </c>
      <c r="F122" s="8">
        <f>IF(F$96&lt;=$C122,0,IF(F$96&gt;(INDEX($D$15:$AG$15,1,$C122)+$C122),INDEX($D$21:$AG$21,,$C122)-SUM($D122:E122),INDEX($D$21:$AG$21,,$C122)/INDEX($D$15:$AG$15,1,$C122)))</f>
        <v>0</v>
      </c>
      <c r="G122" s="8">
        <f>IF(G$96&lt;=$C122,0,IF(G$96&gt;(INDEX($D$15:$AG$15,1,$C122)+$C122),INDEX($D$21:$AG$21,,$C122)-SUM($D122:F122),INDEX($D$21:$AG$21,,$C122)/INDEX($D$15:$AG$15,1,$C122)))</f>
        <v>0</v>
      </c>
      <c r="H122" s="8">
        <f>IF(H$96&lt;=$C122,0,IF(H$96&gt;(INDEX($D$15:$AG$15,1,$C122)+$C122),INDEX($D$21:$AG$21,,$C122)-SUM($D122:G122),INDEX($D$21:$AG$21,,$C122)/INDEX($D$15:$AG$15,1,$C122)))</f>
        <v>0</v>
      </c>
      <c r="I122" s="8">
        <f>IF(I$96&lt;=$C122,0,IF(I$96&gt;(INDEX($D$15:$AG$15,1,$C122)+$C122),INDEX($D$21:$AG$21,,$C122)-SUM($D122:H122),INDEX($D$21:$AG$21,,$C122)/INDEX($D$15:$AG$15,1,$C122)))</f>
        <v>0</v>
      </c>
      <c r="J122" s="8">
        <f>IF(J$96&lt;=$C122,0,IF(J$96&gt;(INDEX($D$15:$AG$15,1,$C122)+$C122),INDEX($D$21:$AG$21,,$C122)-SUM($D122:I122),INDEX($D$21:$AG$21,,$C122)/INDEX($D$15:$AG$15,1,$C122)))</f>
        <v>0</v>
      </c>
      <c r="K122" s="8">
        <f>IF(K$96&lt;=$C122,0,IF(K$96&gt;(INDEX($D$15:$AG$15,1,$C122)+$C122),INDEX($D$21:$AG$21,,$C122)-SUM($D122:J122),INDEX($D$21:$AG$21,,$C122)/INDEX($D$15:$AG$15,1,$C122)))</f>
        <v>0</v>
      </c>
      <c r="L122" s="8">
        <f>IF(L$96&lt;=$C122,0,IF(L$96&gt;(INDEX($D$15:$AG$15,1,$C122)+$C122),INDEX($D$21:$AG$21,,$C122)-SUM($D122:K122),INDEX($D$21:$AG$21,,$C122)/INDEX($D$15:$AG$15,1,$C122)))</f>
        <v>0</v>
      </c>
      <c r="M122" s="8">
        <f>IF(M$96&lt;=$C122,0,IF(M$96&gt;(INDEX($D$15:$AG$15,1,$C122)+$C122),INDEX($D$21:$AG$21,,$C122)-SUM($D122:L122),INDEX($D$21:$AG$21,,$C122)/INDEX($D$15:$AG$15,1,$C122)))</f>
        <v>0</v>
      </c>
      <c r="N122" s="8">
        <f>IF(N$96&lt;=$C122,0,IF(N$96&gt;(INDEX($D$15:$AG$15,1,$C122)+$C122),INDEX($D$21:$AG$21,,$C122)-SUM($D122:M122),INDEX($D$21:$AG$21,,$C122)/INDEX($D$15:$AG$15,1,$C122)))</f>
        <v>0</v>
      </c>
      <c r="O122" s="8">
        <f>IF(O$96&lt;=$C122,0,IF(O$96&gt;(INDEX($D$15:$AG$15,1,$C122)+$C122),INDEX($D$21:$AG$21,,$C122)-SUM($D122:N122),INDEX($D$21:$AG$21,,$C122)/INDEX($D$15:$AG$15,1,$C122)))</f>
        <v>0</v>
      </c>
      <c r="P122" s="8">
        <f>IF(P$96&lt;=$C122,0,IF(P$96&gt;(INDEX($D$15:$AG$15,1,$C122)+$C122),INDEX($D$21:$AG$21,,$C122)-SUM($D122:O122),INDEX($D$21:$AG$21,,$C122)/INDEX($D$15:$AG$15,1,$C122)))</f>
        <v>0</v>
      </c>
      <c r="Q122" s="8">
        <f>IF(Q$96&lt;=$C122,0,IF(Q$96&gt;(INDEX($D$15:$AG$15,1,$C122)+$C122),INDEX($D$21:$AG$21,,$C122)-SUM($D122:P122),INDEX($D$21:$AG$21,,$C122)/INDEX($D$15:$AG$15,1,$C122)))</f>
        <v>0</v>
      </c>
      <c r="R122" s="8">
        <f>IF(R$96&lt;=$C122,0,IF(R$96&gt;(INDEX($D$15:$AG$15,1,$C122)+$C122),INDEX($D$21:$AG$21,,$C122)-SUM($D122:Q122),INDEX($D$21:$AG$21,,$C122)/INDEX($D$15:$AG$15,1,$C122)))</f>
        <v>0</v>
      </c>
      <c r="S122" s="8">
        <f>IF(S$96&lt;=$C122,0,IF(S$96&gt;(INDEX($D$15:$AG$15,1,$C122)+$C122),INDEX($D$21:$AG$21,,$C122)-SUM($D122:R122),INDEX($D$21:$AG$21,,$C122)/INDEX($D$15:$AG$15,1,$C122)))</f>
        <v>0</v>
      </c>
      <c r="T122" s="8">
        <f>IF(T$96&lt;=$C122,0,IF(T$96&gt;(INDEX($D$15:$AG$15,1,$C122)+$C122),INDEX($D$21:$AG$21,,$C122)-SUM($D122:S122),INDEX($D$21:$AG$21,,$C122)/INDEX($D$15:$AG$15,1,$C122)))</f>
        <v>0</v>
      </c>
      <c r="U122" s="8">
        <f>IF(U$96&lt;=$C122,0,IF(U$96&gt;(INDEX($D$15:$AG$15,1,$C122)+$C122),INDEX($D$21:$AG$21,,$C122)-SUM($D122:T122),INDEX($D$21:$AG$21,,$C122)/INDEX($D$15:$AG$15,1,$C122)))</f>
        <v>0</v>
      </c>
      <c r="V122" s="8">
        <f>IF(V$96&lt;=$C122,0,IF(V$96&gt;(INDEX($D$15:$AG$15,1,$C122)+$C122),INDEX($D$21:$AG$21,,$C122)-SUM($D122:U122),INDEX($D$21:$AG$21,,$C122)/INDEX($D$15:$AG$15,1,$C122)))</f>
        <v>0</v>
      </c>
      <c r="W122" s="8">
        <f>IF(W$96&lt;=$C122,0,IF(W$96&gt;(INDEX($D$15:$AG$15,1,$C122)+$C122),INDEX($D$21:$AG$21,,$C122)-SUM($D122:V122),INDEX($D$21:$AG$21,,$C122)/INDEX($D$15:$AG$15,1,$C122)))</f>
        <v>0</v>
      </c>
      <c r="X122" s="8">
        <f>IF(X$96&lt;=$C122,0,IF(X$96&gt;(INDEX($D$15:$AG$15,1,$C122)+$C122),INDEX($D$21:$AG$21,,$C122)-SUM($D122:W122),INDEX($D$21:$AG$21,,$C122)/INDEX($D$15:$AG$15,1,$C122)))</f>
        <v>0</v>
      </c>
      <c r="Y122" s="8">
        <f>IF(Y$96&lt;=$C122,0,IF(Y$96&gt;(INDEX($D$15:$AG$15,1,$C122)+$C122),INDEX($D$21:$AG$21,,$C122)-SUM($D122:X122),INDEX($D$21:$AG$21,,$C122)/INDEX($D$15:$AG$15,1,$C122)))</f>
        <v>0</v>
      </c>
      <c r="Z122" s="8">
        <f>IF(Z$96&lt;=$C122,0,IF(Z$96&gt;(INDEX($D$15:$AG$15,1,$C122)+$C122),INDEX($D$21:$AG$21,,$C122)-SUM($D122:Y122),INDEX($D$21:$AG$21,,$C122)/INDEX($D$15:$AG$15,1,$C122)))</f>
        <v>0</v>
      </c>
      <c r="AA122" s="8">
        <f>IF(AA$96&lt;=$C122,0,IF(AA$96&gt;(INDEX($D$15:$AG$15,1,$C122)+$C122),INDEX($D$21:$AG$21,,$C122)-SUM($D122:Z122),INDEX($D$21:$AG$21,,$C122)/INDEX($D$15:$AG$15,1,$C122)))</f>
        <v>0</v>
      </c>
      <c r="AB122" s="8">
        <f>IF(AB$96&lt;=$C122,0,IF(AB$96&gt;(INDEX($D$15:$AG$15,1,$C122)+$C122),INDEX($D$21:$AG$21,,$C122)-SUM($D122:AA122),INDEX($D$21:$AG$21,,$C122)/INDEX($D$15:$AG$15,1,$C122)))</f>
        <v>0</v>
      </c>
      <c r="AC122" s="8">
        <f>IF(AC$96&lt;=$C122,0,IF(AC$96&gt;(INDEX($D$15:$AG$15,1,$C122)+$C122),INDEX($D$21:$AG$21,,$C122)-SUM($D122:AB122),INDEX($D$21:$AG$21,,$C122)/INDEX($D$15:$AG$15,1,$C122)))</f>
        <v>0</v>
      </c>
      <c r="AD122" s="8">
        <f>IF(AD$96&lt;=$C122,0,IF(AD$96&gt;(INDEX($D$15:$AG$15,1,$C122)+$C122),INDEX($D$21:$AG$21,,$C122)-SUM($D122:AC122),INDEX($D$21:$AG$21,,$C122)/INDEX($D$15:$AG$15,1,$C122)))*0.5</f>
        <v>0</v>
      </c>
      <c r="AE122" s="8">
        <f>IF(AE$96&lt;=$C122,0,IF(AE$96&gt;(INDEX($D$15:$AG$15,1,$C122)+$C122),INDEX($D$21:$AG$21,,$C122)-SUM($D122:AD122),INDEX($D$21:$AG$21,,$C122)/INDEX($D$15:$AG$15,1,$C122)))</f>
        <v>0</v>
      </c>
      <c r="AF122" s="8">
        <f>IF(AF$96&lt;=$C122,0,IF(AF$96&gt;(INDEX($D$15:$AG$15,1,$C122)+$C122),INDEX($D$21:$AG$21,,$C122)-SUM($D122:AE122),INDEX($D$21:$AG$21,,$C122)/INDEX($D$15:$AG$15,1,$C122)))</f>
        <v>0</v>
      </c>
      <c r="AG122" s="8">
        <f>IF(AG$96&lt;=$C122,0,IF(AG$96&gt;(INDEX($D$15:$AG$15,1,$C122)+$C122),INDEX($D$21:$AG$21,,$C122)-SUM($D122:AF122),INDEX($D$21:$AG$21,,$C122)/INDEX($D$15:$AG$15,1,$C122)))</f>
        <v>0</v>
      </c>
      <c r="AH122" s="11">
        <f t="shared" si="46"/>
        <v>0</v>
      </c>
      <c r="AI122" s="11">
        <v>0</v>
      </c>
      <c r="AJ122" s="11">
        <f t="shared" si="44"/>
        <v>0</v>
      </c>
      <c r="AK122" s="10">
        <f t="shared" si="45"/>
        <v>-2.5</v>
      </c>
    </row>
    <row r="123" spans="2:42" outlineLevel="1" x14ac:dyDescent="0.2">
      <c r="B123">
        <v>2021</v>
      </c>
      <c r="C123" s="10">
        <v>25</v>
      </c>
      <c r="D123" s="10"/>
      <c r="E123" s="8">
        <f>IF(E$96&lt;=$C123,0,IF(E$96&gt;(INDEX($D$15:$AG$15,1,$C123)+$C123),INDEX($D$21:$AG$21,,$C123)-SUM($D123:D123),INDEX($D$21:$AG$21,,$C123)/INDEX($D$15:$AG$15,1,$C123)))</f>
        <v>0</v>
      </c>
      <c r="F123" s="8">
        <f>IF(F$96&lt;=$C123,0,IF(F$96&gt;(INDEX($D$15:$AG$15,1,$C123)+$C123),INDEX($D$21:$AG$21,,$C123)-SUM($D123:E123),INDEX($D$21:$AG$21,,$C123)/INDEX($D$15:$AG$15,1,$C123)))</f>
        <v>0</v>
      </c>
      <c r="G123" s="8">
        <f>IF(G$96&lt;=$C123,0,IF(G$96&gt;(INDEX($D$15:$AG$15,1,$C123)+$C123),INDEX($D$21:$AG$21,,$C123)-SUM($D123:F123),INDEX($D$21:$AG$21,,$C123)/INDEX($D$15:$AG$15,1,$C123)))</f>
        <v>0</v>
      </c>
      <c r="H123" s="8">
        <f>IF(H$96&lt;=$C123,0,IF(H$96&gt;(INDEX($D$15:$AG$15,1,$C123)+$C123),INDEX($D$21:$AG$21,,$C123)-SUM($D123:G123),INDEX($D$21:$AG$21,,$C123)/INDEX($D$15:$AG$15,1,$C123)))</f>
        <v>0</v>
      </c>
      <c r="I123" s="8">
        <f>IF(I$96&lt;=$C123,0,IF(I$96&gt;(INDEX($D$15:$AG$15,1,$C123)+$C123),INDEX($D$21:$AG$21,,$C123)-SUM($D123:H123),INDEX($D$21:$AG$21,,$C123)/INDEX($D$15:$AG$15,1,$C123)))</f>
        <v>0</v>
      </c>
      <c r="J123" s="8">
        <f>IF(J$96&lt;=$C123,0,IF(J$96&gt;(INDEX($D$15:$AG$15,1,$C123)+$C123),INDEX($D$21:$AG$21,,$C123)-SUM($D123:I123),INDEX($D$21:$AG$21,,$C123)/INDEX($D$15:$AG$15,1,$C123)))</f>
        <v>0</v>
      </c>
      <c r="K123" s="8">
        <f>IF(K$96&lt;=$C123,0,IF(K$96&gt;(INDEX($D$15:$AG$15,1,$C123)+$C123),INDEX($D$21:$AG$21,,$C123)-SUM($D123:J123),INDEX($D$21:$AG$21,,$C123)/INDEX($D$15:$AG$15,1,$C123)))</f>
        <v>0</v>
      </c>
      <c r="L123" s="8">
        <f>IF(L$96&lt;=$C123,0,IF(L$96&gt;(INDEX($D$15:$AG$15,1,$C123)+$C123),INDEX($D$21:$AG$21,,$C123)-SUM($D123:K123),INDEX($D$21:$AG$21,,$C123)/INDEX($D$15:$AG$15,1,$C123)))</f>
        <v>0</v>
      </c>
      <c r="M123" s="8">
        <f>IF(M$96&lt;=$C123,0,IF(M$96&gt;(INDEX($D$15:$AG$15,1,$C123)+$C123),INDEX($D$21:$AG$21,,$C123)-SUM($D123:L123),INDEX($D$21:$AG$21,,$C123)/INDEX($D$15:$AG$15,1,$C123)))</f>
        <v>0</v>
      </c>
      <c r="N123" s="8">
        <f>IF(N$96&lt;=$C123,0,IF(N$96&gt;(INDEX($D$15:$AG$15,1,$C123)+$C123),INDEX($D$21:$AG$21,,$C123)-SUM($D123:M123),INDEX($D$21:$AG$21,,$C123)/INDEX($D$15:$AG$15,1,$C123)))</f>
        <v>0</v>
      </c>
      <c r="O123" s="8">
        <f>IF(O$96&lt;=$C123,0,IF(O$96&gt;(INDEX($D$15:$AG$15,1,$C123)+$C123),INDEX($D$21:$AG$21,,$C123)-SUM($D123:N123),INDEX($D$21:$AG$21,,$C123)/INDEX($D$15:$AG$15,1,$C123)))</f>
        <v>0</v>
      </c>
      <c r="P123" s="8">
        <f>IF(P$96&lt;=$C123,0,IF(P$96&gt;(INDEX($D$15:$AG$15,1,$C123)+$C123),INDEX($D$21:$AG$21,,$C123)-SUM($D123:O123),INDEX($D$21:$AG$21,,$C123)/INDEX($D$15:$AG$15,1,$C123)))</f>
        <v>0</v>
      </c>
      <c r="Q123" s="8">
        <f>IF(Q$96&lt;=$C123,0,IF(Q$96&gt;(INDEX($D$15:$AG$15,1,$C123)+$C123),INDEX($D$21:$AG$21,,$C123)-SUM($D123:P123),INDEX($D$21:$AG$21,,$C123)/INDEX($D$15:$AG$15,1,$C123)))</f>
        <v>0</v>
      </c>
      <c r="R123" s="8">
        <f>IF(R$96&lt;=$C123,0,IF(R$96&gt;(INDEX($D$15:$AG$15,1,$C123)+$C123),INDEX($D$21:$AG$21,,$C123)-SUM($D123:Q123),INDEX($D$21:$AG$21,,$C123)/INDEX($D$15:$AG$15,1,$C123)))</f>
        <v>0</v>
      </c>
      <c r="S123" s="8">
        <f>IF(S$96&lt;=$C123,0,IF(S$96&gt;(INDEX($D$15:$AG$15,1,$C123)+$C123),INDEX($D$21:$AG$21,,$C123)-SUM($D123:R123),INDEX($D$21:$AG$21,,$C123)/INDEX($D$15:$AG$15,1,$C123)))</f>
        <v>0</v>
      </c>
      <c r="T123" s="8">
        <f>IF(T$96&lt;=$C123,0,IF(T$96&gt;(INDEX($D$15:$AG$15,1,$C123)+$C123),INDEX($D$21:$AG$21,,$C123)-SUM($D123:S123),INDEX($D$21:$AG$21,,$C123)/INDEX($D$15:$AG$15,1,$C123)))</f>
        <v>0</v>
      </c>
      <c r="U123" s="8">
        <f>IF(U$96&lt;=$C123,0,IF(U$96&gt;(INDEX($D$15:$AG$15,1,$C123)+$C123),INDEX($D$21:$AG$21,,$C123)-SUM($D123:T123),INDEX($D$21:$AG$21,,$C123)/INDEX($D$15:$AG$15,1,$C123)))</f>
        <v>0</v>
      </c>
      <c r="V123" s="8">
        <f>IF(V$96&lt;=$C123,0,IF(V$96&gt;(INDEX($D$15:$AG$15,1,$C123)+$C123),INDEX($D$21:$AG$21,,$C123)-SUM($D123:U123),INDEX($D$21:$AG$21,,$C123)/INDEX($D$15:$AG$15,1,$C123)))</f>
        <v>0</v>
      </c>
      <c r="W123" s="8">
        <f>IF(W$96&lt;=$C123,0,IF(W$96&gt;(INDEX($D$15:$AG$15,1,$C123)+$C123),INDEX($D$21:$AG$21,,$C123)-SUM($D123:V123),INDEX($D$21:$AG$21,,$C123)/INDEX($D$15:$AG$15,1,$C123)))</f>
        <v>0</v>
      </c>
      <c r="X123" s="8">
        <f>IF(X$96&lt;=$C123,0,IF(X$96&gt;(INDEX($D$15:$AG$15,1,$C123)+$C123),INDEX($D$21:$AG$21,,$C123)-SUM($D123:W123),INDEX($D$21:$AG$21,,$C123)/INDEX($D$15:$AG$15,1,$C123)))</f>
        <v>0</v>
      </c>
      <c r="Y123" s="8">
        <f>IF(Y$96&lt;=$C123,0,IF(Y$96&gt;(INDEX($D$15:$AG$15,1,$C123)+$C123),INDEX($D$21:$AG$21,,$C123)-SUM($D123:X123),INDEX($D$21:$AG$21,,$C123)/INDEX($D$15:$AG$15,1,$C123)))</f>
        <v>0</v>
      </c>
      <c r="Z123" s="8">
        <f>IF(Z$96&lt;=$C123,0,IF(Z$96&gt;(INDEX($D$15:$AG$15,1,$C123)+$C123),INDEX($D$21:$AG$21,,$C123)-SUM($D123:Y123),INDEX($D$21:$AG$21,,$C123)/INDEX($D$15:$AG$15,1,$C123)))</f>
        <v>0</v>
      </c>
      <c r="AA123" s="8">
        <f>IF(AA$96&lt;=$C123,0,IF(AA$96&gt;(INDEX($D$15:$AG$15,1,$C123)+$C123),INDEX($D$21:$AG$21,,$C123)-SUM($D123:Z123),INDEX($D$21:$AG$21,,$C123)/INDEX($D$15:$AG$15,1,$C123)))</f>
        <v>0</v>
      </c>
      <c r="AB123" s="8">
        <f>IF(AB$96&lt;=$C123,0,IF(AB$96&gt;(INDEX($D$15:$AG$15,1,$C123)+$C123),INDEX($D$21:$AG$21,,$C123)-SUM($D123:AA123),INDEX($D$21:$AG$21,,$C123)/INDEX($D$15:$AG$15,1,$C123)))</f>
        <v>0</v>
      </c>
      <c r="AC123" s="8">
        <f>IF(AC$96&lt;=$C123,0,IF(AC$96&gt;(INDEX($D$15:$AG$15,1,$C123)+$C123),INDEX($D$21:$AG$21,,$C123)-SUM($D123:AB123),INDEX($D$21:$AG$21,,$C123)/INDEX($D$15:$AG$15,1,$C123)))</f>
        <v>0</v>
      </c>
      <c r="AD123" s="8">
        <f>IF(AD$96&lt;=$C123,0,IF(AD$96&gt;(INDEX($D$15:$AG$15,1,$C123)+$C123),INDEX($D$21:$AG$21,,$C123)-SUM($D123:AC123),INDEX($D$21:$AG$21,,$C123)/INDEX($D$15:$AG$15,1,$C123)))*0.5</f>
        <v>0</v>
      </c>
      <c r="AE123" s="8">
        <f>IF(AE$96&lt;=$C123,0,IF(AE$96&gt;(INDEX($D$15:$AG$15,1,$C123)+$C123),INDEX($D$21:$AG$21,,$C123)-SUM($D123:AD123),INDEX($D$21:$AG$21,,$C123)/INDEX($D$15:$AG$15,1,$C123)))</f>
        <v>0</v>
      </c>
      <c r="AF123" s="8">
        <f>IF(AF$96&lt;=$C123,0,IF(AF$96&gt;(INDEX($D$15:$AG$15,1,$C123)+$C123),INDEX($D$21:$AG$21,,$C123)-SUM($D123:AE123),INDEX($D$21:$AG$21,,$C123)/INDEX($D$15:$AG$15,1,$C123)))</f>
        <v>0</v>
      </c>
      <c r="AG123" s="8">
        <f>IF(AG$96&lt;=$C123,0,IF(AG$96&gt;(INDEX($D$15:$AG$15,1,$C123)+$C123),INDEX($D$21:$AG$21,,$C123)-SUM($D123:AF123),INDEX($D$21:$AG$21,,$C123)/INDEX($D$15:$AG$15,1,$C123)))</f>
        <v>0</v>
      </c>
      <c r="AH123" s="11">
        <f t="shared" si="46"/>
        <v>0</v>
      </c>
      <c r="AI123" s="11">
        <v>0</v>
      </c>
      <c r="AJ123" s="11">
        <f t="shared" si="44"/>
        <v>0</v>
      </c>
      <c r="AK123" s="10">
        <f t="shared" si="45"/>
        <v>-1.5</v>
      </c>
    </row>
    <row r="124" spans="2:42" outlineLevel="1" x14ac:dyDescent="0.2">
      <c r="B124">
        <v>2022</v>
      </c>
      <c r="C124" s="10">
        <v>26</v>
      </c>
      <c r="D124" s="10"/>
      <c r="E124" s="8">
        <f>IF(E$96&lt;=$C124,0,IF(E$96&gt;(INDEX($D$15:$AG$15,1,$C124)+$C124),INDEX($D$21:$AG$21,,$C124)-SUM($D124:D124),INDEX($D$21:$AG$21,,$C124)/INDEX($D$15:$AG$15,1,$C124)))</f>
        <v>0</v>
      </c>
      <c r="F124" s="8">
        <f>IF(F$96&lt;=$C124,0,IF(F$96&gt;(INDEX($D$15:$AG$15,1,$C124)+$C124),INDEX($D$21:$AG$21,,$C124)-SUM($D124:E124),INDEX($D$21:$AG$21,,$C124)/INDEX($D$15:$AG$15,1,$C124)))</f>
        <v>0</v>
      </c>
      <c r="G124" s="8">
        <f>IF(G$96&lt;=$C124,0,IF(G$96&gt;(INDEX($D$15:$AG$15,1,$C124)+$C124),INDEX($D$21:$AG$21,,$C124)-SUM($D124:F124),INDEX($D$21:$AG$21,,$C124)/INDEX($D$15:$AG$15,1,$C124)))</f>
        <v>0</v>
      </c>
      <c r="H124" s="8">
        <f>IF(H$96&lt;=$C124,0,IF(H$96&gt;(INDEX($D$15:$AG$15,1,$C124)+$C124),INDEX($D$21:$AG$21,,$C124)-SUM($D124:G124),INDEX($D$21:$AG$21,,$C124)/INDEX($D$15:$AG$15,1,$C124)))</f>
        <v>0</v>
      </c>
      <c r="I124" s="8">
        <f>IF(I$96&lt;=$C124,0,IF(I$96&gt;(INDEX($D$15:$AG$15,1,$C124)+$C124),INDEX($D$21:$AG$21,,$C124)-SUM($D124:H124),INDEX($D$21:$AG$21,,$C124)/INDEX($D$15:$AG$15,1,$C124)))</f>
        <v>0</v>
      </c>
      <c r="J124" s="8">
        <f>IF(J$96&lt;=$C124,0,IF(J$96&gt;(INDEX($D$15:$AG$15,1,$C124)+$C124),INDEX($D$21:$AG$21,,$C124)-SUM($D124:I124),INDEX($D$21:$AG$21,,$C124)/INDEX($D$15:$AG$15,1,$C124)))</f>
        <v>0</v>
      </c>
      <c r="K124" s="8">
        <f>IF(K$96&lt;=$C124,0,IF(K$96&gt;(INDEX($D$15:$AG$15,1,$C124)+$C124),INDEX($D$21:$AG$21,,$C124)-SUM($D124:J124),INDEX($D$21:$AG$21,,$C124)/INDEX($D$15:$AG$15,1,$C124)))</f>
        <v>0</v>
      </c>
      <c r="L124" s="8">
        <f>IF(L$96&lt;=$C124,0,IF(L$96&gt;(INDEX($D$15:$AG$15,1,$C124)+$C124),INDEX($D$21:$AG$21,,$C124)-SUM($D124:K124),INDEX($D$21:$AG$21,,$C124)/INDEX($D$15:$AG$15,1,$C124)))</f>
        <v>0</v>
      </c>
      <c r="M124" s="8">
        <f>IF(M$96&lt;=$C124,0,IF(M$96&gt;(INDEX($D$15:$AG$15,1,$C124)+$C124),INDEX($D$21:$AG$21,,$C124)-SUM($D124:L124),INDEX($D$21:$AG$21,,$C124)/INDEX($D$15:$AG$15,1,$C124)))</f>
        <v>0</v>
      </c>
      <c r="N124" s="8">
        <f>IF(N$96&lt;=$C124,0,IF(N$96&gt;(INDEX($D$15:$AG$15,1,$C124)+$C124),INDEX($D$21:$AG$21,,$C124)-SUM($D124:M124),INDEX($D$21:$AG$21,,$C124)/INDEX($D$15:$AG$15,1,$C124)))</f>
        <v>0</v>
      </c>
      <c r="O124" s="8">
        <f>IF(O$96&lt;=$C124,0,IF(O$96&gt;(INDEX($D$15:$AG$15,1,$C124)+$C124),INDEX($D$21:$AG$21,,$C124)-SUM($D124:N124),INDEX($D$21:$AG$21,,$C124)/INDEX($D$15:$AG$15,1,$C124)))</f>
        <v>0</v>
      </c>
      <c r="P124" s="8">
        <f>IF(P$96&lt;=$C124,0,IF(P$96&gt;(INDEX($D$15:$AG$15,1,$C124)+$C124),INDEX($D$21:$AG$21,,$C124)-SUM($D124:O124),INDEX($D$21:$AG$21,,$C124)/INDEX($D$15:$AG$15,1,$C124)))</f>
        <v>0</v>
      </c>
      <c r="Q124" s="8">
        <f>IF(Q$96&lt;=$C124,0,IF(Q$96&gt;(INDEX($D$15:$AG$15,1,$C124)+$C124),INDEX($D$21:$AG$21,,$C124)-SUM($D124:P124),INDEX($D$21:$AG$21,,$C124)/INDEX($D$15:$AG$15,1,$C124)))</f>
        <v>0</v>
      </c>
      <c r="R124" s="8">
        <f>IF(R$96&lt;=$C124,0,IF(R$96&gt;(INDEX($D$15:$AG$15,1,$C124)+$C124),INDEX($D$21:$AG$21,,$C124)-SUM($D124:Q124),INDEX($D$21:$AG$21,,$C124)/INDEX($D$15:$AG$15,1,$C124)))</f>
        <v>0</v>
      </c>
      <c r="S124" s="8">
        <f>IF(S$96&lt;=$C124,0,IF(S$96&gt;(INDEX($D$15:$AG$15,1,$C124)+$C124),INDEX($D$21:$AG$21,,$C124)-SUM($D124:R124),INDEX($D$21:$AG$21,,$C124)/INDEX($D$15:$AG$15,1,$C124)))</f>
        <v>0</v>
      </c>
      <c r="T124" s="8">
        <f>IF(T$96&lt;=$C124,0,IF(T$96&gt;(INDEX($D$15:$AG$15,1,$C124)+$C124),INDEX($D$21:$AG$21,,$C124)-SUM($D124:S124),INDEX($D$21:$AG$21,,$C124)/INDEX($D$15:$AG$15,1,$C124)))</f>
        <v>0</v>
      </c>
      <c r="U124" s="8">
        <f>IF(U$96&lt;=$C124,0,IF(U$96&gt;(INDEX($D$15:$AG$15,1,$C124)+$C124),INDEX($D$21:$AG$21,,$C124)-SUM($D124:T124),INDEX($D$21:$AG$21,,$C124)/INDEX($D$15:$AG$15,1,$C124)))</f>
        <v>0</v>
      </c>
      <c r="V124" s="8">
        <f>IF(V$96&lt;=$C124,0,IF(V$96&gt;(INDEX($D$15:$AG$15,1,$C124)+$C124),INDEX($D$21:$AG$21,,$C124)-SUM($D124:U124),INDEX($D$21:$AG$21,,$C124)/INDEX($D$15:$AG$15,1,$C124)))</f>
        <v>0</v>
      </c>
      <c r="W124" s="8">
        <f>IF(W$96&lt;=$C124,0,IF(W$96&gt;(INDEX($D$15:$AG$15,1,$C124)+$C124),INDEX($D$21:$AG$21,,$C124)-SUM($D124:V124),INDEX($D$21:$AG$21,,$C124)/INDEX($D$15:$AG$15,1,$C124)))</f>
        <v>0</v>
      </c>
      <c r="X124" s="8">
        <f>IF(X$96&lt;=$C124,0,IF(X$96&gt;(INDEX($D$15:$AG$15,1,$C124)+$C124),INDEX($D$21:$AG$21,,$C124)-SUM($D124:W124),INDEX($D$21:$AG$21,,$C124)/INDEX($D$15:$AG$15,1,$C124)))</f>
        <v>0</v>
      </c>
      <c r="Y124" s="8">
        <f>IF(Y$96&lt;=$C124,0,IF(Y$96&gt;(INDEX($D$15:$AG$15,1,$C124)+$C124),INDEX($D$21:$AG$21,,$C124)-SUM($D124:X124),INDEX($D$21:$AG$21,,$C124)/INDEX($D$15:$AG$15,1,$C124)))</f>
        <v>0</v>
      </c>
      <c r="Z124" s="8">
        <f>IF(Z$96&lt;=$C124,0,IF(Z$96&gt;(INDEX($D$15:$AG$15,1,$C124)+$C124),INDEX($D$21:$AG$21,,$C124)-SUM($D124:Y124),INDEX($D$21:$AG$21,,$C124)/INDEX($D$15:$AG$15,1,$C124)))</f>
        <v>0</v>
      </c>
      <c r="AA124" s="8">
        <f>IF(AA$96&lt;=$C124,0,IF(AA$96&gt;(INDEX($D$15:$AG$15,1,$C124)+$C124),INDEX($D$21:$AG$21,,$C124)-SUM($D124:Z124),INDEX($D$21:$AG$21,,$C124)/INDEX($D$15:$AG$15,1,$C124)))</f>
        <v>0</v>
      </c>
      <c r="AB124" s="8">
        <f>IF(AB$96&lt;=$C124,0,IF(AB$96&gt;(INDEX($D$15:$AG$15,1,$C124)+$C124),INDEX($D$21:$AG$21,,$C124)-SUM($D124:AA124),INDEX($D$21:$AG$21,,$C124)/INDEX($D$15:$AG$15,1,$C124)))</f>
        <v>0</v>
      </c>
      <c r="AC124" s="8">
        <f>IF(AC$96&lt;=$C124,0,IF(AC$96&gt;(INDEX($D$15:$AG$15,1,$C124)+$C124),INDEX($D$21:$AG$21,,$C124)-SUM($D124:AB124),INDEX($D$21:$AG$21,,$C124)/INDEX($D$15:$AG$15,1,$C124)))</f>
        <v>0</v>
      </c>
      <c r="AD124" s="8">
        <f>IF(AD$96&lt;=$C124,0,IF(AD$96&gt;(INDEX($D$15:$AG$15,1,$C124)+$C124),INDEX($D$21:$AG$21,,$C124)-SUM($D124:AC124),INDEX($D$21:$AG$21,,$C124)/INDEX($D$15:$AG$15,1,$C124)))*0.5</f>
        <v>0</v>
      </c>
      <c r="AE124" s="8">
        <f>IF(AE$96&lt;=$C124,0,IF(AE$96&gt;(INDEX($D$15:$AG$15,1,$C124)+$C124),INDEX($D$21:$AG$21,,$C124)-SUM($D124:AD124),INDEX($D$21:$AG$21,,$C124)/INDEX($D$15:$AG$15,1,$C124)))</f>
        <v>0</v>
      </c>
      <c r="AF124" s="8">
        <f>IF(AF$96&lt;=$C124,0,IF(AF$96&gt;(INDEX($D$15:$AG$15,1,$C124)+$C124),INDEX($D$21:$AG$21,,$C124)-SUM($D124:AE124),INDEX($D$21:$AG$21,,$C124)/INDEX($D$15:$AG$15,1,$C124)))</f>
        <v>0</v>
      </c>
      <c r="AG124" s="8">
        <f>IF(AG$96&lt;=$C124,0,IF(AG$96&gt;(INDEX($D$15:$AG$15,1,$C124)+$C124),INDEX($D$21:$AG$21,,$C124)-SUM($D124:AF124),INDEX($D$21:$AG$21,,$C124)/INDEX($D$15:$AG$15,1,$C124)))</f>
        <v>0</v>
      </c>
      <c r="AH124" s="11">
        <f t="shared" si="46"/>
        <v>0</v>
      </c>
      <c r="AI124" s="11">
        <v>0</v>
      </c>
      <c r="AJ124" s="11">
        <f t="shared" si="44"/>
        <v>0</v>
      </c>
      <c r="AK124" s="10">
        <f t="shared" si="45"/>
        <v>-0.5</v>
      </c>
    </row>
    <row r="125" spans="2:42" outlineLevel="1" x14ac:dyDescent="0.2">
      <c r="B125" s="6" t="s">
        <v>71</v>
      </c>
      <c r="C125" s="10">
        <v>27</v>
      </c>
      <c r="D125" s="10"/>
      <c r="E125" s="8">
        <f>IF(E$96&lt;=$C125,0,IF(E$96&gt;(INDEX($D$15:$AG$15,1,$C125)+$C125),INDEX($D$21:$AG$21,,$C125)-SUM($D125:D125),INDEX($D$21:$AG$21,,$C125)/INDEX($D$15:$AG$15,1,$C125)))</f>
        <v>0</v>
      </c>
      <c r="F125" s="8">
        <f>IF(F$96&lt;=$C125,0,IF(F$96&gt;(INDEX($D$15:$AG$15,1,$C125)+$C125),INDEX($D$21:$AG$21,,$C125)-SUM($D125:E125),INDEX($D$21:$AG$21,,$C125)/INDEX($D$15:$AG$15,1,$C125)))</f>
        <v>0</v>
      </c>
      <c r="G125" s="8">
        <f>IF(G$96&lt;=$C125,0,IF(G$96&gt;(INDEX($D$15:$AG$15,1,$C125)+$C125),INDEX($D$21:$AG$21,,$C125)-SUM($D125:F125),INDEX($D$21:$AG$21,,$C125)/INDEX($D$15:$AG$15,1,$C125)))</f>
        <v>0</v>
      </c>
      <c r="H125" s="8">
        <f>IF(H$96&lt;=$C125,0,IF(H$96&gt;(INDEX($D$15:$AG$15,1,$C125)+$C125),INDEX($D$21:$AG$21,,$C125)-SUM($D125:G125),INDEX($D$21:$AG$21,,$C125)/INDEX($D$15:$AG$15,1,$C125)))</f>
        <v>0</v>
      </c>
      <c r="I125" s="8">
        <f>IF(I$96&lt;=$C125,0,IF(I$96&gt;(INDEX($D$15:$AG$15,1,$C125)+$C125),INDEX($D$21:$AG$21,,$C125)-SUM($D125:H125),INDEX($D$21:$AG$21,,$C125)/INDEX($D$15:$AG$15,1,$C125)))</f>
        <v>0</v>
      </c>
      <c r="J125" s="8">
        <f>IF(J$96&lt;=$C125,0,IF(J$96&gt;(INDEX($D$15:$AG$15,1,$C125)+$C125),INDEX($D$21:$AG$21,,$C125)-SUM($D125:I125),INDEX($D$21:$AG$21,,$C125)/INDEX($D$15:$AG$15,1,$C125)))</f>
        <v>0</v>
      </c>
      <c r="K125" s="8">
        <f>IF(K$96&lt;=$C125,0,IF(K$96&gt;(INDEX($D$15:$AG$15,1,$C125)+$C125),INDEX($D$21:$AG$21,,$C125)-SUM($D125:J125),INDEX($D$21:$AG$21,,$C125)/INDEX($D$15:$AG$15,1,$C125)))</f>
        <v>0</v>
      </c>
      <c r="L125" s="8">
        <f>IF(L$96&lt;=$C125,0,IF(L$96&gt;(INDEX($D$15:$AG$15,1,$C125)+$C125),INDEX($D$21:$AG$21,,$C125)-SUM($D125:K125),INDEX($D$21:$AG$21,,$C125)/INDEX($D$15:$AG$15,1,$C125)))</f>
        <v>0</v>
      </c>
      <c r="M125" s="8">
        <f>IF(M$96&lt;=$C125,0,IF(M$96&gt;(INDEX($D$15:$AG$15,1,$C125)+$C125),INDEX($D$21:$AG$21,,$C125)-SUM($D125:L125),INDEX($D$21:$AG$21,,$C125)/INDEX($D$15:$AG$15,1,$C125)))</f>
        <v>0</v>
      </c>
      <c r="N125" s="8">
        <f>IF(N$96&lt;=$C125,0,IF(N$96&gt;(INDEX($D$15:$AG$15,1,$C125)+$C125),INDEX($D$21:$AG$21,,$C125)-SUM($D125:M125),INDEX($D$21:$AG$21,,$C125)/INDEX($D$15:$AG$15,1,$C125)))</f>
        <v>0</v>
      </c>
      <c r="O125" s="8">
        <f>IF(O$96&lt;=$C125,0,IF(O$96&gt;(INDEX($D$15:$AG$15,1,$C125)+$C125),INDEX($D$21:$AG$21,,$C125)-SUM($D125:N125),INDEX($D$21:$AG$21,,$C125)/INDEX($D$15:$AG$15,1,$C125)))</f>
        <v>0</v>
      </c>
      <c r="P125" s="8">
        <f>IF(P$96&lt;=$C125,0,IF(P$96&gt;(INDEX($D$15:$AG$15,1,$C125)+$C125),INDEX($D$21:$AG$21,,$C125)-SUM($D125:O125),INDEX($D$21:$AG$21,,$C125)/INDEX($D$15:$AG$15,1,$C125)))</f>
        <v>0</v>
      </c>
      <c r="Q125" s="8">
        <f>IF(Q$96&lt;=$C125,0,IF(Q$96&gt;(INDEX($D$15:$AG$15,1,$C125)+$C125),INDEX($D$21:$AG$21,,$C125)-SUM($D125:P125),INDEX($D$21:$AG$21,,$C125)/INDEX($D$15:$AG$15,1,$C125)))</f>
        <v>0</v>
      </c>
      <c r="R125" s="8">
        <f>IF(R$96&lt;=$C125,0,IF(R$96&gt;(INDEX($D$15:$AG$15,1,$C125)+$C125),INDEX($D$21:$AG$21,,$C125)-SUM($D125:Q125),INDEX($D$21:$AG$21,,$C125)/INDEX($D$15:$AG$15,1,$C125)))</f>
        <v>0</v>
      </c>
      <c r="S125" s="8">
        <f>IF(S$96&lt;=$C125,0,IF(S$96&gt;(INDEX($D$15:$AG$15,1,$C125)+$C125),INDEX($D$21:$AG$21,,$C125)-SUM($D125:R125),INDEX($D$21:$AG$21,,$C125)/INDEX($D$15:$AG$15,1,$C125)))</f>
        <v>0</v>
      </c>
      <c r="T125" s="8">
        <f>IF(T$96&lt;=$C125,0,IF(T$96&gt;(INDEX($D$15:$AG$15,1,$C125)+$C125),INDEX($D$21:$AG$21,,$C125)-SUM($D125:S125),INDEX($D$21:$AG$21,,$C125)/INDEX($D$15:$AG$15,1,$C125)))</f>
        <v>0</v>
      </c>
      <c r="U125" s="8">
        <f>IF(U$96&lt;=$C125,0,IF(U$96&gt;(INDEX($D$15:$AG$15,1,$C125)+$C125),INDEX($D$21:$AG$21,,$C125)-SUM($D125:T125),INDEX($D$21:$AG$21,,$C125)/INDEX($D$15:$AG$15,1,$C125)))</f>
        <v>0</v>
      </c>
      <c r="V125" s="8">
        <f>IF(V$96&lt;=$C125,0,IF(V$96&gt;(INDEX($D$15:$AG$15,1,$C125)+$C125),INDEX($D$21:$AG$21,,$C125)-SUM($D125:U125),INDEX($D$21:$AG$21,,$C125)/INDEX($D$15:$AG$15,1,$C125)))</f>
        <v>0</v>
      </c>
      <c r="W125" s="8">
        <f>IF(W$96&lt;=$C125,0,IF(W$96&gt;(INDEX($D$15:$AG$15,1,$C125)+$C125),INDEX($D$21:$AG$21,,$C125)-SUM($D125:V125),INDEX($D$21:$AG$21,,$C125)/INDEX($D$15:$AG$15,1,$C125)))</f>
        <v>0</v>
      </c>
      <c r="X125" s="8">
        <f>IF(X$96&lt;=$C125,0,IF(X$96&gt;(INDEX($D$15:$AG$15,1,$C125)+$C125),INDEX($D$21:$AG$21,,$C125)-SUM($D125:W125),INDEX($D$21:$AG$21,,$C125)/INDEX($D$15:$AG$15,1,$C125)))</f>
        <v>0</v>
      </c>
      <c r="Y125" s="8">
        <f>IF(Y$96&lt;=$C125,0,IF(Y$96&gt;(INDEX($D$15:$AG$15,1,$C125)+$C125),INDEX($D$21:$AG$21,,$C125)-SUM($D125:X125),INDEX($D$21:$AG$21,,$C125)/INDEX($D$15:$AG$15,1,$C125)))</f>
        <v>0</v>
      </c>
      <c r="Z125" s="8">
        <f>IF(Z$96&lt;=$C125,0,IF(Z$96&gt;(INDEX($D$15:$AG$15,1,$C125)+$C125),INDEX($D$21:$AG$21,,$C125)-SUM($D125:Y125),INDEX($D$21:$AG$21,,$C125)/INDEX($D$15:$AG$15,1,$C125)))</f>
        <v>0</v>
      </c>
      <c r="AA125" s="8">
        <f>IF(AA$96&lt;=$C125,0,IF(AA$96&gt;(INDEX($D$15:$AG$15,1,$C125)+$C125),INDEX($D$21:$AG$21,,$C125)-SUM($D125:Z125),INDEX($D$21:$AG$21,,$C125)/INDEX($D$15:$AG$15,1,$C125)))</f>
        <v>0</v>
      </c>
      <c r="AB125" s="8">
        <f>IF(AB$96&lt;=$C125,0,IF(AB$96&gt;(INDEX($D$15:$AG$15,1,$C125)+$C125),INDEX($D$21:$AG$21,,$C125)-SUM($D125:AA125),INDEX($D$21:$AG$21,,$C125)/INDEX($D$15:$AG$15,1,$C125)))</f>
        <v>0</v>
      </c>
      <c r="AC125" s="8">
        <f>IF(AC$96&lt;=$C125,0,IF(AC$96&gt;(INDEX($D$15:$AG$15,1,$C125)+$C125),INDEX($D$21:$AG$21,,$C125)-SUM($D125:AB125),INDEX($D$21:$AG$21,,$C125)/INDEX($D$15:$AG$15,1,$C125)))</f>
        <v>0</v>
      </c>
      <c r="AD125" s="8">
        <f>IF(AD$96&lt;=$C125,0,IF(AD$96&gt;(INDEX($D$15:$AG$15,1,$C125)+$C125),INDEX($D$21:$AG$21,,$C125)-SUM($D125:AC125),INDEX($D$21:$AG$21,,$C125)/INDEX($D$15:$AG$15,1,$C125)))*0.5</f>
        <v>0</v>
      </c>
      <c r="AE125" s="8">
        <f>IF(AE$96&lt;=$C125,0,IF(AE$96&gt;(INDEX($D$15:$AG$15,1,$C125)+$C125),INDEX($D$21:$AG$21,,$C125)-SUM($D125:AD125),INDEX($D$21:$AG$21,,$C125)/INDEX($D$15:$AG$15,1,$C125)))</f>
        <v>0</v>
      </c>
      <c r="AF125" s="8">
        <f>IF(AF$96&lt;=$C125,0,IF(AF$96&gt;(INDEX($D$15:$AG$15,1,$C125)+$C125),INDEX($D$21:$AG$21,,$C125)-SUM($D125:AE125),INDEX($D$21:$AG$21,,$C125)/INDEX($D$15:$AG$15,1,$C125)))</f>
        <v>0</v>
      </c>
      <c r="AG125" s="8">
        <f>IF(AG$96&lt;=$C125,0,IF(AG$96&gt;(INDEX($D$15:$AG$15,1,$C125)+$C125),INDEX($D$21:$AG$21,,$C125)-SUM($D125:AF125),INDEX($D$21:$AG$21,,$C125)/INDEX($D$15:$AG$15,1,$C125)))</f>
        <v>0</v>
      </c>
      <c r="AH125" s="11">
        <f t="shared" si="46"/>
        <v>0</v>
      </c>
      <c r="AI125" s="11">
        <v>0</v>
      </c>
      <c r="AJ125" s="11">
        <f t="shared" si="44"/>
        <v>0</v>
      </c>
      <c r="AK125" s="10">
        <f t="shared" si="45"/>
        <v>0</v>
      </c>
    </row>
    <row r="126" spans="2:42" outlineLevel="1" x14ac:dyDescent="0.2">
      <c r="C126" s="10"/>
      <c r="D126" s="1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11"/>
      <c r="AI126" s="11"/>
      <c r="AJ126" s="11"/>
      <c r="AK126" s="10"/>
    </row>
    <row r="127" spans="2:42" s="62" customFormat="1" ht="12" outlineLevel="1" x14ac:dyDescent="0.25">
      <c r="B127" s="62" t="s">
        <v>12</v>
      </c>
      <c r="D127" s="150">
        <f t="shared" ref="D127:AJ127" si="47">SUM(D99:D118)</f>
        <v>0</v>
      </c>
      <c r="E127" s="150">
        <f t="shared" si="47"/>
        <v>0</v>
      </c>
      <c r="F127" s="150">
        <f t="shared" si="47"/>
        <v>0</v>
      </c>
      <c r="G127" s="150">
        <f t="shared" si="47"/>
        <v>0</v>
      </c>
      <c r="H127" s="150">
        <f t="shared" si="47"/>
        <v>0</v>
      </c>
      <c r="I127" s="150">
        <f t="shared" si="47"/>
        <v>0</v>
      </c>
      <c r="J127" s="150">
        <f t="shared" si="47"/>
        <v>0</v>
      </c>
      <c r="K127" s="150">
        <f t="shared" si="47"/>
        <v>0</v>
      </c>
      <c r="L127" s="150">
        <f t="shared" si="47"/>
        <v>0</v>
      </c>
      <c r="M127" s="150">
        <f t="shared" si="47"/>
        <v>0</v>
      </c>
      <c r="N127" s="150">
        <f t="shared" si="47"/>
        <v>0</v>
      </c>
      <c r="O127" s="150">
        <f t="shared" si="47"/>
        <v>0.30015666834076543</v>
      </c>
      <c r="P127" s="150">
        <f t="shared" si="47"/>
        <v>0.30015666834076543</v>
      </c>
      <c r="Q127" s="150">
        <f t="shared" si="47"/>
        <v>0.30015666834076543</v>
      </c>
      <c r="R127" s="150">
        <f t="shared" si="47"/>
        <v>0.30015666834076543</v>
      </c>
      <c r="S127" s="150">
        <f t="shared" si="47"/>
        <v>0.30015666834076543</v>
      </c>
      <c r="T127" s="150">
        <f t="shared" si="47"/>
        <v>0.45085778588343117</v>
      </c>
      <c r="U127" s="150">
        <f t="shared" si="47"/>
        <v>0.45085778588343117</v>
      </c>
      <c r="V127" s="150">
        <f t="shared" si="47"/>
        <v>0.45085778588343117</v>
      </c>
      <c r="W127" s="150">
        <f t="shared" si="47"/>
        <v>0.45085778588343117</v>
      </c>
      <c r="X127" s="150">
        <f t="shared" si="47"/>
        <v>0.45085778588343117</v>
      </c>
      <c r="Y127" s="150">
        <f t="shared" si="47"/>
        <v>0.45085778588343117</v>
      </c>
      <c r="Z127" s="150">
        <f t="shared" si="47"/>
        <v>0.45085778588343117</v>
      </c>
      <c r="AA127" s="150">
        <f t="shared" si="47"/>
        <v>0.45085778588343117</v>
      </c>
      <c r="AB127" s="150">
        <f t="shared" si="47"/>
        <v>0.45085778588343117</v>
      </c>
      <c r="AC127" s="150">
        <f t="shared" si="47"/>
        <v>0.45085778588343117</v>
      </c>
      <c r="AD127" s="150">
        <f t="shared" si="47"/>
        <v>0.22542889294171559</v>
      </c>
      <c r="AE127" s="150">
        <f t="shared" si="47"/>
        <v>0.45085778588343117</v>
      </c>
      <c r="AF127" s="150">
        <f t="shared" si="47"/>
        <v>0.45085778588343117</v>
      </c>
      <c r="AG127" s="150">
        <f t="shared" si="47"/>
        <v>0.45085778588343117</v>
      </c>
      <c r="AH127" s="103">
        <f t="shared" si="47"/>
        <v>5.558503414654707</v>
      </c>
      <c r="AI127" s="103">
        <f t="shared" si="47"/>
        <v>22.90025603990026</v>
      </c>
      <c r="AJ127" s="103">
        <f t="shared" si="47"/>
        <v>17.341752625245554</v>
      </c>
      <c r="AK127" s="103">
        <f>SUMPRODUCT(AJ99:AJ117,AK99:AK117)/SUM(AJ99:AJ117)</f>
        <v>39.90474199511555</v>
      </c>
      <c r="AL127" s="58" t="s">
        <v>6</v>
      </c>
      <c r="AM127" s="104"/>
      <c r="AN127" s="58"/>
      <c r="AP127" s="103">
        <f>SUMPRODUCT(AO99:AO117,AP99:AP117)/SUM(AO99:AO117)</f>
        <v>29.002320046354519</v>
      </c>
    </row>
    <row r="128" spans="2:42" ht="12" outlineLevel="1" x14ac:dyDescent="0.2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109"/>
      <c r="AI128" s="109"/>
      <c r="AJ128" s="109"/>
      <c r="AK128" s="103"/>
      <c r="AL128" s="58"/>
    </row>
    <row r="129" spans="2:41" outlineLevel="1" x14ac:dyDescent="0.2">
      <c r="B129" t="s">
        <v>98</v>
      </c>
      <c r="D129" s="8">
        <f>SUM(D99:D125)</f>
        <v>0</v>
      </c>
      <c r="E129" s="8">
        <f t="shared" ref="E129:AI129" si="48">SUM(E99:E125)</f>
        <v>0</v>
      </c>
      <c r="F129" s="8">
        <f t="shared" si="48"/>
        <v>0</v>
      </c>
      <c r="G129" s="8">
        <f t="shared" si="48"/>
        <v>0</v>
      </c>
      <c r="H129" s="8">
        <f t="shared" si="48"/>
        <v>0</v>
      </c>
      <c r="I129" s="8">
        <f t="shared" si="48"/>
        <v>0</v>
      </c>
      <c r="J129" s="8">
        <f t="shared" si="48"/>
        <v>0</v>
      </c>
      <c r="K129" s="8">
        <f t="shared" si="48"/>
        <v>0</v>
      </c>
      <c r="L129" s="8">
        <f t="shared" si="48"/>
        <v>0</v>
      </c>
      <c r="M129" s="8">
        <f t="shared" si="48"/>
        <v>0</v>
      </c>
      <c r="N129" s="8">
        <f t="shared" si="48"/>
        <v>0</v>
      </c>
      <c r="O129" s="8">
        <f t="shared" si="48"/>
        <v>0.30015666834076543</v>
      </c>
      <c r="P129" s="8">
        <f t="shared" si="48"/>
        <v>0.30015666834076543</v>
      </c>
      <c r="Q129" s="8">
        <f t="shared" si="48"/>
        <v>0.30015666834076543</v>
      </c>
      <c r="R129" s="8">
        <f t="shared" si="48"/>
        <v>0.30015666834076543</v>
      </c>
      <c r="S129" s="8">
        <f t="shared" si="48"/>
        <v>0.30015666834076543</v>
      </c>
      <c r="T129" s="8">
        <f t="shared" si="48"/>
        <v>0.45085778588343117</v>
      </c>
      <c r="U129" s="8">
        <f t="shared" si="48"/>
        <v>0.45085778588343117</v>
      </c>
      <c r="V129" s="8">
        <f t="shared" si="48"/>
        <v>0.45085778588343117</v>
      </c>
      <c r="W129" s="8">
        <f t="shared" si="48"/>
        <v>0.45085778588343117</v>
      </c>
      <c r="X129" s="8">
        <f t="shared" si="48"/>
        <v>0.45085778588343117</v>
      </c>
      <c r="Y129" s="8">
        <f t="shared" si="48"/>
        <v>0.45085778588343117</v>
      </c>
      <c r="Z129" s="8">
        <f t="shared" si="48"/>
        <v>0.45085778588343117</v>
      </c>
      <c r="AA129" s="8">
        <f t="shared" si="48"/>
        <v>0.45085778588343117</v>
      </c>
      <c r="AB129" s="8">
        <f t="shared" si="48"/>
        <v>0.45085778588343117</v>
      </c>
      <c r="AC129" s="8">
        <f t="shared" si="48"/>
        <v>0.45085778588343117</v>
      </c>
      <c r="AD129" s="8">
        <f t="shared" si="48"/>
        <v>0.22542889294171559</v>
      </c>
      <c r="AE129" s="8">
        <f t="shared" si="48"/>
        <v>0.45085778588343117</v>
      </c>
      <c r="AF129" s="8">
        <f t="shared" si="48"/>
        <v>0.45085778588343117</v>
      </c>
      <c r="AG129" s="8">
        <f t="shared" si="48"/>
        <v>0.45085778588343117</v>
      </c>
      <c r="AH129" s="8">
        <f t="shared" si="48"/>
        <v>5.558503414654707</v>
      </c>
      <c r="AI129" s="8">
        <f t="shared" si="48"/>
        <v>22.90025603990026</v>
      </c>
      <c r="AJ129" s="11">
        <f>AI129-AH129</f>
        <v>17.341752625245554</v>
      </c>
      <c r="AK129" s="8">
        <f>SUMPRODUCT(AJ99:AJ112,AK99:AK112)/SUM(AJ99:AJ112)</f>
        <v>44.5</v>
      </c>
    </row>
    <row r="130" spans="2:41" outlineLevel="1" x14ac:dyDescent="0.2">
      <c r="B130" t="s">
        <v>26</v>
      </c>
      <c r="D130" s="8">
        <f>SUM($D21:D21)-SUM($D129:D129)</f>
        <v>0</v>
      </c>
      <c r="E130" s="8">
        <f>SUM($D21:E21)-SUM($D129:E129)</f>
        <v>0</v>
      </c>
      <c r="F130" s="8">
        <f>SUM($D21:F21)-SUM($D129:F129)</f>
        <v>0</v>
      </c>
      <c r="G130" s="8">
        <f>SUM($D21:G21)-SUM($D129:G129)</f>
        <v>0</v>
      </c>
      <c r="H130" s="8">
        <f>SUM($D21:H21)-SUM($D129:H129)</f>
        <v>0</v>
      </c>
      <c r="I130" s="8">
        <f>SUM($D21:I21)-SUM($D129:I129)</f>
        <v>0</v>
      </c>
      <c r="J130" s="8">
        <f>SUM($D21:J21)-SUM($D129:J129)</f>
        <v>0</v>
      </c>
      <c r="K130" s="8">
        <f>SUM($D21:K21)-SUM($D129:K129)</f>
        <v>0</v>
      </c>
      <c r="L130" s="8">
        <f>SUM($D21:L21)-SUM($D129:L129)</f>
        <v>0</v>
      </c>
      <c r="M130" s="8">
        <f>SUM($D21:M21)-SUM($D129:M129)</f>
        <v>0</v>
      </c>
      <c r="N130" s="8">
        <f>SUM($D21:N21)-SUM($D129:N129)</f>
        <v>18.009400100445927</v>
      </c>
      <c r="O130" s="8">
        <f>SUM($D21:O21)-SUM($D129:O129)</f>
        <v>17.709243432105161</v>
      </c>
      <c r="P130" s="8">
        <f>SUM($D21:P21)-SUM($D129:P129)</f>
        <v>17.409086763764396</v>
      </c>
      <c r="Q130" s="8">
        <f>SUM($D21:Q21)-SUM($D129:Q129)</f>
        <v>17.108930095423631</v>
      </c>
      <c r="R130" s="8">
        <f>SUM($D21:R21)-SUM($D129:R129)</f>
        <v>16.808773427082865</v>
      </c>
      <c r="S130" s="8">
        <f>SUM($D21:S21)-SUM($D129:S129)</f>
        <v>21.399472698196433</v>
      </c>
      <c r="T130" s="8">
        <f>SUM($D21:T21)-SUM($D129:T129)</f>
        <v>20.948614912313001</v>
      </c>
      <c r="U130" s="8">
        <f>SUM($D21:U21)-SUM($D129:U129)</f>
        <v>20.497757126429569</v>
      </c>
      <c r="V130" s="8">
        <f>SUM($D21:V21)-SUM($D129:V129)</f>
        <v>20.04689934054614</v>
      </c>
      <c r="W130" s="8">
        <f>SUM($D21:W21)-SUM($D129:W129)</f>
        <v>19.596041554662708</v>
      </c>
      <c r="X130" s="8">
        <f>SUM($D21:X21)-SUM($D129:X129)</f>
        <v>19.145183768779276</v>
      </c>
      <c r="Y130" s="8">
        <f>SUM($D21:Y21)-SUM($D129:Y129)</f>
        <v>18.694325982895844</v>
      </c>
      <c r="Z130" s="8">
        <f>SUM($D21:Z21)-SUM($D129:Z129)</f>
        <v>18.243468197012412</v>
      </c>
      <c r="AA130" s="8">
        <f>SUM($D21:AA21)-SUM($D129:AA129)</f>
        <v>17.792610411128983</v>
      </c>
      <c r="AB130" s="8">
        <f>SUM($D21:AB21)-SUM($D129:AB129)</f>
        <v>17.341752625245551</v>
      </c>
      <c r="AC130" s="8">
        <f>SUM($D21:AC21)-SUM($D129:AC129)</f>
        <v>16.890894839362119</v>
      </c>
      <c r="AD130" s="8">
        <f>SUM($D21:AD21)-SUM($D129:AD129)</f>
        <v>16.665465946420404</v>
      </c>
      <c r="AE130" s="8">
        <f>SUM($D21:AE21)-SUM($D129:AE129)</f>
        <v>16.214608160536972</v>
      </c>
      <c r="AF130" s="8">
        <f>SUM($D21:AF21)-SUM($D129:AF129)</f>
        <v>15.763750374653542</v>
      </c>
      <c r="AG130" s="8">
        <f>SUM($D21:AG21)-SUM($D129:AG129)</f>
        <v>15.312892588770112</v>
      </c>
      <c r="AH130" s="8"/>
      <c r="AI130" s="8"/>
      <c r="AJ130" s="8"/>
      <c r="AK130" s="10"/>
      <c r="AL130" s="5"/>
    </row>
    <row r="131" spans="2:41" outlineLevel="1" x14ac:dyDescent="0.2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1"/>
    </row>
    <row r="132" spans="2:41" outlineLevel="1" x14ac:dyDescent="0.2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114"/>
      <c r="AJ132" s="115"/>
      <c r="AK132" s="115"/>
      <c r="AL132" s="115"/>
      <c r="AM132" s="115"/>
      <c r="AN132" s="115"/>
      <c r="AO132" s="115"/>
    </row>
    <row r="133" spans="2:41" outlineLevel="1" x14ac:dyDescent="0.2">
      <c r="B133" t="s">
        <v>68</v>
      </c>
      <c r="C133" s="10">
        <v>1997</v>
      </c>
      <c r="D133" s="10">
        <f>D$15</f>
        <v>0</v>
      </c>
      <c r="E133" s="10">
        <f>D133-1</f>
        <v>-1</v>
      </c>
      <c r="F133" s="10">
        <f t="shared" ref="F133:U148" si="49">E133-1</f>
        <v>-2</v>
      </c>
      <c r="G133" s="10">
        <f t="shared" si="49"/>
        <v>-3</v>
      </c>
      <c r="H133" s="10">
        <f t="shared" si="49"/>
        <v>-4</v>
      </c>
      <c r="I133" s="10">
        <f t="shared" si="49"/>
        <v>-5</v>
      </c>
      <c r="J133" s="10">
        <f t="shared" si="49"/>
        <v>-6</v>
      </c>
      <c r="K133" s="10">
        <f t="shared" si="49"/>
        <v>-7</v>
      </c>
      <c r="L133" s="10">
        <f t="shared" si="49"/>
        <v>-8</v>
      </c>
      <c r="M133" s="10">
        <f t="shared" si="49"/>
        <v>-9</v>
      </c>
      <c r="N133" s="10">
        <f t="shared" si="49"/>
        <v>-10</v>
      </c>
      <c r="O133" s="10">
        <f t="shared" si="49"/>
        <v>-11</v>
      </c>
      <c r="P133" s="10">
        <f t="shared" si="49"/>
        <v>-12</v>
      </c>
      <c r="Q133" s="10">
        <f t="shared" si="49"/>
        <v>-13</v>
      </c>
      <c r="R133" s="10">
        <f t="shared" si="49"/>
        <v>-14</v>
      </c>
      <c r="S133" s="10">
        <f t="shared" si="49"/>
        <v>-15</v>
      </c>
      <c r="T133" s="10">
        <f t="shared" si="49"/>
        <v>-16</v>
      </c>
      <c r="U133" s="10">
        <f t="shared" si="49"/>
        <v>-17</v>
      </c>
      <c r="V133" s="10">
        <f t="shared" ref="V133:AA150" si="50">U133-1</f>
        <v>-18</v>
      </c>
      <c r="W133" s="10">
        <f t="shared" si="50"/>
        <v>-19</v>
      </c>
      <c r="X133" s="10">
        <f t="shared" si="50"/>
        <v>-20</v>
      </c>
      <c r="Y133" s="10">
        <f t="shared" si="50"/>
        <v>-21</v>
      </c>
      <c r="Z133" s="10">
        <f t="shared" si="50"/>
        <v>-22</v>
      </c>
      <c r="AA133" s="10">
        <f t="shared" si="50"/>
        <v>-23</v>
      </c>
      <c r="AB133" s="10">
        <f t="shared" ref="AB133:AB156" si="51">AA133-1</f>
        <v>-24</v>
      </c>
      <c r="AC133" s="10">
        <f t="shared" ref="AC133:AC157" si="52">AB133-1</f>
        <v>-25</v>
      </c>
      <c r="AD133" s="10">
        <f>AC133-0.5</f>
        <v>-25.5</v>
      </c>
      <c r="AE133" s="10">
        <f t="shared" ref="AE133:AG156" si="53">AD133-1</f>
        <v>-26.5</v>
      </c>
      <c r="AF133" s="10">
        <f t="shared" si="53"/>
        <v>-27.5</v>
      </c>
      <c r="AG133" s="10">
        <f t="shared" si="53"/>
        <v>-28.5</v>
      </c>
      <c r="AI133" s="115"/>
      <c r="AJ133" s="116"/>
      <c r="AK133" s="115"/>
      <c r="AL133" s="117"/>
      <c r="AM133" s="115"/>
      <c r="AN133" s="115"/>
      <c r="AO133" s="115"/>
    </row>
    <row r="134" spans="2:41" outlineLevel="1" x14ac:dyDescent="0.2">
      <c r="C134" s="10">
        <v>1998</v>
      </c>
      <c r="D134" s="10"/>
      <c r="E134" s="10">
        <f>E$15</f>
        <v>0</v>
      </c>
      <c r="F134" s="10">
        <f t="shared" si="49"/>
        <v>-1</v>
      </c>
      <c r="G134" s="10">
        <f t="shared" si="49"/>
        <v>-2</v>
      </c>
      <c r="H134" s="10">
        <f t="shared" si="49"/>
        <v>-3</v>
      </c>
      <c r="I134" s="10">
        <f t="shared" si="49"/>
        <v>-4</v>
      </c>
      <c r="J134" s="10">
        <f t="shared" si="49"/>
        <v>-5</v>
      </c>
      <c r="K134" s="10">
        <f t="shared" si="49"/>
        <v>-6</v>
      </c>
      <c r="L134" s="10">
        <f t="shared" si="49"/>
        <v>-7</v>
      </c>
      <c r="M134" s="10">
        <f t="shared" si="49"/>
        <v>-8</v>
      </c>
      <c r="N134" s="10">
        <f t="shared" si="49"/>
        <v>-9</v>
      </c>
      <c r="O134" s="10">
        <f t="shared" si="49"/>
        <v>-10</v>
      </c>
      <c r="P134" s="10">
        <f t="shared" si="49"/>
        <v>-11</v>
      </c>
      <c r="Q134" s="10">
        <f t="shared" si="49"/>
        <v>-12</v>
      </c>
      <c r="R134" s="10">
        <f t="shared" si="49"/>
        <v>-13</v>
      </c>
      <c r="S134" s="10">
        <f t="shared" si="49"/>
        <v>-14</v>
      </c>
      <c r="T134" s="10">
        <f t="shared" si="49"/>
        <v>-15</v>
      </c>
      <c r="U134" s="10">
        <f t="shared" si="49"/>
        <v>-16</v>
      </c>
      <c r="V134" s="10">
        <f t="shared" si="50"/>
        <v>-17</v>
      </c>
      <c r="W134" s="10">
        <f t="shared" si="50"/>
        <v>-18</v>
      </c>
      <c r="X134" s="10">
        <f t="shared" si="50"/>
        <v>-19</v>
      </c>
      <c r="Y134" s="10">
        <f t="shared" si="50"/>
        <v>-20</v>
      </c>
      <c r="Z134" s="10">
        <f t="shared" si="50"/>
        <v>-21</v>
      </c>
      <c r="AA134" s="10">
        <f t="shared" si="50"/>
        <v>-22</v>
      </c>
      <c r="AB134" s="10">
        <f t="shared" si="51"/>
        <v>-23</v>
      </c>
      <c r="AC134" s="10">
        <f t="shared" si="52"/>
        <v>-24</v>
      </c>
      <c r="AD134" s="10">
        <f t="shared" ref="AD134:AD158" si="54">AC134-0.5</f>
        <v>-24.5</v>
      </c>
      <c r="AE134" s="10">
        <f t="shared" si="53"/>
        <v>-25.5</v>
      </c>
      <c r="AF134" s="10">
        <f t="shared" si="53"/>
        <v>-26.5</v>
      </c>
      <c r="AG134" s="10">
        <f t="shared" si="53"/>
        <v>-27.5</v>
      </c>
      <c r="AI134" s="115"/>
      <c r="AJ134" s="116"/>
      <c r="AK134" s="115"/>
      <c r="AL134" s="117"/>
      <c r="AM134" s="115"/>
      <c r="AN134" s="115"/>
      <c r="AO134" s="115"/>
    </row>
    <row r="135" spans="2:41" outlineLevel="1" x14ac:dyDescent="0.2">
      <c r="C135" s="10">
        <v>1999</v>
      </c>
      <c r="D135" s="10"/>
      <c r="E135" s="10"/>
      <c r="F135" s="10">
        <f>F$15</f>
        <v>0</v>
      </c>
      <c r="G135" s="10">
        <f t="shared" si="49"/>
        <v>-1</v>
      </c>
      <c r="H135" s="10">
        <f t="shared" si="49"/>
        <v>-2</v>
      </c>
      <c r="I135" s="10">
        <f t="shared" si="49"/>
        <v>-3</v>
      </c>
      <c r="J135" s="10">
        <f t="shared" si="49"/>
        <v>-4</v>
      </c>
      <c r="K135" s="10">
        <f t="shared" si="49"/>
        <v>-5</v>
      </c>
      <c r="L135" s="10">
        <f t="shared" si="49"/>
        <v>-6</v>
      </c>
      <c r="M135" s="10">
        <f t="shared" si="49"/>
        <v>-7</v>
      </c>
      <c r="N135" s="10">
        <f t="shared" si="49"/>
        <v>-8</v>
      </c>
      <c r="O135" s="10">
        <f t="shared" si="49"/>
        <v>-9</v>
      </c>
      <c r="P135" s="10">
        <f t="shared" si="49"/>
        <v>-10</v>
      </c>
      <c r="Q135" s="10">
        <f t="shared" si="49"/>
        <v>-11</v>
      </c>
      <c r="R135" s="10">
        <f t="shared" si="49"/>
        <v>-12</v>
      </c>
      <c r="S135" s="10">
        <f t="shared" si="49"/>
        <v>-13</v>
      </c>
      <c r="T135" s="10">
        <f t="shared" si="49"/>
        <v>-14</v>
      </c>
      <c r="U135" s="10">
        <f t="shared" si="49"/>
        <v>-15</v>
      </c>
      <c r="V135" s="10">
        <f t="shared" si="50"/>
        <v>-16</v>
      </c>
      <c r="W135" s="10">
        <f t="shared" si="50"/>
        <v>-17</v>
      </c>
      <c r="X135" s="10">
        <f t="shared" si="50"/>
        <v>-18</v>
      </c>
      <c r="Y135" s="10">
        <f t="shared" si="50"/>
        <v>-19</v>
      </c>
      <c r="Z135" s="10">
        <f t="shared" si="50"/>
        <v>-20</v>
      </c>
      <c r="AA135" s="10">
        <f t="shared" si="50"/>
        <v>-21</v>
      </c>
      <c r="AB135" s="10">
        <f t="shared" si="51"/>
        <v>-22</v>
      </c>
      <c r="AC135" s="10">
        <f t="shared" si="52"/>
        <v>-23</v>
      </c>
      <c r="AD135" s="10">
        <f t="shared" si="54"/>
        <v>-23.5</v>
      </c>
      <c r="AE135" s="10">
        <f t="shared" si="53"/>
        <v>-24.5</v>
      </c>
      <c r="AF135" s="10">
        <f t="shared" si="53"/>
        <v>-25.5</v>
      </c>
      <c r="AG135" s="10">
        <f t="shared" si="53"/>
        <v>-26.5</v>
      </c>
      <c r="AI135" s="115"/>
      <c r="AJ135" s="116"/>
      <c r="AK135" s="115"/>
      <c r="AL135" s="117"/>
      <c r="AM135" s="115"/>
      <c r="AN135" s="115"/>
      <c r="AO135" s="115"/>
    </row>
    <row r="136" spans="2:41" outlineLevel="1" x14ac:dyDescent="0.2">
      <c r="C136" s="10">
        <v>2000</v>
      </c>
      <c r="D136" s="10"/>
      <c r="E136" s="10"/>
      <c r="F136" s="10"/>
      <c r="G136" s="10">
        <f>G$15</f>
        <v>0</v>
      </c>
      <c r="H136" s="10">
        <f t="shared" si="49"/>
        <v>-1</v>
      </c>
      <c r="I136" s="10">
        <f t="shared" si="49"/>
        <v>-2</v>
      </c>
      <c r="J136" s="10">
        <f t="shared" si="49"/>
        <v>-3</v>
      </c>
      <c r="K136" s="10">
        <f t="shared" si="49"/>
        <v>-4</v>
      </c>
      <c r="L136" s="10">
        <f t="shared" si="49"/>
        <v>-5</v>
      </c>
      <c r="M136" s="10">
        <f t="shared" si="49"/>
        <v>-6</v>
      </c>
      <c r="N136" s="10">
        <f t="shared" si="49"/>
        <v>-7</v>
      </c>
      <c r="O136" s="10">
        <f t="shared" si="49"/>
        <v>-8</v>
      </c>
      <c r="P136" s="10">
        <f t="shared" si="49"/>
        <v>-9</v>
      </c>
      <c r="Q136" s="10">
        <f t="shared" si="49"/>
        <v>-10</v>
      </c>
      <c r="R136" s="10">
        <f t="shared" si="49"/>
        <v>-11</v>
      </c>
      <c r="S136" s="10">
        <f t="shared" si="49"/>
        <v>-12</v>
      </c>
      <c r="T136" s="10">
        <f t="shared" si="49"/>
        <v>-13</v>
      </c>
      <c r="U136" s="10">
        <f t="shared" si="49"/>
        <v>-14</v>
      </c>
      <c r="V136" s="10">
        <f t="shared" si="50"/>
        <v>-15</v>
      </c>
      <c r="W136" s="10">
        <f t="shared" si="50"/>
        <v>-16</v>
      </c>
      <c r="X136" s="10">
        <f t="shared" si="50"/>
        <v>-17</v>
      </c>
      <c r="Y136" s="10">
        <f t="shared" si="50"/>
        <v>-18</v>
      </c>
      <c r="Z136" s="10">
        <f t="shared" si="50"/>
        <v>-19</v>
      </c>
      <c r="AA136" s="10">
        <f t="shared" si="50"/>
        <v>-20</v>
      </c>
      <c r="AB136" s="10">
        <f t="shared" si="51"/>
        <v>-21</v>
      </c>
      <c r="AC136" s="10">
        <f t="shared" si="52"/>
        <v>-22</v>
      </c>
      <c r="AD136" s="10">
        <f t="shared" si="54"/>
        <v>-22.5</v>
      </c>
      <c r="AE136" s="10">
        <f t="shared" si="53"/>
        <v>-23.5</v>
      </c>
      <c r="AF136" s="10">
        <f t="shared" si="53"/>
        <v>-24.5</v>
      </c>
      <c r="AG136" s="10">
        <f t="shared" si="53"/>
        <v>-25.5</v>
      </c>
      <c r="AI136" s="115"/>
      <c r="AJ136" s="116"/>
      <c r="AK136" s="115"/>
      <c r="AL136" s="117"/>
      <c r="AM136" s="115"/>
      <c r="AN136" s="115"/>
      <c r="AO136" s="115"/>
    </row>
    <row r="137" spans="2:41" outlineLevel="1" x14ac:dyDescent="0.2">
      <c r="C137" s="10">
        <v>2001</v>
      </c>
      <c r="D137" s="10"/>
      <c r="E137" s="10"/>
      <c r="F137" s="10"/>
      <c r="G137" s="10"/>
      <c r="H137" s="10">
        <f>H$15</f>
        <v>0</v>
      </c>
      <c r="I137" s="10">
        <f t="shared" si="49"/>
        <v>-1</v>
      </c>
      <c r="J137" s="10">
        <f t="shared" si="49"/>
        <v>-2</v>
      </c>
      <c r="K137" s="10">
        <f t="shared" si="49"/>
        <v>-3</v>
      </c>
      <c r="L137" s="10">
        <f t="shared" si="49"/>
        <v>-4</v>
      </c>
      <c r="M137" s="10">
        <f t="shared" si="49"/>
        <v>-5</v>
      </c>
      <c r="N137" s="10">
        <f t="shared" si="49"/>
        <v>-6</v>
      </c>
      <c r="O137" s="10">
        <f t="shared" si="49"/>
        <v>-7</v>
      </c>
      <c r="P137" s="10">
        <f t="shared" si="49"/>
        <v>-8</v>
      </c>
      <c r="Q137" s="10">
        <f t="shared" si="49"/>
        <v>-9</v>
      </c>
      <c r="R137" s="10">
        <f t="shared" si="49"/>
        <v>-10</v>
      </c>
      <c r="S137" s="10">
        <f t="shared" si="49"/>
        <v>-11</v>
      </c>
      <c r="T137" s="10">
        <f t="shared" si="49"/>
        <v>-12</v>
      </c>
      <c r="U137" s="10">
        <f t="shared" si="49"/>
        <v>-13</v>
      </c>
      <c r="V137" s="10">
        <f t="shared" si="50"/>
        <v>-14</v>
      </c>
      <c r="W137" s="10">
        <f t="shared" si="50"/>
        <v>-15</v>
      </c>
      <c r="X137" s="10">
        <f t="shared" si="50"/>
        <v>-16</v>
      </c>
      <c r="Y137" s="10">
        <f t="shared" si="50"/>
        <v>-17</v>
      </c>
      <c r="Z137" s="10">
        <f t="shared" si="50"/>
        <v>-18</v>
      </c>
      <c r="AA137" s="10">
        <f t="shared" si="50"/>
        <v>-19</v>
      </c>
      <c r="AB137" s="10">
        <f t="shared" si="51"/>
        <v>-20</v>
      </c>
      <c r="AC137" s="10">
        <f t="shared" si="52"/>
        <v>-21</v>
      </c>
      <c r="AD137" s="10">
        <f t="shared" si="54"/>
        <v>-21.5</v>
      </c>
      <c r="AE137" s="10">
        <f t="shared" si="53"/>
        <v>-22.5</v>
      </c>
      <c r="AF137" s="10">
        <f t="shared" si="53"/>
        <v>-23.5</v>
      </c>
      <c r="AG137" s="10">
        <f t="shared" si="53"/>
        <v>-24.5</v>
      </c>
      <c r="AI137" s="115"/>
      <c r="AJ137" s="116"/>
      <c r="AK137" s="115"/>
      <c r="AL137" s="117"/>
      <c r="AM137" s="115"/>
      <c r="AN137" s="115"/>
      <c r="AO137" s="115"/>
    </row>
    <row r="138" spans="2:41" outlineLevel="1" x14ac:dyDescent="0.2">
      <c r="C138" s="10">
        <v>2002</v>
      </c>
      <c r="D138" s="10"/>
      <c r="E138" s="10"/>
      <c r="F138" s="10"/>
      <c r="G138" s="10"/>
      <c r="H138" s="10"/>
      <c r="I138" s="10">
        <f>I$15</f>
        <v>0</v>
      </c>
      <c r="J138" s="10">
        <f t="shared" si="49"/>
        <v>-1</v>
      </c>
      <c r="K138" s="10">
        <f t="shared" si="49"/>
        <v>-2</v>
      </c>
      <c r="L138" s="10">
        <f t="shared" si="49"/>
        <v>-3</v>
      </c>
      <c r="M138" s="10">
        <f t="shared" si="49"/>
        <v>-4</v>
      </c>
      <c r="N138" s="10">
        <f t="shared" si="49"/>
        <v>-5</v>
      </c>
      <c r="O138" s="10">
        <f t="shared" si="49"/>
        <v>-6</v>
      </c>
      <c r="P138" s="10">
        <f t="shared" si="49"/>
        <v>-7</v>
      </c>
      <c r="Q138" s="10">
        <f t="shared" si="49"/>
        <v>-8</v>
      </c>
      <c r="R138" s="10">
        <f t="shared" si="49"/>
        <v>-9</v>
      </c>
      <c r="S138" s="10">
        <f t="shared" si="49"/>
        <v>-10</v>
      </c>
      <c r="T138" s="10">
        <f t="shared" si="49"/>
        <v>-11</v>
      </c>
      <c r="U138" s="10">
        <f t="shared" si="49"/>
        <v>-12</v>
      </c>
      <c r="V138" s="10">
        <f t="shared" si="50"/>
        <v>-13</v>
      </c>
      <c r="W138" s="10">
        <f t="shared" si="50"/>
        <v>-14</v>
      </c>
      <c r="X138" s="10">
        <f t="shared" si="50"/>
        <v>-15</v>
      </c>
      <c r="Y138" s="10">
        <f t="shared" si="50"/>
        <v>-16</v>
      </c>
      <c r="Z138" s="10">
        <f t="shared" si="50"/>
        <v>-17</v>
      </c>
      <c r="AA138" s="10">
        <f t="shared" si="50"/>
        <v>-18</v>
      </c>
      <c r="AB138" s="10">
        <f t="shared" si="51"/>
        <v>-19</v>
      </c>
      <c r="AC138" s="10">
        <f t="shared" si="52"/>
        <v>-20</v>
      </c>
      <c r="AD138" s="10">
        <f t="shared" si="54"/>
        <v>-20.5</v>
      </c>
      <c r="AE138" s="10">
        <f t="shared" si="53"/>
        <v>-21.5</v>
      </c>
      <c r="AF138" s="10">
        <f t="shared" si="53"/>
        <v>-22.5</v>
      </c>
      <c r="AG138" s="10">
        <f t="shared" si="53"/>
        <v>-23.5</v>
      </c>
      <c r="AI138" s="115"/>
      <c r="AJ138" s="116"/>
      <c r="AK138" s="115"/>
      <c r="AL138" s="117"/>
      <c r="AM138" s="115"/>
      <c r="AN138" s="115"/>
      <c r="AO138" s="115"/>
    </row>
    <row r="139" spans="2:41" outlineLevel="1" x14ac:dyDescent="0.2">
      <c r="C139" s="10">
        <v>2003</v>
      </c>
      <c r="D139" s="10"/>
      <c r="E139" s="10"/>
      <c r="F139" s="10"/>
      <c r="G139" s="10"/>
      <c r="H139" s="10"/>
      <c r="I139" s="10"/>
      <c r="J139" s="10">
        <f>J$15</f>
        <v>0</v>
      </c>
      <c r="K139" s="10">
        <f t="shared" si="49"/>
        <v>-1</v>
      </c>
      <c r="L139" s="10">
        <f t="shared" si="49"/>
        <v>-2</v>
      </c>
      <c r="M139" s="10">
        <f t="shared" si="49"/>
        <v>-3</v>
      </c>
      <c r="N139" s="10">
        <f t="shared" si="49"/>
        <v>-4</v>
      </c>
      <c r="O139" s="10">
        <f t="shared" si="49"/>
        <v>-5</v>
      </c>
      <c r="P139" s="10">
        <f t="shared" si="49"/>
        <v>-6</v>
      </c>
      <c r="Q139" s="10">
        <f t="shared" si="49"/>
        <v>-7</v>
      </c>
      <c r="R139" s="10">
        <f t="shared" si="49"/>
        <v>-8</v>
      </c>
      <c r="S139" s="10">
        <f t="shared" si="49"/>
        <v>-9</v>
      </c>
      <c r="T139" s="10">
        <f t="shared" si="49"/>
        <v>-10</v>
      </c>
      <c r="U139" s="10">
        <f t="shared" si="49"/>
        <v>-11</v>
      </c>
      <c r="V139" s="10">
        <f t="shared" si="50"/>
        <v>-12</v>
      </c>
      <c r="W139" s="10">
        <f t="shared" si="50"/>
        <v>-13</v>
      </c>
      <c r="X139" s="10">
        <f t="shared" si="50"/>
        <v>-14</v>
      </c>
      <c r="Y139" s="10">
        <f t="shared" si="50"/>
        <v>-15</v>
      </c>
      <c r="Z139" s="10">
        <f t="shared" si="50"/>
        <v>-16</v>
      </c>
      <c r="AA139" s="10">
        <f t="shared" si="50"/>
        <v>-17</v>
      </c>
      <c r="AB139" s="10">
        <f t="shared" si="51"/>
        <v>-18</v>
      </c>
      <c r="AC139" s="10">
        <f t="shared" si="52"/>
        <v>-19</v>
      </c>
      <c r="AD139" s="10">
        <f t="shared" si="54"/>
        <v>-19.5</v>
      </c>
      <c r="AE139" s="10">
        <f t="shared" si="53"/>
        <v>-20.5</v>
      </c>
      <c r="AF139" s="10">
        <f t="shared" si="53"/>
        <v>-21.5</v>
      </c>
      <c r="AG139" s="10">
        <f t="shared" si="53"/>
        <v>-22.5</v>
      </c>
      <c r="AI139" s="115"/>
      <c r="AJ139" s="116"/>
      <c r="AK139" s="115"/>
      <c r="AL139" s="117"/>
      <c r="AM139" s="115"/>
      <c r="AN139" s="115"/>
      <c r="AO139" s="115"/>
    </row>
    <row r="140" spans="2:41" outlineLevel="1" x14ac:dyDescent="0.2">
      <c r="C140" s="10">
        <v>2004</v>
      </c>
      <c r="D140" s="10"/>
      <c r="E140" s="10"/>
      <c r="F140" s="10"/>
      <c r="G140" s="10"/>
      <c r="H140" s="10"/>
      <c r="I140" s="10"/>
      <c r="J140" s="10"/>
      <c r="K140" s="10">
        <f>K$15</f>
        <v>0</v>
      </c>
      <c r="L140" s="10">
        <f t="shared" si="49"/>
        <v>-1</v>
      </c>
      <c r="M140" s="10">
        <f t="shared" si="49"/>
        <v>-2</v>
      </c>
      <c r="N140" s="10">
        <f t="shared" si="49"/>
        <v>-3</v>
      </c>
      <c r="O140" s="10">
        <f t="shared" si="49"/>
        <v>-4</v>
      </c>
      <c r="P140" s="10">
        <f t="shared" si="49"/>
        <v>-5</v>
      </c>
      <c r="Q140" s="10">
        <f t="shared" si="49"/>
        <v>-6</v>
      </c>
      <c r="R140" s="10">
        <f t="shared" si="49"/>
        <v>-7</v>
      </c>
      <c r="S140" s="10">
        <f t="shared" si="49"/>
        <v>-8</v>
      </c>
      <c r="T140" s="10">
        <f t="shared" si="49"/>
        <v>-9</v>
      </c>
      <c r="U140" s="10">
        <f t="shared" si="49"/>
        <v>-10</v>
      </c>
      <c r="V140" s="10">
        <f t="shared" si="50"/>
        <v>-11</v>
      </c>
      <c r="W140" s="10">
        <f t="shared" si="50"/>
        <v>-12</v>
      </c>
      <c r="X140" s="10">
        <f t="shared" si="50"/>
        <v>-13</v>
      </c>
      <c r="Y140" s="10">
        <f t="shared" si="50"/>
        <v>-14</v>
      </c>
      <c r="Z140" s="10">
        <f t="shared" si="50"/>
        <v>-15</v>
      </c>
      <c r="AA140" s="10">
        <f t="shared" si="50"/>
        <v>-16</v>
      </c>
      <c r="AB140" s="10">
        <f t="shared" si="51"/>
        <v>-17</v>
      </c>
      <c r="AC140" s="10">
        <f t="shared" si="52"/>
        <v>-18</v>
      </c>
      <c r="AD140" s="10">
        <f t="shared" si="54"/>
        <v>-18.5</v>
      </c>
      <c r="AE140" s="10">
        <f t="shared" si="53"/>
        <v>-19.5</v>
      </c>
      <c r="AF140" s="10">
        <f t="shared" si="53"/>
        <v>-20.5</v>
      </c>
      <c r="AG140" s="10">
        <f t="shared" si="53"/>
        <v>-21.5</v>
      </c>
      <c r="AI140" s="115"/>
      <c r="AJ140" s="116"/>
      <c r="AK140" s="115"/>
      <c r="AL140" s="117"/>
      <c r="AM140" s="115"/>
      <c r="AN140" s="115"/>
      <c r="AO140" s="115"/>
    </row>
    <row r="141" spans="2:41" outlineLevel="1" x14ac:dyDescent="0.2">
      <c r="C141" s="10">
        <v>2005</v>
      </c>
      <c r="D141" s="10"/>
      <c r="E141" s="10"/>
      <c r="F141" s="10"/>
      <c r="G141" s="10"/>
      <c r="H141" s="10"/>
      <c r="I141" s="10"/>
      <c r="J141" s="10"/>
      <c r="K141" s="10"/>
      <c r="L141" s="10">
        <f>L$15</f>
        <v>0</v>
      </c>
      <c r="M141" s="10">
        <f t="shared" si="49"/>
        <v>-1</v>
      </c>
      <c r="N141" s="10">
        <f t="shared" si="49"/>
        <v>-2</v>
      </c>
      <c r="O141" s="10">
        <f t="shared" si="49"/>
        <v>-3</v>
      </c>
      <c r="P141" s="10">
        <f t="shared" si="49"/>
        <v>-4</v>
      </c>
      <c r="Q141" s="10">
        <f t="shared" si="49"/>
        <v>-5</v>
      </c>
      <c r="R141" s="10">
        <f t="shared" si="49"/>
        <v>-6</v>
      </c>
      <c r="S141" s="10">
        <f t="shared" si="49"/>
        <v>-7</v>
      </c>
      <c r="T141" s="10">
        <f t="shared" si="49"/>
        <v>-8</v>
      </c>
      <c r="U141" s="10">
        <f t="shared" si="49"/>
        <v>-9</v>
      </c>
      <c r="V141" s="10">
        <f t="shared" si="50"/>
        <v>-10</v>
      </c>
      <c r="W141" s="10">
        <f t="shared" si="50"/>
        <v>-11</v>
      </c>
      <c r="X141" s="10">
        <f t="shared" si="50"/>
        <v>-12</v>
      </c>
      <c r="Y141" s="10">
        <f t="shared" si="50"/>
        <v>-13</v>
      </c>
      <c r="Z141" s="10">
        <f t="shared" si="50"/>
        <v>-14</v>
      </c>
      <c r="AA141" s="10">
        <f t="shared" si="50"/>
        <v>-15</v>
      </c>
      <c r="AB141" s="10">
        <f t="shared" si="51"/>
        <v>-16</v>
      </c>
      <c r="AC141" s="10">
        <f t="shared" si="52"/>
        <v>-17</v>
      </c>
      <c r="AD141" s="10">
        <f t="shared" si="54"/>
        <v>-17.5</v>
      </c>
      <c r="AE141" s="10">
        <f t="shared" si="53"/>
        <v>-18.5</v>
      </c>
      <c r="AF141" s="10">
        <f t="shared" si="53"/>
        <v>-19.5</v>
      </c>
      <c r="AG141" s="10">
        <f t="shared" si="53"/>
        <v>-20.5</v>
      </c>
      <c r="AI141" s="115"/>
      <c r="AJ141" s="116"/>
      <c r="AK141" s="115"/>
      <c r="AL141" s="117"/>
      <c r="AM141" s="115"/>
      <c r="AN141" s="115"/>
      <c r="AO141" s="115"/>
    </row>
    <row r="142" spans="2:41" outlineLevel="1" x14ac:dyDescent="0.2">
      <c r="C142" s="10">
        <v>2006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>
        <f>M$15</f>
        <v>0</v>
      </c>
      <c r="N142" s="10">
        <f t="shared" si="49"/>
        <v>-1</v>
      </c>
      <c r="O142" s="10">
        <f t="shared" si="49"/>
        <v>-2</v>
      </c>
      <c r="P142" s="10">
        <f t="shared" si="49"/>
        <v>-3</v>
      </c>
      <c r="Q142" s="10">
        <f t="shared" si="49"/>
        <v>-4</v>
      </c>
      <c r="R142" s="10">
        <f t="shared" si="49"/>
        <v>-5</v>
      </c>
      <c r="S142" s="10">
        <f t="shared" si="49"/>
        <v>-6</v>
      </c>
      <c r="T142" s="10">
        <f t="shared" si="49"/>
        <v>-7</v>
      </c>
      <c r="U142" s="10">
        <f t="shared" si="49"/>
        <v>-8</v>
      </c>
      <c r="V142" s="10">
        <f t="shared" si="50"/>
        <v>-9</v>
      </c>
      <c r="W142" s="10">
        <f t="shared" si="50"/>
        <v>-10</v>
      </c>
      <c r="X142" s="10">
        <f t="shared" si="50"/>
        <v>-11</v>
      </c>
      <c r="Y142" s="10">
        <f t="shared" si="50"/>
        <v>-12</v>
      </c>
      <c r="Z142" s="10">
        <f t="shared" si="50"/>
        <v>-13</v>
      </c>
      <c r="AA142" s="10">
        <f t="shared" si="50"/>
        <v>-14</v>
      </c>
      <c r="AB142" s="10">
        <f t="shared" si="51"/>
        <v>-15</v>
      </c>
      <c r="AC142" s="10">
        <f t="shared" si="52"/>
        <v>-16</v>
      </c>
      <c r="AD142" s="10">
        <f t="shared" si="54"/>
        <v>-16.5</v>
      </c>
      <c r="AE142" s="10">
        <f t="shared" si="53"/>
        <v>-17.5</v>
      </c>
      <c r="AF142" s="10">
        <f t="shared" si="53"/>
        <v>-18.5</v>
      </c>
      <c r="AG142" s="10">
        <f t="shared" si="53"/>
        <v>-19.5</v>
      </c>
      <c r="AI142" s="115"/>
      <c r="AJ142" s="116"/>
      <c r="AK142" s="115"/>
      <c r="AL142" s="117"/>
      <c r="AM142" s="115"/>
      <c r="AN142" s="115"/>
      <c r="AO142" s="115"/>
    </row>
    <row r="143" spans="2:41" outlineLevel="1" x14ac:dyDescent="0.2">
      <c r="C143" s="10">
        <v>2007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>
        <f>N$15</f>
        <v>60</v>
      </c>
      <c r="O143" s="10">
        <f t="shared" si="49"/>
        <v>59</v>
      </c>
      <c r="P143" s="10">
        <f t="shared" si="49"/>
        <v>58</v>
      </c>
      <c r="Q143" s="10">
        <f t="shared" si="49"/>
        <v>57</v>
      </c>
      <c r="R143" s="10">
        <f t="shared" si="49"/>
        <v>56</v>
      </c>
      <c r="S143" s="10">
        <f t="shared" si="49"/>
        <v>55</v>
      </c>
      <c r="T143" s="10">
        <f t="shared" si="49"/>
        <v>54</v>
      </c>
      <c r="U143" s="10">
        <f t="shared" si="49"/>
        <v>53</v>
      </c>
      <c r="V143" s="10">
        <f t="shared" si="50"/>
        <v>52</v>
      </c>
      <c r="W143" s="10">
        <f t="shared" si="50"/>
        <v>51</v>
      </c>
      <c r="X143" s="10">
        <f t="shared" si="50"/>
        <v>50</v>
      </c>
      <c r="Y143" s="10">
        <f t="shared" si="50"/>
        <v>49</v>
      </c>
      <c r="Z143" s="10">
        <f t="shared" si="50"/>
        <v>48</v>
      </c>
      <c r="AA143" s="10">
        <f t="shared" si="50"/>
        <v>47</v>
      </c>
      <c r="AB143" s="10">
        <f t="shared" si="51"/>
        <v>46</v>
      </c>
      <c r="AC143" s="10">
        <f t="shared" si="52"/>
        <v>45</v>
      </c>
      <c r="AD143" s="10">
        <f t="shared" si="54"/>
        <v>44.5</v>
      </c>
      <c r="AE143" s="10">
        <f t="shared" si="53"/>
        <v>43.5</v>
      </c>
      <c r="AF143" s="10">
        <f t="shared" si="53"/>
        <v>42.5</v>
      </c>
      <c r="AG143" s="10">
        <f t="shared" si="53"/>
        <v>41.5</v>
      </c>
      <c r="AI143" s="115"/>
      <c r="AJ143" s="116"/>
      <c r="AK143" s="115"/>
      <c r="AL143" s="117"/>
      <c r="AM143" s="115"/>
      <c r="AN143" s="115"/>
      <c r="AO143" s="115"/>
    </row>
    <row r="144" spans="2:41" outlineLevel="1" x14ac:dyDescent="0.2">
      <c r="C144" s="10">
        <v>2008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>
        <f>O$15</f>
        <v>0</v>
      </c>
      <c r="P144" s="10">
        <f t="shared" si="49"/>
        <v>-1</v>
      </c>
      <c r="Q144" s="10">
        <f t="shared" si="49"/>
        <v>-2</v>
      </c>
      <c r="R144" s="10">
        <f t="shared" si="49"/>
        <v>-3</v>
      </c>
      <c r="S144" s="10">
        <f t="shared" si="49"/>
        <v>-4</v>
      </c>
      <c r="T144" s="10">
        <f t="shared" si="49"/>
        <v>-5</v>
      </c>
      <c r="U144" s="10">
        <f t="shared" si="49"/>
        <v>-6</v>
      </c>
      <c r="V144" s="10">
        <f t="shared" si="50"/>
        <v>-7</v>
      </c>
      <c r="W144" s="10">
        <f t="shared" si="50"/>
        <v>-8</v>
      </c>
      <c r="X144" s="10">
        <f t="shared" si="50"/>
        <v>-9</v>
      </c>
      <c r="Y144" s="10">
        <f t="shared" si="50"/>
        <v>-10</v>
      </c>
      <c r="Z144" s="10">
        <f t="shared" si="50"/>
        <v>-11</v>
      </c>
      <c r="AA144" s="10">
        <f t="shared" si="50"/>
        <v>-12</v>
      </c>
      <c r="AB144" s="10">
        <f t="shared" si="51"/>
        <v>-13</v>
      </c>
      <c r="AC144" s="10">
        <f t="shared" si="52"/>
        <v>-14</v>
      </c>
      <c r="AD144" s="10">
        <f t="shared" si="54"/>
        <v>-14.5</v>
      </c>
      <c r="AE144" s="10">
        <f t="shared" si="53"/>
        <v>-15.5</v>
      </c>
      <c r="AF144" s="10">
        <f t="shared" si="53"/>
        <v>-16.5</v>
      </c>
      <c r="AG144" s="10">
        <f t="shared" si="53"/>
        <v>-17.5</v>
      </c>
      <c r="AI144" s="115"/>
      <c r="AJ144" s="116"/>
      <c r="AK144" s="115"/>
      <c r="AL144" s="117"/>
      <c r="AM144" s="115"/>
      <c r="AN144" s="115"/>
      <c r="AO144" s="115"/>
    </row>
    <row r="145" spans="3:41" outlineLevel="1" x14ac:dyDescent="0.2">
      <c r="C145" s="10">
        <v>2009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>
        <f>P$15</f>
        <v>0</v>
      </c>
      <c r="Q145" s="10">
        <f t="shared" si="49"/>
        <v>-1</v>
      </c>
      <c r="R145" s="10">
        <f t="shared" si="49"/>
        <v>-2</v>
      </c>
      <c r="S145" s="10">
        <f t="shared" si="49"/>
        <v>-3</v>
      </c>
      <c r="T145" s="10">
        <f t="shared" si="49"/>
        <v>-4</v>
      </c>
      <c r="U145" s="10">
        <f t="shared" si="49"/>
        <v>-5</v>
      </c>
      <c r="V145" s="10">
        <f t="shared" si="50"/>
        <v>-6</v>
      </c>
      <c r="W145" s="10">
        <f t="shared" si="50"/>
        <v>-7</v>
      </c>
      <c r="X145" s="10">
        <f t="shared" si="50"/>
        <v>-8</v>
      </c>
      <c r="Y145" s="10">
        <f t="shared" si="50"/>
        <v>-9</v>
      </c>
      <c r="Z145" s="10">
        <f t="shared" si="50"/>
        <v>-10</v>
      </c>
      <c r="AA145" s="10">
        <f t="shared" si="50"/>
        <v>-11</v>
      </c>
      <c r="AB145" s="10">
        <f t="shared" si="51"/>
        <v>-12</v>
      </c>
      <c r="AC145" s="10">
        <f t="shared" si="52"/>
        <v>-13</v>
      </c>
      <c r="AD145" s="10">
        <f t="shared" si="54"/>
        <v>-13.5</v>
      </c>
      <c r="AE145" s="10">
        <f t="shared" si="53"/>
        <v>-14.5</v>
      </c>
      <c r="AF145" s="10">
        <f t="shared" si="53"/>
        <v>-15.5</v>
      </c>
      <c r="AG145" s="10">
        <f t="shared" si="53"/>
        <v>-16.5</v>
      </c>
      <c r="AI145" s="115"/>
      <c r="AJ145" s="116"/>
      <c r="AK145" s="115"/>
      <c r="AL145" s="117"/>
      <c r="AM145" s="115"/>
      <c r="AN145" s="115"/>
      <c r="AO145" s="115"/>
    </row>
    <row r="146" spans="3:41" outlineLevel="1" x14ac:dyDescent="0.2">
      <c r="C146" s="10">
        <v>2010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>
        <f>Q$15</f>
        <v>0</v>
      </c>
      <c r="R146" s="10">
        <f t="shared" si="49"/>
        <v>-1</v>
      </c>
      <c r="S146" s="10">
        <f t="shared" si="49"/>
        <v>-2</v>
      </c>
      <c r="T146" s="10">
        <f t="shared" si="49"/>
        <v>-3</v>
      </c>
      <c r="U146" s="10">
        <f t="shared" si="49"/>
        <v>-4</v>
      </c>
      <c r="V146" s="10">
        <f t="shared" si="50"/>
        <v>-5</v>
      </c>
      <c r="W146" s="10">
        <f t="shared" si="50"/>
        <v>-6</v>
      </c>
      <c r="X146" s="10">
        <f t="shared" si="50"/>
        <v>-7</v>
      </c>
      <c r="Y146" s="10">
        <f t="shared" si="50"/>
        <v>-8</v>
      </c>
      <c r="Z146" s="10">
        <f t="shared" si="50"/>
        <v>-9</v>
      </c>
      <c r="AA146" s="10">
        <f t="shared" si="50"/>
        <v>-10</v>
      </c>
      <c r="AB146" s="10">
        <f t="shared" si="51"/>
        <v>-11</v>
      </c>
      <c r="AC146" s="10">
        <f t="shared" si="52"/>
        <v>-12</v>
      </c>
      <c r="AD146" s="10">
        <f t="shared" si="54"/>
        <v>-12.5</v>
      </c>
      <c r="AE146" s="10">
        <f t="shared" si="53"/>
        <v>-13.5</v>
      </c>
      <c r="AF146" s="10">
        <f t="shared" si="53"/>
        <v>-14.5</v>
      </c>
      <c r="AG146" s="10">
        <f t="shared" si="53"/>
        <v>-15.5</v>
      </c>
      <c r="AI146" s="115"/>
      <c r="AJ146" s="116"/>
      <c r="AK146" s="115"/>
      <c r="AL146" s="117"/>
      <c r="AM146" s="118"/>
      <c r="AN146" s="115"/>
      <c r="AO146" s="115"/>
    </row>
    <row r="147" spans="3:41" outlineLevel="1" x14ac:dyDescent="0.2">
      <c r="C147" s="10">
        <v>2011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f>R$15</f>
        <v>0</v>
      </c>
      <c r="S147" s="10">
        <f t="shared" si="49"/>
        <v>-1</v>
      </c>
      <c r="T147" s="10">
        <f t="shared" si="49"/>
        <v>-2</v>
      </c>
      <c r="U147" s="10">
        <f t="shared" si="49"/>
        <v>-3</v>
      </c>
      <c r="V147" s="10">
        <f t="shared" si="50"/>
        <v>-4</v>
      </c>
      <c r="W147" s="10">
        <f t="shared" si="50"/>
        <v>-5</v>
      </c>
      <c r="X147" s="10">
        <f t="shared" si="50"/>
        <v>-6</v>
      </c>
      <c r="Y147" s="10">
        <f t="shared" si="50"/>
        <v>-7</v>
      </c>
      <c r="Z147" s="10">
        <f t="shared" si="50"/>
        <v>-8</v>
      </c>
      <c r="AA147" s="10">
        <f t="shared" si="50"/>
        <v>-9</v>
      </c>
      <c r="AB147" s="10">
        <f t="shared" si="51"/>
        <v>-10</v>
      </c>
      <c r="AC147" s="10">
        <f t="shared" si="52"/>
        <v>-11</v>
      </c>
      <c r="AD147" s="10">
        <f t="shared" si="54"/>
        <v>-11.5</v>
      </c>
      <c r="AE147" s="10">
        <f t="shared" si="53"/>
        <v>-12.5</v>
      </c>
      <c r="AF147" s="10">
        <f t="shared" si="53"/>
        <v>-13.5</v>
      </c>
      <c r="AG147" s="10">
        <f t="shared" si="53"/>
        <v>-14.5</v>
      </c>
      <c r="AI147" s="115"/>
      <c r="AJ147" s="116"/>
      <c r="AK147" s="115"/>
      <c r="AL147" s="117"/>
      <c r="AM147" s="115"/>
      <c r="AN147" s="115"/>
      <c r="AO147" s="115"/>
    </row>
    <row r="148" spans="3:41" outlineLevel="1" x14ac:dyDescent="0.2">
      <c r="C148" s="10">
        <v>2012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>S$15</f>
        <v>32.454012413475702</v>
      </c>
      <c r="T148" s="10">
        <f t="shared" si="49"/>
        <v>31.454012413475702</v>
      </c>
      <c r="U148" s="10">
        <f t="shared" si="49"/>
        <v>30.454012413475702</v>
      </c>
      <c r="V148" s="10">
        <f t="shared" si="50"/>
        <v>29.454012413475702</v>
      </c>
      <c r="W148" s="10">
        <f t="shared" si="50"/>
        <v>28.454012413475702</v>
      </c>
      <c r="X148" s="10">
        <f t="shared" si="50"/>
        <v>27.454012413475702</v>
      </c>
      <c r="Y148" s="10">
        <f t="shared" si="50"/>
        <v>26.454012413475702</v>
      </c>
      <c r="Z148" s="10">
        <f t="shared" si="50"/>
        <v>25.454012413475702</v>
      </c>
      <c r="AA148" s="10">
        <f t="shared" si="50"/>
        <v>24.454012413475702</v>
      </c>
      <c r="AB148" s="10">
        <f t="shared" si="51"/>
        <v>23.454012413475702</v>
      </c>
      <c r="AC148" s="10">
        <f t="shared" si="52"/>
        <v>22.454012413475702</v>
      </c>
      <c r="AD148" s="10">
        <f t="shared" si="54"/>
        <v>21.954012413475702</v>
      </c>
      <c r="AE148" s="10">
        <f t="shared" si="53"/>
        <v>20.954012413475702</v>
      </c>
      <c r="AF148" s="10">
        <f t="shared" si="53"/>
        <v>19.954012413475702</v>
      </c>
      <c r="AG148" s="10">
        <f t="shared" si="53"/>
        <v>18.954012413475702</v>
      </c>
      <c r="AI148" s="115"/>
      <c r="AJ148" s="116"/>
      <c r="AK148" s="115"/>
      <c r="AL148" s="117"/>
      <c r="AM148" s="115"/>
      <c r="AN148" s="115"/>
      <c r="AO148" s="115"/>
    </row>
    <row r="149" spans="3:41" outlineLevel="1" x14ac:dyDescent="0.2">
      <c r="C149" s="10">
        <v>2013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>
        <f>T$15</f>
        <v>0</v>
      </c>
      <c r="U149" s="10">
        <f t="shared" ref="U149" si="55">T149-1</f>
        <v>-1</v>
      </c>
      <c r="V149" s="10">
        <f t="shared" si="50"/>
        <v>-2</v>
      </c>
      <c r="W149" s="10">
        <f t="shared" si="50"/>
        <v>-3</v>
      </c>
      <c r="X149" s="10">
        <f t="shared" si="50"/>
        <v>-4</v>
      </c>
      <c r="Y149" s="10">
        <f t="shared" si="50"/>
        <v>-5</v>
      </c>
      <c r="Z149" s="10">
        <f t="shared" si="50"/>
        <v>-6</v>
      </c>
      <c r="AA149" s="10">
        <f t="shared" si="50"/>
        <v>-7</v>
      </c>
      <c r="AB149" s="10">
        <f t="shared" si="51"/>
        <v>-8</v>
      </c>
      <c r="AC149" s="10">
        <f t="shared" si="52"/>
        <v>-9</v>
      </c>
      <c r="AD149" s="10">
        <f t="shared" si="54"/>
        <v>-9.5</v>
      </c>
      <c r="AE149" s="10">
        <f t="shared" si="53"/>
        <v>-10.5</v>
      </c>
      <c r="AF149" s="10">
        <f t="shared" si="53"/>
        <v>-11.5</v>
      </c>
      <c r="AG149" s="10">
        <f t="shared" si="53"/>
        <v>-12.5</v>
      </c>
      <c r="AI149" s="115"/>
      <c r="AJ149" s="116"/>
      <c r="AK149" s="115"/>
      <c r="AL149" s="117"/>
      <c r="AM149" s="115"/>
      <c r="AN149" s="115"/>
      <c r="AO149" s="115"/>
    </row>
    <row r="150" spans="3:41" outlineLevel="1" x14ac:dyDescent="0.2">
      <c r="C150" s="10">
        <v>2014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>
        <f>U$15</f>
        <v>0</v>
      </c>
      <c r="V150" s="10">
        <f t="shared" si="50"/>
        <v>-1</v>
      </c>
      <c r="W150" s="10">
        <f t="shared" si="50"/>
        <v>-2</v>
      </c>
      <c r="X150" s="10">
        <f t="shared" si="50"/>
        <v>-3</v>
      </c>
      <c r="Y150" s="10">
        <f t="shared" si="50"/>
        <v>-4</v>
      </c>
      <c r="Z150" s="10">
        <f t="shared" si="50"/>
        <v>-5</v>
      </c>
      <c r="AA150" s="10">
        <f t="shared" si="50"/>
        <v>-6</v>
      </c>
      <c r="AB150" s="10">
        <f t="shared" si="51"/>
        <v>-7</v>
      </c>
      <c r="AC150" s="10">
        <f t="shared" si="52"/>
        <v>-8</v>
      </c>
      <c r="AD150" s="10">
        <f t="shared" si="54"/>
        <v>-8.5</v>
      </c>
      <c r="AE150" s="10">
        <f t="shared" si="53"/>
        <v>-9.5</v>
      </c>
      <c r="AF150" s="10">
        <f t="shared" si="53"/>
        <v>-10.5</v>
      </c>
      <c r="AG150" s="10">
        <f t="shared" si="53"/>
        <v>-11.5</v>
      </c>
      <c r="AI150" s="115"/>
      <c r="AJ150" s="116"/>
      <c r="AK150" s="115"/>
      <c r="AL150" s="117"/>
      <c r="AM150" s="115"/>
      <c r="AN150" s="115"/>
      <c r="AO150" s="115"/>
    </row>
    <row r="151" spans="3:41" outlineLevel="1" x14ac:dyDescent="0.2">
      <c r="C151" s="10">
        <v>2015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>
        <f>V$15</f>
        <v>0</v>
      </c>
      <c r="W151" s="10">
        <f>V151-1</f>
        <v>-1</v>
      </c>
      <c r="X151" s="10">
        <f t="shared" ref="X151:AA155" si="56">W151-1</f>
        <v>-2</v>
      </c>
      <c r="Y151" s="10">
        <f t="shared" si="56"/>
        <v>-3</v>
      </c>
      <c r="Z151" s="10">
        <f t="shared" si="56"/>
        <v>-4</v>
      </c>
      <c r="AA151" s="10">
        <f t="shared" si="56"/>
        <v>-5</v>
      </c>
      <c r="AB151" s="10">
        <f t="shared" si="51"/>
        <v>-6</v>
      </c>
      <c r="AC151" s="10">
        <f t="shared" si="52"/>
        <v>-7</v>
      </c>
      <c r="AD151" s="10">
        <f t="shared" si="54"/>
        <v>-7.5</v>
      </c>
      <c r="AE151" s="10">
        <f t="shared" si="53"/>
        <v>-8.5</v>
      </c>
      <c r="AF151" s="10">
        <f t="shared" si="53"/>
        <v>-9.5</v>
      </c>
      <c r="AG151" s="10">
        <f t="shared" si="53"/>
        <v>-10.5</v>
      </c>
      <c r="AI151" s="115"/>
      <c r="AJ151" s="116"/>
      <c r="AK151" s="115"/>
      <c r="AL151" s="117"/>
      <c r="AM151" s="118"/>
      <c r="AN151" s="115"/>
      <c r="AO151" s="115"/>
    </row>
    <row r="152" spans="3:41" outlineLevel="1" x14ac:dyDescent="0.2">
      <c r="C152" s="10">
        <v>2016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>
        <f>W$15</f>
        <v>0</v>
      </c>
      <c r="X152" s="10">
        <f t="shared" si="56"/>
        <v>-1</v>
      </c>
      <c r="Y152" s="10">
        <f t="shared" si="56"/>
        <v>-2</v>
      </c>
      <c r="Z152" s="10">
        <f t="shared" si="56"/>
        <v>-3</v>
      </c>
      <c r="AA152" s="10">
        <f t="shared" si="56"/>
        <v>-4</v>
      </c>
      <c r="AB152" s="10">
        <f t="shared" si="51"/>
        <v>-5</v>
      </c>
      <c r="AC152" s="10">
        <f t="shared" si="52"/>
        <v>-6</v>
      </c>
      <c r="AD152" s="10">
        <f t="shared" si="54"/>
        <v>-6.5</v>
      </c>
      <c r="AE152" s="10">
        <f t="shared" si="53"/>
        <v>-7.5</v>
      </c>
      <c r="AF152" s="10">
        <f t="shared" si="53"/>
        <v>-8.5</v>
      </c>
      <c r="AG152" s="10">
        <f t="shared" si="53"/>
        <v>-9.5</v>
      </c>
      <c r="AI152" s="119"/>
      <c r="AJ152" s="116"/>
      <c r="AK152" s="115"/>
      <c r="AL152" s="115"/>
      <c r="AM152" s="115"/>
      <c r="AN152" s="115"/>
      <c r="AO152" s="115"/>
    </row>
    <row r="153" spans="3:41" outlineLevel="1" x14ac:dyDescent="0.2">
      <c r="C153" s="10">
        <v>2017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>
        <f>X$15</f>
        <v>0</v>
      </c>
      <c r="Y153" s="10">
        <f t="shared" si="56"/>
        <v>-1</v>
      </c>
      <c r="Z153" s="10">
        <f t="shared" si="56"/>
        <v>-2</v>
      </c>
      <c r="AA153" s="10">
        <f t="shared" si="56"/>
        <v>-3</v>
      </c>
      <c r="AB153" s="10">
        <f t="shared" si="51"/>
        <v>-4</v>
      </c>
      <c r="AC153" s="10">
        <f t="shared" si="52"/>
        <v>-5</v>
      </c>
      <c r="AD153" s="10">
        <f t="shared" si="54"/>
        <v>-5.5</v>
      </c>
      <c r="AE153" s="10">
        <f t="shared" si="53"/>
        <v>-6.5</v>
      </c>
      <c r="AF153" s="10">
        <f t="shared" si="53"/>
        <v>-7.5</v>
      </c>
      <c r="AG153" s="10">
        <f t="shared" si="53"/>
        <v>-8.5</v>
      </c>
      <c r="AI153" s="115"/>
      <c r="AJ153" s="115"/>
      <c r="AK153" s="115"/>
      <c r="AL153" s="115"/>
      <c r="AM153" s="139"/>
      <c r="AN153" s="115"/>
      <c r="AO153" s="115"/>
    </row>
    <row r="154" spans="3:41" outlineLevel="1" x14ac:dyDescent="0.2">
      <c r="C154" s="10">
        <v>2018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>
        <f>Y$15</f>
        <v>0</v>
      </c>
      <c r="Z154" s="10">
        <f t="shared" si="56"/>
        <v>-1</v>
      </c>
      <c r="AA154" s="10">
        <f t="shared" si="56"/>
        <v>-2</v>
      </c>
      <c r="AB154" s="10">
        <f t="shared" si="51"/>
        <v>-3</v>
      </c>
      <c r="AC154" s="10">
        <f t="shared" si="52"/>
        <v>-4</v>
      </c>
      <c r="AD154" s="10">
        <f t="shared" si="54"/>
        <v>-4.5</v>
      </c>
      <c r="AE154" s="10">
        <f t="shared" si="53"/>
        <v>-5.5</v>
      </c>
      <c r="AF154" s="10">
        <f t="shared" si="53"/>
        <v>-6.5</v>
      </c>
      <c r="AG154" s="10">
        <f t="shared" si="53"/>
        <v>-7.5</v>
      </c>
      <c r="AI154" s="115"/>
      <c r="AJ154" s="115"/>
      <c r="AK154" s="115"/>
      <c r="AL154" s="115"/>
      <c r="AM154" s="115"/>
      <c r="AN154" s="115"/>
      <c r="AO154" s="115"/>
    </row>
    <row r="155" spans="3:41" outlineLevel="1" x14ac:dyDescent="0.2">
      <c r="C155" s="10">
        <v>2019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>
        <f>Z$15</f>
        <v>0</v>
      </c>
      <c r="AA155" s="10">
        <f t="shared" si="56"/>
        <v>-1</v>
      </c>
      <c r="AB155" s="10">
        <f t="shared" si="51"/>
        <v>-2</v>
      </c>
      <c r="AC155" s="10">
        <f t="shared" si="52"/>
        <v>-3</v>
      </c>
      <c r="AD155" s="10">
        <f t="shared" si="54"/>
        <v>-3.5</v>
      </c>
      <c r="AE155" s="10">
        <f t="shared" si="53"/>
        <v>-4.5</v>
      </c>
      <c r="AF155" s="10">
        <f t="shared" si="53"/>
        <v>-5.5</v>
      </c>
      <c r="AG155" s="10">
        <f t="shared" si="53"/>
        <v>-6.5</v>
      </c>
      <c r="AI155" s="115"/>
      <c r="AJ155" s="115"/>
      <c r="AK155" s="115"/>
      <c r="AL155" s="115"/>
      <c r="AM155" s="115"/>
      <c r="AN155" s="115"/>
      <c r="AO155" s="115"/>
    </row>
    <row r="156" spans="3:41" outlineLevel="1" x14ac:dyDescent="0.2">
      <c r="C156" s="10">
        <v>2020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>
        <f>AA$15</f>
        <v>0</v>
      </c>
      <c r="AB156" s="10">
        <f t="shared" si="51"/>
        <v>-1</v>
      </c>
      <c r="AC156" s="10">
        <f t="shared" si="52"/>
        <v>-2</v>
      </c>
      <c r="AD156" s="10">
        <f t="shared" si="54"/>
        <v>-2.5</v>
      </c>
      <c r="AE156" s="10">
        <f t="shared" si="53"/>
        <v>-3.5</v>
      </c>
      <c r="AF156" s="10">
        <f t="shared" si="53"/>
        <v>-4.5</v>
      </c>
      <c r="AG156" s="10">
        <f t="shared" si="53"/>
        <v>-5.5</v>
      </c>
      <c r="AI156" s="115"/>
      <c r="AJ156" s="115"/>
      <c r="AK156" s="115"/>
      <c r="AL156" s="115"/>
      <c r="AM156" s="115"/>
      <c r="AN156" s="115"/>
      <c r="AO156" s="115"/>
    </row>
    <row r="157" spans="3:41" outlineLevel="1" x14ac:dyDescent="0.2">
      <c r="C157" s="10">
        <v>2021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>
        <f>AB$15</f>
        <v>0</v>
      </c>
      <c r="AC157" s="10">
        <f t="shared" si="52"/>
        <v>-1</v>
      </c>
      <c r="AD157" s="10">
        <f t="shared" si="54"/>
        <v>-1.5</v>
      </c>
      <c r="AE157" s="10">
        <f t="shared" ref="AE157:AE159" si="57">AD157-1</f>
        <v>-2.5</v>
      </c>
      <c r="AF157" s="10">
        <f t="shared" ref="AF157:AF159" si="58">AE157-1</f>
        <v>-3.5</v>
      </c>
      <c r="AG157" s="10">
        <f t="shared" ref="AG157:AG159" si="59">AF157-1</f>
        <v>-4.5</v>
      </c>
      <c r="AI157" s="115"/>
      <c r="AJ157" s="115"/>
      <c r="AK157" s="115"/>
      <c r="AL157" s="115"/>
      <c r="AM157" s="115"/>
      <c r="AN157" s="115"/>
      <c r="AO157" s="115"/>
    </row>
    <row r="158" spans="3:41" outlineLevel="1" x14ac:dyDescent="0.2">
      <c r="C158" s="10">
        <v>2022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>
        <f>AC$15</f>
        <v>0</v>
      </c>
      <c r="AD158" s="10">
        <f t="shared" si="54"/>
        <v>-0.5</v>
      </c>
      <c r="AE158" s="10">
        <f t="shared" si="57"/>
        <v>-1.5</v>
      </c>
      <c r="AF158" s="10">
        <f t="shared" si="58"/>
        <v>-2.5</v>
      </c>
      <c r="AG158" s="10">
        <f t="shared" si="59"/>
        <v>-3.5</v>
      </c>
    </row>
    <row r="159" spans="3:41" outlineLevel="1" x14ac:dyDescent="0.2">
      <c r="C159" s="10">
        <v>2023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>
        <f>AD$15</f>
        <v>0</v>
      </c>
      <c r="AE159" s="10">
        <f t="shared" si="57"/>
        <v>-1</v>
      </c>
      <c r="AF159" s="10">
        <f t="shared" si="58"/>
        <v>-2</v>
      </c>
      <c r="AG159" s="10">
        <f t="shared" si="59"/>
        <v>-3</v>
      </c>
    </row>
    <row r="160" spans="3:41" x14ac:dyDescent="0.2">
      <c r="V160" s="5"/>
    </row>
    <row r="161" spans="2:37" ht="12" x14ac:dyDescent="0.2">
      <c r="B161" t="s">
        <v>81</v>
      </c>
      <c r="D161" s="103">
        <f t="shared" ref="D161:AG161" si="60">D63+D130</f>
        <v>0</v>
      </c>
      <c r="E161" s="103">
        <f t="shared" si="60"/>
        <v>283.22820956547048</v>
      </c>
      <c r="F161" s="103">
        <f t="shared" si="60"/>
        <v>286.69364452403073</v>
      </c>
      <c r="G161" s="103">
        <f t="shared" si="60"/>
        <v>289.16414994587387</v>
      </c>
      <c r="H161" s="103">
        <f t="shared" si="60"/>
        <v>288.9863386110876</v>
      </c>
      <c r="I161" s="103">
        <f t="shared" si="60"/>
        <v>292.76315343815338</v>
      </c>
      <c r="J161" s="103">
        <f t="shared" si="60"/>
        <v>301.97762656027834</v>
      </c>
      <c r="K161" s="103">
        <f t="shared" si="60"/>
        <v>308.0454338045576</v>
      </c>
      <c r="L161" s="103">
        <f t="shared" si="60"/>
        <v>311.91734382832738</v>
      </c>
      <c r="M161" s="103">
        <f t="shared" si="60"/>
        <v>318.90888233316542</v>
      </c>
      <c r="N161" s="103">
        <f t="shared" si="60"/>
        <v>344.6817868487995</v>
      </c>
      <c r="O161" s="103">
        <f t="shared" si="60"/>
        <v>354.16669601599375</v>
      </c>
      <c r="P161" s="103">
        <f t="shared" si="60"/>
        <v>360.12790767991817</v>
      </c>
      <c r="Q161" s="103">
        <f t="shared" si="60"/>
        <v>370.89213833003168</v>
      </c>
      <c r="R161" s="103">
        <f t="shared" si="60"/>
        <v>385.71275024977382</v>
      </c>
      <c r="S161" s="103">
        <f t="shared" si="60"/>
        <v>404.01300705856579</v>
      </c>
      <c r="T161" s="103">
        <f t="shared" si="60"/>
        <v>409.90426727762076</v>
      </c>
      <c r="U161" s="103">
        <f t="shared" si="60"/>
        <v>412.83511097923252</v>
      </c>
      <c r="V161" s="103">
        <f t="shared" si="60"/>
        <v>420.34306151806396</v>
      </c>
      <c r="W161" s="103">
        <f t="shared" si="60"/>
        <v>420.16378860879701</v>
      </c>
      <c r="X161" s="103">
        <f t="shared" si="60"/>
        <v>424.95257688849847</v>
      </c>
      <c r="Y161" s="103">
        <f t="shared" si="60"/>
        <v>437.76931461678271</v>
      </c>
      <c r="Z161" s="103">
        <f t="shared" si="60"/>
        <v>446.46420790489896</v>
      </c>
      <c r="AA161" s="103">
        <f t="shared" si="60"/>
        <v>451.49915815692054</v>
      </c>
      <c r="AB161" s="103">
        <f t="shared" si="60"/>
        <v>454.97595073300772</v>
      </c>
      <c r="AC161" s="103">
        <f t="shared" si="60"/>
        <v>452.70706567515344</v>
      </c>
      <c r="AD161" s="103">
        <f t="shared" si="60"/>
        <v>454.64182466799235</v>
      </c>
      <c r="AE161" s="103">
        <f t="shared" si="60"/>
        <v>454.19096688210891</v>
      </c>
      <c r="AF161" s="103">
        <f t="shared" si="60"/>
        <v>453.74010909622552</v>
      </c>
      <c r="AG161" s="103">
        <f t="shared" si="60"/>
        <v>453.28925131034208</v>
      </c>
      <c r="AJ161" s="103">
        <f t="shared" ref="AJ161" si="61">AJ63+AJ130</f>
        <v>0</v>
      </c>
      <c r="AK161" s="10"/>
    </row>
    <row r="162" spans="2:37" x14ac:dyDescent="0.2">
      <c r="B162" t="s">
        <v>13</v>
      </c>
      <c r="D162" s="11">
        <f>D161*CPI!B8</f>
        <v>0</v>
      </c>
      <c r="E162" s="11">
        <f>E161*CPI!C8</f>
        <v>283.22820956547048</v>
      </c>
      <c r="F162" s="11">
        <f>F161*CPI!D8</f>
        <v>290.52580685684984</v>
      </c>
      <c r="G162" s="11">
        <f>G161*CPI!E8</f>
        <v>298.1023901697647</v>
      </c>
      <c r="H162" s="11">
        <f>H161*CPI!F8</f>
        <v>316.02599602499055</v>
      </c>
      <c r="I162" s="11">
        <f>I161*CPI!G8</f>
        <v>328.22736166583275</v>
      </c>
      <c r="J162" s="11">
        <f>J161*CPI!H8</f>
        <v>349.40602571928611</v>
      </c>
      <c r="K162" s="11">
        <f>K161*CPI!I8</f>
        <v>365.69136293757424</v>
      </c>
      <c r="L162" s="11">
        <f>L161*CPI!J8</f>
        <v>378.88706593683207</v>
      </c>
      <c r="M162" s="11">
        <f>M161*CPI!K8</f>
        <v>399.10234397249945</v>
      </c>
      <c r="N162" s="11">
        <f>N161*CPI!L8</f>
        <v>448.34548214167143</v>
      </c>
      <c r="O162" s="11">
        <f>O161*CPI!M8</f>
        <v>469.26347525594485</v>
      </c>
      <c r="P162" s="11">
        <f>P161*CPI!N8</f>
        <v>500.92979639687854</v>
      </c>
      <c r="Q162" s="11">
        <f>Q161*CPI!O8</f>
        <v>522.40947804881637</v>
      </c>
      <c r="R162" s="11">
        <f>R161*CPI!P8</f>
        <v>558.429570745913</v>
      </c>
      <c r="S162" s="11">
        <f>S161*CPI!Q8</f>
        <v>605.51322862411598</v>
      </c>
      <c r="T162" s="11">
        <f>T161*CPI!R8</f>
        <v>626.65421410488511</v>
      </c>
      <c r="U162" s="11">
        <f>U161*CPI!S8</f>
        <v>644.77429098850394</v>
      </c>
      <c r="V162" s="11">
        <f>V161*CPI!T8</f>
        <v>671.65036950648562</v>
      </c>
      <c r="W162" s="11">
        <f>W161*CPI!U8</f>
        <v>681.45961405293144</v>
      </c>
      <c r="X162" s="11">
        <f>X161*CPI!V8</f>
        <v>698.16092142022978</v>
      </c>
      <c r="Y162" s="11">
        <f>Y161*CPI!W8</f>
        <v>733.12525601718914</v>
      </c>
      <c r="Z162" s="11">
        <f>Z161*CPI!X8</f>
        <v>763.22104205439393</v>
      </c>
      <c r="AA162" s="11">
        <f>AA161*CPI!Y8</f>
        <v>784.12279034514825</v>
      </c>
      <c r="AB162" s="11">
        <f>AB161*CPI!Z8</f>
        <v>787.40779426680899</v>
      </c>
      <c r="AC162" s="11">
        <f>AC161*CPI!AA8</f>
        <v>813.61501968191976</v>
      </c>
      <c r="AD162" s="11">
        <f>AD161*CPI!AB8</f>
        <v>834.28691217906612</v>
      </c>
      <c r="AE162" s="11">
        <f>AE161*CPI!AC8</f>
        <v>868.88160082590662</v>
      </c>
      <c r="AF162" s="11">
        <f>AF161*CPI!AD8</f>
        <v>901.11232372889515</v>
      </c>
      <c r="AG162" s="11">
        <f>AG161*CPI!AE8</f>
        <v>930.5992571769093</v>
      </c>
    </row>
    <row r="163" spans="2:37" x14ac:dyDescent="0.2">
      <c r="D163" s="10" t="b">
        <f t="shared" ref="D163:AG163" si="62">D162=D11</f>
        <v>1</v>
      </c>
      <c r="E163" s="10" t="b">
        <f t="shared" si="62"/>
        <v>1</v>
      </c>
      <c r="F163" s="10" t="b">
        <f t="shared" si="62"/>
        <v>1</v>
      </c>
      <c r="G163" s="10" t="b">
        <f t="shared" si="62"/>
        <v>1</v>
      </c>
      <c r="H163" s="10" t="b">
        <f t="shared" si="62"/>
        <v>1</v>
      </c>
      <c r="I163" s="10" t="b">
        <f t="shared" si="62"/>
        <v>1</v>
      </c>
      <c r="J163" s="10" t="b">
        <f t="shared" si="62"/>
        <v>1</v>
      </c>
      <c r="K163" s="10" t="b">
        <f t="shared" si="62"/>
        <v>1</v>
      </c>
      <c r="L163" s="10" t="b">
        <f t="shared" si="62"/>
        <v>1</v>
      </c>
      <c r="M163" s="10" t="b">
        <f t="shared" si="62"/>
        <v>0</v>
      </c>
      <c r="N163" s="10" t="b">
        <f t="shared" si="62"/>
        <v>0</v>
      </c>
      <c r="O163" s="10" t="b">
        <f t="shared" si="62"/>
        <v>1</v>
      </c>
      <c r="P163" s="10" t="b">
        <f t="shared" si="62"/>
        <v>1</v>
      </c>
      <c r="Q163" s="10" t="b">
        <f t="shared" si="62"/>
        <v>0</v>
      </c>
      <c r="R163" s="10" t="b">
        <f t="shared" si="62"/>
        <v>1</v>
      </c>
      <c r="S163" s="10" t="b">
        <f t="shared" si="62"/>
        <v>1</v>
      </c>
      <c r="T163" s="10" t="b">
        <f t="shared" si="62"/>
        <v>0</v>
      </c>
      <c r="U163" s="10" t="b">
        <f t="shared" si="62"/>
        <v>1</v>
      </c>
      <c r="V163" s="10" t="b">
        <f t="shared" si="62"/>
        <v>1</v>
      </c>
      <c r="W163" s="10" t="b">
        <f t="shared" si="62"/>
        <v>0</v>
      </c>
      <c r="X163" s="10" t="b">
        <f t="shared" si="62"/>
        <v>1</v>
      </c>
      <c r="Y163" s="10" t="b">
        <f t="shared" si="62"/>
        <v>0</v>
      </c>
      <c r="Z163" s="10" t="b">
        <f t="shared" si="62"/>
        <v>1</v>
      </c>
      <c r="AA163" s="10" t="b">
        <f t="shared" si="62"/>
        <v>0</v>
      </c>
      <c r="AB163" s="10" t="b">
        <f t="shared" si="62"/>
        <v>1</v>
      </c>
      <c r="AC163" s="10" t="b">
        <f t="shared" si="62"/>
        <v>1</v>
      </c>
      <c r="AD163" s="10" t="b">
        <f t="shared" si="62"/>
        <v>1</v>
      </c>
      <c r="AE163" s="10" t="b">
        <f t="shared" si="62"/>
        <v>0</v>
      </c>
      <c r="AF163" s="10" t="b">
        <f t="shared" si="62"/>
        <v>0</v>
      </c>
      <c r="AG163" s="10" t="b">
        <f t="shared" si="62"/>
        <v>0</v>
      </c>
    </row>
    <row r="165" spans="2:37" x14ac:dyDescent="0.2">
      <c r="E165" s="41">
        <f t="shared" ref="E165:AD165" si="63">E162-E11</f>
        <v>0</v>
      </c>
      <c r="F165" s="41">
        <f t="shared" si="63"/>
        <v>0</v>
      </c>
      <c r="G165" s="41">
        <f t="shared" si="63"/>
        <v>0</v>
      </c>
      <c r="H165" s="41">
        <f t="shared" si="63"/>
        <v>0</v>
      </c>
      <c r="I165" s="41">
        <f t="shared" si="63"/>
        <v>0</v>
      </c>
      <c r="J165" s="41">
        <f t="shared" si="63"/>
        <v>0</v>
      </c>
      <c r="K165" s="41">
        <f t="shared" si="63"/>
        <v>0</v>
      </c>
      <c r="L165" s="41">
        <f t="shared" si="63"/>
        <v>0</v>
      </c>
      <c r="M165" s="41">
        <f t="shared" si="63"/>
        <v>0</v>
      </c>
      <c r="N165" s="41">
        <f t="shared" si="63"/>
        <v>0</v>
      </c>
      <c r="O165" s="41">
        <f t="shared" si="63"/>
        <v>0</v>
      </c>
      <c r="P165" s="41">
        <f t="shared" si="63"/>
        <v>0</v>
      </c>
      <c r="Q165" s="41">
        <f t="shared" si="63"/>
        <v>0</v>
      </c>
      <c r="R165" s="41">
        <f t="shared" si="63"/>
        <v>0</v>
      </c>
      <c r="S165" s="41">
        <f t="shared" si="63"/>
        <v>0</v>
      </c>
      <c r="T165" s="41">
        <f t="shared" si="63"/>
        <v>0</v>
      </c>
      <c r="U165" s="41">
        <f t="shared" si="63"/>
        <v>0</v>
      </c>
      <c r="V165" s="41">
        <f t="shared" si="63"/>
        <v>0</v>
      </c>
      <c r="W165" s="41">
        <f t="shared" si="63"/>
        <v>0</v>
      </c>
      <c r="X165" s="41">
        <f t="shared" si="63"/>
        <v>0</v>
      </c>
      <c r="Y165" s="41">
        <f t="shared" si="63"/>
        <v>0</v>
      </c>
      <c r="Z165" s="41">
        <f t="shared" si="63"/>
        <v>0</v>
      </c>
      <c r="AA165" s="41">
        <f t="shared" si="63"/>
        <v>0</v>
      </c>
      <c r="AB165" s="41">
        <f t="shared" si="63"/>
        <v>0</v>
      </c>
      <c r="AC165" s="41">
        <f t="shared" si="63"/>
        <v>0</v>
      </c>
      <c r="AD165" s="41">
        <f t="shared" si="63"/>
        <v>0</v>
      </c>
      <c r="AE165" s="41"/>
      <c r="AF165" s="41"/>
      <c r="AG165" s="41"/>
    </row>
    <row r="167" spans="2:37" x14ac:dyDescent="0.2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2:37" x14ac:dyDescent="0.2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</row>
  </sheetData>
  <mergeCells count="1">
    <mergeCell ref="L1:M1"/>
  </mergeCells>
  <phoneticPr fontId="6" type="noConversion"/>
  <pageMargins left="0.7" right="0.7" top="0.75" bottom="0.75" header="0.3" footer="0.3"/>
  <pageSetup paperSize="9" orientation="portrait" verticalDpi="90" r:id="rId1"/>
  <headerFooter>
    <oddFooter>&amp;C_x000D_&amp;1#&amp;"Century Gothic"&amp;7&amp;K7F7F7F BUSINESS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2030-90FE-44B0-A022-C88419022BF8}">
  <dimension ref="B1:AQ151"/>
  <sheetViews>
    <sheetView zoomScale="95" zoomScaleNormal="95" workbookViewId="0">
      <pane xSplit="2" topLeftCell="C1" activePane="topRight" state="frozen"/>
      <selection pane="topRight" activeCell="A10" sqref="A10"/>
    </sheetView>
  </sheetViews>
  <sheetFormatPr defaultRowHeight="11.4" outlineLevelRow="1" outlineLevelCol="1" x14ac:dyDescent="0.2"/>
  <cols>
    <col min="1" max="1" width="4.375" customWidth="1"/>
    <col min="2" max="2" width="37" customWidth="1"/>
    <col min="3" max="3" width="9.375" customWidth="1" outlineLevel="1"/>
    <col min="28" max="30" width="9.625" customWidth="1"/>
    <col min="31" max="33" width="9.25" hidden="1" customWidth="1" outlineLevel="1"/>
    <col min="34" max="34" width="9.25" customWidth="1" collapsed="1"/>
    <col min="38" max="38" width="12" customWidth="1"/>
  </cols>
  <sheetData>
    <row r="1" spans="2:43" ht="13.8" x14ac:dyDescent="0.25">
      <c r="B1" s="7" t="s">
        <v>44</v>
      </c>
      <c r="L1" s="193"/>
      <c r="M1" s="193"/>
      <c r="R1" s="88" t="s">
        <v>80</v>
      </c>
    </row>
    <row r="2" spans="2:43" ht="13.8" x14ac:dyDescent="0.2">
      <c r="B2" s="7" t="s">
        <v>5</v>
      </c>
      <c r="C2" s="58"/>
      <c r="Q2" s="6" t="s">
        <v>7</v>
      </c>
      <c r="R2" s="15"/>
      <c r="S2" s="49">
        <f>'[4]RFM input'!G$189</f>
        <v>0</v>
      </c>
      <c r="T2" s="49">
        <f>'[4]RFM input'!H$189</f>
        <v>6.5567703211300676E-2</v>
      </c>
      <c r="U2" s="49">
        <f>'[4]RFM input'!I$189</f>
        <v>6.7208740236714748E-2</v>
      </c>
      <c r="V2" s="49">
        <f>'[4]RFM input'!J$189</f>
        <v>6.8740090056285341E-2</v>
      </c>
      <c r="W2" s="49">
        <f>'[4]RFM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ht="12" x14ac:dyDescent="0.25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E17</f>
        <v>194.9</v>
      </c>
      <c r="F5" s="20">
        <f t="shared" ref="F5:AB5" si="0">E11</f>
        <v>202.842025230807</v>
      </c>
      <c r="G5" s="20">
        <f t="shared" si="0"/>
        <v>213.76647009126427</v>
      </c>
      <c r="H5" s="20">
        <f t="shared" si="0"/>
        <v>224.56014815201084</v>
      </c>
      <c r="I5" s="20">
        <f t="shared" si="0"/>
        <v>242.16779048366158</v>
      </c>
      <c r="J5" s="20">
        <f t="shared" si="0"/>
        <v>252.40435772831137</v>
      </c>
      <c r="K5" s="20">
        <f t="shared" si="0"/>
        <v>268.69551827916285</v>
      </c>
      <c r="L5" s="20">
        <f t="shared" si="0"/>
        <v>284.29599951459153</v>
      </c>
      <c r="M5" s="20">
        <f t="shared" si="0"/>
        <v>298.74761216662159</v>
      </c>
      <c r="N5" s="20">
        <f t="shared" si="0"/>
        <v>315.03133891704056</v>
      </c>
      <c r="O5" s="20">
        <f t="shared" si="0"/>
        <v>332.89163564013938</v>
      </c>
      <c r="P5" s="20">
        <f t="shared" si="0"/>
        <v>353.53990013750223</v>
      </c>
      <c r="Q5" s="20">
        <f t="shared" si="0"/>
        <v>386.46186750566773</v>
      </c>
      <c r="R5" s="20">
        <f t="shared" si="0"/>
        <v>401.67829622722803</v>
      </c>
      <c r="S5" s="20">
        <f t="shared" si="0"/>
        <v>423.45869274009317</v>
      </c>
      <c r="T5" s="20">
        <f t="shared" si="0"/>
        <v>451.79286492719763</v>
      </c>
      <c r="U5" s="20">
        <f t="shared" si="0"/>
        <v>471.80354656207874</v>
      </c>
      <c r="V5" s="20">
        <f t="shared" si="0"/>
        <v>506.16300259281928</v>
      </c>
      <c r="W5" s="20">
        <f t="shared" si="0"/>
        <v>539.84968472110586</v>
      </c>
      <c r="X5" s="20">
        <f t="shared" si="0"/>
        <v>573.94473782606224</v>
      </c>
      <c r="Y5" s="20">
        <f t="shared" si="0"/>
        <v>600.52017607673645</v>
      </c>
      <c r="Z5" s="20">
        <f t="shared" si="0"/>
        <v>620.58493014217015</v>
      </c>
      <c r="AA5" s="20">
        <f t="shared" si="0"/>
        <v>649.20302438572207</v>
      </c>
      <c r="AB5" s="20">
        <f t="shared" si="0"/>
        <v>676.29078115978018</v>
      </c>
      <c r="AC5" s="20">
        <f>AB11</f>
        <v>689.37010720905312</v>
      </c>
      <c r="AD5" s="20">
        <f t="shared" ref="AD5" si="1">AC11</f>
        <v>734.67914198244091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2.711338683118556</v>
      </c>
      <c r="G6" s="20">
        <f>G5*CPI!E4</f>
        <v>3.7008209991067926</v>
      </c>
      <c r="H6" s="20">
        <f>H5*CPI!F4</f>
        <v>13.648307221556555</v>
      </c>
      <c r="I6" s="20">
        <f>I5*CPI!G4</f>
        <v>6.1050703483275814</v>
      </c>
      <c r="J6" s="20">
        <f>J5*CPI!H4</f>
        <v>8.0874719689399583</v>
      </c>
      <c r="K6" s="20">
        <f>K5*CPI!I4</f>
        <v>6.9841434354150431</v>
      </c>
      <c r="L6" s="20">
        <f>L5*CPI!J4</f>
        <v>6.6022294046316086</v>
      </c>
      <c r="M6" s="20">
        <f>M5*CPI!K4</f>
        <v>9.0405054575868995</v>
      </c>
      <c r="N6" s="20">
        <f>N5*CPI!L4</f>
        <v>12.40777636589139</v>
      </c>
      <c r="O6" s="20">
        <f>O5*CPI!M4</f>
        <v>6.2002937916275478</v>
      </c>
      <c r="P6" s="20">
        <f>P5*CPI!N4</f>
        <v>17.610121129169393</v>
      </c>
      <c r="Q6" s="20">
        <f>Q5*CPI!O4</f>
        <v>4.8742938243957594</v>
      </c>
      <c r="R6" s="20">
        <f>R5*CPI!P4</f>
        <v>11.197437676559813</v>
      </c>
      <c r="S6" s="20">
        <f>S5*CPI!Q4</f>
        <v>14.905355024319464</v>
      </c>
      <c r="T6" s="20">
        <f>T5*CPI!R4</f>
        <v>9.0539652290019657</v>
      </c>
      <c r="U6" s="20">
        <f>U5*CPI!S4</f>
        <v>10.196147371675552</v>
      </c>
      <c r="V6" s="20">
        <f>V5*CPI!T4</f>
        <v>11.680684675218977</v>
      </c>
      <c r="W6" s="20">
        <f>W5*CPI!U4</f>
        <v>8.1180403717458915</v>
      </c>
      <c r="X6" s="20">
        <f>X5*CPI!V4</f>
        <v>7.4400243792267915</v>
      </c>
      <c r="Y6" s="20">
        <f>Y5*CPI!W4</f>
        <v>11.61226859816894</v>
      </c>
      <c r="Z6" s="20">
        <f>Z5*CPI!X4</f>
        <v>12.893815170072237</v>
      </c>
      <c r="AA6" s="20">
        <f>AA5*CPI!Y4</f>
        <v>10.341287114108892</v>
      </c>
      <c r="AB6" s="20">
        <f>AB5*CPI!Z4</f>
        <v>-2.3564138716368452</v>
      </c>
      <c r="AC6" s="20">
        <f>AC5*CPI!AA4</f>
        <v>26.514234892655796</v>
      </c>
      <c r="AD6" s="20">
        <f>AD5*CPI!AB4</f>
        <v>15.460419654512595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-SUM(E57,E117)*CPI!C$8</f>
        <v>-4.9974358974358974</v>
      </c>
      <c r="F7" s="20">
        <f>-SUM(F57,F117)*CPI!D$8</f>
        <v>-5.0642353747616902</v>
      </c>
      <c r="G7" s="20">
        <f>-SUM(G57,G117)*CPI!E$8</f>
        <v>-5.1519096887517941</v>
      </c>
      <c r="H7" s="20">
        <f>-SUM(H57,H117)*CPI!F$8</f>
        <v>-5.4650322387164492</v>
      </c>
      <c r="I7" s="20">
        <f>-SUM(I57,I117)*CPI!G$8</f>
        <v>-5.6028061607008963</v>
      </c>
      <c r="J7" s="20">
        <f>-SUM(J57,J117)*CPI!H$8</f>
        <v>-5.7823297560139668</v>
      </c>
      <c r="K7" s="20">
        <f>-SUM(K57,K117)*CPI!I$8</f>
        <v>-5.9326285799970009</v>
      </c>
      <c r="L7" s="20">
        <f>-SUM(L57,L117)*CPI!J$8</f>
        <v>-6.0704025019814498</v>
      </c>
      <c r="M7" s="20">
        <f>-SUM(M57,M117)*CPI!K$8</f>
        <v>-6.2541010646273802</v>
      </c>
      <c r="N7" s="20">
        <f>-SUM(N57,N117)*CPI!L$8</f>
        <v>-6.5004241372662417</v>
      </c>
      <c r="O7" s="20">
        <f>-SUM(O57,O117)*CPI!M$8</f>
        <v>-6.6479471291484451</v>
      </c>
      <c r="P7" s="20">
        <f>-SUM(P57,P117)*CPI!N$8</f>
        <v>-6.9790869924540733</v>
      </c>
      <c r="Q7" s="20">
        <f>-SUM(Q57,Q117)*CPI!O$8</f>
        <v>-7.0671115130796194</v>
      </c>
      <c r="R7" s="20">
        <f>-SUM(R57,R117)*CPI!P$8</f>
        <v>-7.2641187735272732</v>
      </c>
      <c r="S7" s="20">
        <f>-SUM(S57,S117)*CPI!Q$8</f>
        <v>-7.519809047725289</v>
      </c>
      <c r="T7" s="20">
        <f>-SUM(T57,T117)*CPI!R$8</f>
        <v>-7.6705066238320088</v>
      </c>
      <c r="U7" s="20">
        <f>-SUM(U57,U117)*CPI!S$8</f>
        <v>-7.8362739575494</v>
      </c>
      <c r="V7" s="20">
        <f>-SUM(V57,V117)*CPI!T$8</f>
        <v>-8.0171110488774655</v>
      </c>
      <c r="W7" s="20">
        <f>-SUM(W57,W117)*CPI!U$8</f>
        <v>-8.1376691097628395</v>
      </c>
      <c r="X7" s="20">
        <f>-SUM(X57,X117)*CPI!V$8</f>
        <v>-8.2431574130375438</v>
      </c>
      <c r="Y7" s="20">
        <f>-SUM(Y57,Y117)*CPI!W$8</f>
        <v>-8.4025554845603683</v>
      </c>
      <c r="Z7" s="20">
        <f>-SUM(Z57,Z117)*CPI!X$8</f>
        <v>-8.5771343247996548</v>
      </c>
      <c r="AA7" s="20">
        <f>-SUM(AA57,AA117)*CPI!Y$8</f>
        <v>-8.7137612432477916</v>
      </c>
      <c r="AB7" s="20">
        <f>-SUM(AB57,AB117)*CPI!Z$8</f>
        <v>-8.6833997058148729</v>
      </c>
      <c r="AC7" s="20">
        <f>-SUM(AC57,AC117)*CPI!AA$8</f>
        <v>-9.0173766175769821</v>
      </c>
      <c r="AD7" s="20">
        <f>-SUM(AD57,AD117)*CPI!AB$8</f>
        <v>-4.6035681132663626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-SUM(E58,E118)*CPI!C$8</f>
        <v>0</v>
      </c>
      <c r="F8" s="20">
        <f>-SUM(F58,F118)*CPI!D$8</f>
        <v>-0.21854032788302166</v>
      </c>
      <c r="G8" s="20">
        <f>-SUM(G58,G118)*CPI!E$8</f>
        <v>-0.45114927337673094</v>
      </c>
      <c r="H8" s="20">
        <f>-SUM(H58,H118)*CPI!F$8</f>
        <v>-0.70302833611724991</v>
      </c>
      <c r="I8" s="20">
        <f>-SUM(I58,I118)*CPI!G$8</f>
        <v>-0.89379687590188661</v>
      </c>
      <c r="J8" s="20">
        <f>-SUM(J58,J118)*CPI!H$8</f>
        <v>-1.1052463834394923</v>
      </c>
      <c r="K8" s="20">
        <f>-SUM(K58,K118)*CPI!I$8</f>
        <v>-1.3920336199892995</v>
      </c>
      <c r="L8" s="20">
        <f>-SUM(L58,L118)*CPI!J$8</f>
        <v>-1.6962142506200621</v>
      </c>
      <c r="M8" s="20">
        <f>-SUM(M58,M118)*CPI!K$8</f>
        <v>-2.0156866671908666</v>
      </c>
      <c r="N8" s="20">
        <f>-SUM(N58,N118)*CPI!L$8</f>
        <v>-2.3638095627542421</v>
      </c>
      <c r="O8" s="20">
        <f>-SUM(O58,O118)*CPI!M$8</f>
        <v>-2.6244447658281418</v>
      </c>
      <c r="P8" s="20">
        <f>-SUM(P58,P118)*CPI!N$8</f>
        <v>-3.1702021420388462</v>
      </c>
      <c r="Q8" s="20">
        <f>-SUM(Q58,Q118)*CPI!O$8</f>
        <v>-3.6398911204039259</v>
      </c>
      <c r="R8" s="20">
        <f>-SUM(R58,R118)*CPI!P$8</f>
        <v>-4.1019576318724145</v>
      </c>
      <c r="S8" s="20">
        <f>-SUM(S58,S118)*CPI!Q$8</f>
        <v>-4.6250364369913974</v>
      </c>
      <c r="T8" s="20">
        <f>-SUM(T58,T118)*CPI!R$8</f>
        <v>-5.1524918862156204</v>
      </c>
      <c r="U8" s="20">
        <f>-SUM(U58,U118)*CPI!S$8</f>
        <v>-5.6687360381862888</v>
      </c>
      <c r="V8" s="20">
        <f>-SUM(V58,V118)*CPI!T$8</f>
        <v>-6.4418461494634727</v>
      </c>
      <c r="W8" s="20">
        <f>-SUM(W58,W118)*CPI!U$8</f>
        <v>-7.1556043469416384</v>
      </c>
      <c r="X8" s="20">
        <f>-SUM(X58,X118)*CPI!V$8</f>
        <v>-7.9451167040897568</v>
      </c>
      <c r="Y8" s="20">
        <f>-SUM(Y58,Y118)*CPI!W$8</f>
        <v>-8.6988639362951794</v>
      </c>
      <c r="Z8" s="20">
        <f>-SUM(Z58,Z118)*CPI!X$8</f>
        <v>-9.3143463927188979</v>
      </c>
      <c r="AA8" s="20">
        <f>-SUM(AA58,AA118)*CPI!Y$8</f>
        <v>-10.031903713429848</v>
      </c>
      <c r="AB8" s="20">
        <f>-SUM(AB58,AB118)*CPI!Z$8</f>
        <v>-10.586423822462919</v>
      </c>
      <c r="AC8" s="20">
        <f>-SUM(AC58,AC118)*CPI!AA$8</f>
        <v>-11.594267183024353</v>
      </c>
      <c r="AD8" s="20">
        <f>-SUM(AD58,AD118)*CPI!AB$8</f>
        <v>-6.2544246756872157</v>
      </c>
      <c r="AE8" s="43"/>
      <c r="AF8" s="43"/>
      <c r="AG8" s="43"/>
    </row>
    <row r="9" spans="2:43" x14ac:dyDescent="0.2">
      <c r="B9" s="16" t="s">
        <v>34</v>
      </c>
      <c r="C9" s="16"/>
      <c r="D9" s="43">
        <f>D21*CPI!B8</f>
        <v>0</v>
      </c>
      <c r="E9" s="43">
        <f>E21*CPI!C8</f>
        <v>12.939461128242883</v>
      </c>
      <c r="F9" s="43">
        <f>F21*CPI!D8</f>
        <v>13.495881879983433</v>
      </c>
      <c r="G9" s="43">
        <f>G21*CPI!E8</f>
        <v>12.695916023768325</v>
      </c>
      <c r="H9" s="43">
        <f>H21*CPI!F8</f>
        <v>10.127395684927885</v>
      </c>
      <c r="I9" s="43">
        <f>I21*CPI!G8</f>
        <v>10.628099932925</v>
      </c>
      <c r="J9" s="43">
        <f>J21*CPI!H8</f>
        <v>15.091264721365</v>
      </c>
      <c r="K9" s="43">
        <f>K21*CPI!I8</f>
        <v>15.940999999999999</v>
      </c>
      <c r="L9" s="43">
        <f>L21*CPI!J8</f>
        <v>15.616</v>
      </c>
      <c r="M9" s="43">
        <f>M21*CPI!K8</f>
        <v>15.51300902465035</v>
      </c>
      <c r="N9" s="43">
        <f>N21*CPI!L8-N10</f>
        <v>12.75883482469817</v>
      </c>
      <c r="O9" s="43">
        <f>O21*CPI!M8</f>
        <v>23.72036260071188</v>
      </c>
      <c r="P9" s="43">
        <f>P21*CPI!N8</f>
        <v>25.461135373489057</v>
      </c>
      <c r="Q9" s="43">
        <f>Q21*CPI!O8</f>
        <v>21.0491375306481</v>
      </c>
      <c r="R9" s="43">
        <f>R21*CPI!P8</f>
        <v>21.949035241705094</v>
      </c>
      <c r="S9" s="43">
        <f>S21*CPI!Q8</f>
        <v>25.573662647501695</v>
      </c>
      <c r="T9" s="43">
        <f>T21*CPI!R8</f>
        <v>23.779714915926753</v>
      </c>
      <c r="U9" s="43">
        <f>U21*CPI!S8</f>
        <v>37.66831865480065</v>
      </c>
      <c r="V9" s="43">
        <f>V21*CPI!T8</f>
        <v>36.46495465140854</v>
      </c>
      <c r="W9" s="43">
        <f>W21*CPI!U8</f>
        <v>41.270286189915019</v>
      </c>
      <c r="X9" s="43">
        <f>X21*CPI!V8</f>
        <v>35.323687988574797</v>
      </c>
      <c r="Y9" s="43">
        <f>Y21*CPI!W8</f>
        <v>25.553904888120282</v>
      </c>
      <c r="Z9" s="43">
        <f>Z21*CPI!X8</f>
        <v>33.615759790998275</v>
      </c>
      <c r="AA9" s="43">
        <f>AA21*CPI!Y8</f>
        <v>35.492134616626814</v>
      </c>
      <c r="AB9" s="43">
        <f>AB21*CPI!Z8</f>
        <v>34.705563449187551</v>
      </c>
      <c r="AC9" s="43">
        <f>AC21*CPI!AA8</f>
        <v>39.406443681333229</v>
      </c>
      <c r="AD9" s="43">
        <f>AD21*CPI!AB8</f>
        <v>22.262001870685236</v>
      </c>
      <c r="AE9" s="92"/>
      <c r="AF9" s="92"/>
      <c r="AG9" s="92"/>
    </row>
    <row r="10" spans="2:43" x14ac:dyDescent="0.2">
      <c r="B10" s="16" t="s">
        <v>95</v>
      </c>
      <c r="C10" s="1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2">
        <f>'[5]Actual Data Inputs'!$E$18</f>
        <v>1.5579192325297435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92"/>
      <c r="AF10" s="92"/>
      <c r="AG10" s="92"/>
    </row>
    <row r="11" spans="2:43" ht="12" x14ac:dyDescent="0.25">
      <c r="B11" s="90" t="s">
        <v>4</v>
      </c>
      <c r="C11" s="16"/>
      <c r="D11" s="93">
        <f t="shared" ref="D11" si="2">SUM(D5:D10)</f>
        <v>0</v>
      </c>
      <c r="E11" s="93">
        <f>SUM(E5:E10)</f>
        <v>202.842025230807</v>
      </c>
      <c r="F11" s="93">
        <f t="shared" ref="F11:AG11" si="3">SUM(F5:F10)</f>
        <v>213.76647009126427</v>
      </c>
      <c r="G11" s="93">
        <f t="shared" si="3"/>
        <v>224.56014815201084</v>
      </c>
      <c r="H11" s="93">
        <f t="shared" si="3"/>
        <v>242.16779048366158</v>
      </c>
      <c r="I11" s="93">
        <f t="shared" si="3"/>
        <v>252.40435772831137</v>
      </c>
      <c r="J11" s="93">
        <f t="shared" si="3"/>
        <v>268.69551827916285</v>
      </c>
      <c r="K11" s="93">
        <f t="shared" si="3"/>
        <v>284.29599951459153</v>
      </c>
      <c r="L11" s="93">
        <f t="shared" si="3"/>
        <v>298.74761216662159</v>
      </c>
      <c r="M11" s="93">
        <f t="shared" si="3"/>
        <v>315.03133891704056</v>
      </c>
      <c r="N11" s="93">
        <f t="shared" si="3"/>
        <v>332.89163564013938</v>
      </c>
      <c r="O11" s="93">
        <f t="shared" si="3"/>
        <v>353.53990013750223</v>
      </c>
      <c r="P11" s="93">
        <f t="shared" si="3"/>
        <v>386.46186750566773</v>
      </c>
      <c r="Q11" s="93">
        <f t="shared" si="3"/>
        <v>401.67829622722803</v>
      </c>
      <c r="R11" s="93">
        <f t="shared" si="3"/>
        <v>423.45869274009317</v>
      </c>
      <c r="S11" s="93">
        <f t="shared" si="3"/>
        <v>451.79286492719763</v>
      </c>
      <c r="T11" s="93">
        <f t="shared" si="3"/>
        <v>471.80354656207874</v>
      </c>
      <c r="U11" s="93">
        <f t="shared" si="3"/>
        <v>506.16300259281928</v>
      </c>
      <c r="V11" s="93">
        <f t="shared" si="3"/>
        <v>539.84968472110586</v>
      </c>
      <c r="W11" s="93">
        <f t="shared" si="3"/>
        <v>573.94473782606224</v>
      </c>
      <c r="X11" s="93">
        <f t="shared" si="3"/>
        <v>600.52017607673645</v>
      </c>
      <c r="Y11" s="93">
        <f t="shared" si="3"/>
        <v>620.58493014217015</v>
      </c>
      <c r="Z11" s="93">
        <f t="shared" si="3"/>
        <v>649.20302438572207</v>
      </c>
      <c r="AA11" s="93">
        <f t="shared" si="3"/>
        <v>676.29078115978018</v>
      </c>
      <c r="AB11" s="93">
        <f t="shared" si="3"/>
        <v>689.37010720905312</v>
      </c>
      <c r="AC11" s="93">
        <f t="shared" si="3"/>
        <v>734.67914198244091</v>
      </c>
      <c r="AD11" s="93">
        <f t="shared" si="3"/>
        <v>761.54357071868526</v>
      </c>
      <c r="AE11" s="93">
        <f t="shared" si="3"/>
        <v>0</v>
      </c>
      <c r="AF11" s="93">
        <f t="shared" si="3"/>
        <v>0</v>
      </c>
      <c r="AG11" s="93">
        <f t="shared" si="3"/>
        <v>0</v>
      </c>
      <c r="AH11" s="5"/>
      <c r="AI11" s="5"/>
      <c r="AJ11" s="5"/>
      <c r="AK11" s="5"/>
      <c r="AL11" s="5"/>
    </row>
    <row r="12" spans="2:43" x14ac:dyDescent="0.2"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</row>
    <row r="13" spans="2:43" s="62" customFormat="1" ht="12" x14ac:dyDescent="0.25">
      <c r="B13" s="144" t="s">
        <v>21</v>
      </c>
      <c r="C13" s="144"/>
      <c r="D13" s="145">
        <v>1997</v>
      </c>
      <c r="E13" s="145">
        <v>1998</v>
      </c>
      <c r="F13" s="145">
        <v>1999</v>
      </c>
      <c r="G13" s="145">
        <v>2000</v>
      </c>
      <c r="H13" s="145">
        <v>2001</v>
      </c>
      <c r="I13" s="145">
        <v>2002</v>
      </c>
      <c r="J13" s="145">
        <v>2003</v>
      </c>
      <c r="K13" s="145">
        <v>2004</v>
      </c>
      <c r="L13" s="145">
        <v>2005</v>
      </c>
      <c r="M13" s="145">
        <v>2006</v>
      </c>
      <c r="N13" s="145">
        <v>2007</v>
      </c>
      <c r="O13" s="145">
        <v>2008</v>
      </c>
      <c r="P13" s="145">
        <v>2009</v>
      </c>
      <c r="Q13" s="145">
        <v>2010</v>
      </c>
      <c r="R13" s="145">
        <v>2011</v>
      </c>
      <c r="S13" s="145">
        <v>2012</v>
      </c>
      <c r="T13" s="145">
        <v>2013</v>
      </c>
      <c r="U13" s="145">
        <v>2014</v>
      </c>
      <c r="V13" s="145">
        <v>2015</v>
      </c>
      <c r="W13" s="145">
        <v>2016</v>
      </c>
      <c r="X13" s="145">
        <v>2017</v>
      </c>
      <c r="Y13" s="145">
        <v>2018</v>
      </c>
      <c r="Z13" s="145">
        <v>2019</v>
      </c>
      <c r="AA13" s="145">
        <v>2020</v>
      </c>
      <c r="AB13" s="145">
        <v>2021</v>
      </c>
      <c r="AC13" s="145">
        <v>2022</v>
      </c>
      <c r="AD13" s="146" t="s">
        <v>28</v>
      </c>
      <c r="AE13" s="146" t="s">
        <v>29</v>
      </c>
      <c r="AF13" s="146" t="s">
        <v>30</v>
      </c>
      <c r="AG13" s="146" t="s">
        <v>31</v>
      </c>
      <c r="AH13" s="150"/>
      <c r="AI13" s="152" t="s">
        <v>36</v>
      </c>
      <c r="AJ13" s="150"/>
      <c r="AK13" s="150"/>
      <c r="AL13" s="150"/>
    </row>
    <row r="14" spans="2:43" x14ac:dyDescent="0.2">
      <c r="B14" s="16" t="s">
        <v>44</v>
      </c>
      <c r="C14" s="16"/>
      <c r="D14" s="94"/>
      <c r="E14" s="17">
        <f t="shared" ref="E14:AC14" si="4">$AI14</f>
        <v>60</v>
      </c>
      <c r="F14" s="17">
        <f t="shared" si="4"/>
        <v>60</v>
      </c>
      <c r="G14" s="17">
        <f t="shared" si="4"/>
        <v>60</v>
      </c>
      <c r="H14" s="17">
        <f t="shared" si="4"/>
        <v>60</v>
      </c>
      <c r="I14" s="17">
        <f t="shared" si="4"/>
        <v>60</v>
      </c>
      <c r="J14" s="17">
        <f t="shared" si="4"/>
        <v>60</v>
      </c>
      <c r="K14" s="17">
        <f t="shared" si="4"/>
        <v>60</v>
      </c>
      <c r="L14" s="17">
        <f t="shared" si="4"/>
        <v>60</v>
      </c>
      <c r="M14" s="17">
        <f t="shared" si="4"/>
        <v>60</v>
      </c>
      <c r="N14" s="17">
        <f t="shared" si="4"/>
        <v>60</v>
      </c>
      <c r="O14" s="17">
        <f t="shared" si="4"/>
        <v>60</v>
      </c>
      <c r="P14" s="17">
        <f t="shared" si="4"/>
        <v>60</v>
      </c>
      <c r="Q14" s="17">
        <f t="shared" si="4"/>
        <v>60</v>
      </c>
      <c r="R14" s="17">
        <f t="shared" si="4"/>
        <v>60</v>
      </c>
      <c r="S14" s="17">
        <f t="shared" si="4"/>
        <v>60</v>
      </c>
      <c r="T14" s="17">
        <f t="shared" si="4"/>
        <v>60</v>
      </c>
      <c r="U14" s="17">
        <f t="shared" si="4"/>
        <v>60</v>
      </c>
      <c r="V14" s="17">
        <f t="shared" si="4"/>
        <v>60</v>
      </c>
      <c r="W14" s="17">
        <f t="shared" si="4"/>
        <v>60</v>
      </c>
      <c r="X14" s="17">
        <f t="shared" si="4"/>
        <v>60</v>
      </c>
      <c r="Y14" s="17">
        <f t="shared" si="4"/>
        <v>60</v>
      </c>
      <c r="Z14" s="17">
        <f t="shared" si="4"/>
        <v>60</v>
      </c>
      <c r="AA14" s="17">
        <f t="shared" si="4"/>
        <v>60</v>
      </c>
      <c r="AB14" s="17">
        <f t="shared" si="4"/>
        <v>60</v>
      </c>
      <c r="AC14" s="17">
        <f t="shared" si="4"/>
        <v>60</v>
      </c>
      <c r="AD14" s="17">
        <f>$AI14</f>
        <v>60</v>
      </c>
      <c r="AE14" s="95">
        <v>50</v>
      </c>
      <c r="AF14" s="95">
        <v>50</v>
      </c>
      <c r="AG14" s="95">
        <v>50</v>
      </c>
      <c r="AH14" s="10"/>
      <c r="AI14" s="96">
        <f>'Jun-23 Closing RAB'!$G$3</f>
        <v>60</v>
      </c>
      <c r="AJ14" s="10"/>
      <c r="AK14" s="10"/>
      <c r="AL14" s="10"/>
    </row>
    <row r="15" spans="2:43" x14ac:dyDescent="0.2">
      <c r="B15" s="16" t="s">
        <v>95</v>
      </c>
      <c r="C15" s="16"/>
      <c r="D15" s="94"/>
      <c r="E15" s="17"/>
      <c r="F15" s="17"/>
      <c r="G15" s="17"/>
      <c r="H15" s="17"/>
      <c r="I15" s="17"/>
      <c r="J15" s="17"/>
      <c r="K15" s="17"/>
      <c r="L15" s="17"/>
      <c r="M15" s="17"/>
      <c r="N15" s="134">
        <f>$AI$14</f>
        <v>60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5"/>
      <c r="AF15" s="95"/>
      <c r="AG15" s="95"/>
      <c r="AI15" s="16"/>
    </row>
    <row r="17" spans="2:42" x14ac:dyDescent="0.2">
      <c r="B17" t="s">
        <v>79</v>
      </c>
      <c r="E17" s="97">
        <f>'1998 Op RAB'!C10</f>
        <v>194.9</v>
      </c>
      <c r="AH17" s="11"/>
      <c r="AI17" s="10"/>
    </row>
    <row r="18" spans="2:42" s="62" customFormat="1" ht="12" x14ac:dyDescent="0.25">
      <c r="B18" s="90" t="s">
        <v>78</v>
      </c>
      <c r="C18" s="144"/>
      <c r="D18" s="145">
        <f t="shared" ref="D18:AG18" si="5">D4</f>
        <v>1997</v>
      </c>
      <c r="E18" s="145">
        <f t="shared" si="5"/>
        <v>1998</v>
      </c>
      <c r="F18" s="145">
        <f t="shared" si="5"/>
        <v>1999</v>
      </c>
      <c r="G18" s="145">
        <f t="shared" si="5"/>
        <v>2000</v>
      </c>
      <c r="H18" s="145">
        <f t="shared" si="5"/>
        <v>2001</v>
      </c>
      <c r="I18" s="145">
        <f t="shared" si="5"/>
        <v>2002</v>
      </c>
      <c r="J18" s="145">
        <f t="shared" si="5"/>
        <v>2003</v>
      </c>
      <c r="K18" s="145">
        <f t="shared" si="5"/>
        <v>2004</v>
      </c>
      <c r="L18" s="145">
        <f t="shared" si="5"/>
        <v>2005</v>
      </c>
      <c r="M18" s="145">
        <f t="shared" si="5"/>
        <v>2006</v>
      </c>
      <c r="N18" s="145">
        <f t="shared" si="5"/>
        <v>2007</v>
      </c>
      <c r="O18" s="145">
        <f t="shared" si="5"/>
        <v>2008</v>
      </c>
      <c r="P18" s="145">
        <f t="shared" si="5"/>
        <v>2009</v>
      </c>
      <c r="Q18" s="145">
        <f t="shared" si="5"/>
        <v>2010</v>
      </c>
      <c r="R18" s="145">
        <f t="shared" si="5"/>
        <v>2011</v>
      </c>
      <c r="S18" s="145">
        <f t="shared" si="5"/>
        <v>2012</v>
      </c>
      <c r="T18" s="145">
        <f t="shared" si="5"/>
        <v>2013</v>
      </c>
      <c r="U18" s="145">
        <f t="shared" si="5"/>
        <v>2014</v>
      </c>
      <c r="V18" s="145">
        <f t="shared" si="5"/>
        <v>2015</v>
      </c>
      <c r="W18" s="145">
        <f t="shared" si="5"/>
        <v>2016</v>
      </c>
      <c r="X18" s="145">
        <f t="shared" si="5"/>
        <v>2017</v>
      </c>
      <c r="Y18" s="145">
        <f t="shared" si="5"/>
        <v>2018</v>
      </c>
      <c r="Z18" s="145">
        <f t="shared" si="5"/>
        <v>2019</v>
      </c>
      <c r="AA18" s="145">
        <f t="shared" si="5"/>
        <v>2020</v>
      </c>
      <c r="AB18" s="145">
        <f t="shared" si="5"/>
        <v>2021</v>
      </c>
      <c r="AC18" s="145">
        <f t="shared" si="5"/>
        <v>2022</v>
      </c>
      <c r="AD18" s="145" t="str">
        <f t="shared" si="5"/>
        <v>Stub</v>
      </c>
      <c r="AE18" s="145" t="str">
        <f t="shared" si="5"/>
        <v>FY24</v>
      </c>
      <c r="AF18" s="145" t="str">
        <f t="shared" si="5"/>
        <v>FY25</v>
      </c>
      <c r="AG18" s="145" t="str">
        <f t="shared" si="5"/>
        <v>FY26</v>
      </c>
    </row>
    <row r="19" spans="2:42" x14ac:dyDescent="0.2">
      <c r="B19" s="16" t="s">
        <v>44</v>
      </c>
      <c r="C19" s="16"/>
      <c r="D19" s="42"/>
      <c r="E19" s="43">
        <f>'Historical capex'!C11/1000/CPI!C$8</f>
        <v>12.939461128242883</v>
      </c>
      <c r="F19" s="43">
        <f>'Historical capex'!D11/1000/CPI!D$8</f>
        <v>13.317865301187279</v>
      </c>
      <c r="G19" s="43">
        <f>'Historical capex'!E11/1000/CPI!E$8</f>
        <v>12.315244311548366</v>
      </c>
      <c r="H19" s="43">
        <f>'Historical capex'!F11/1000/CPI!F$8</f>
        <v>9.2608805461105259</v>
      </c>
      <c r="I19" s="43">
        <f>'Historical capex'!G11/1000/CPI!G$8</f>
        <v>9.479758285924909</v>
      </c>
      <c r="J19" s="43">
        <f>'Historical capex'!H11/1000/CPI!H$8</f>
        <v>13.042775358464914</v>
      </c>
      <c r="K19" s="43">
        <f>'Historical capex'!I11/1000/CPI!I$8</f>
        <v>13.428133004926108</v>
      </c>
      <c r="L19" s="43">
        <f>'Historical capex'!J11/1000/CPI!J$8</f>
        <v>12.855812929848693</v>
      </c>
      <c r="M19" s="43">
        <f>'Historical capex'!K11/1000/CPI!K$8</f>
        <v>12.395909080444905</v>
      </c>
      <c r="N19" s="43">
        <f>'Historical capex'!L11/1000/CPI!L$8</f>
        <v>9.8088152120511953</v>
      </c>
      <c r="O19" s="43">
        <f>'Historical capex'!M11/1000/CPI!M$8</f>
        <v>17.902442643790746</v>
      </c>
      <c r="P19" s="43">
        <f>'Historical capex'!N11/1000/CPI!N$8</f>
        <v>18.304491917157002</v>
      </c>
      <c r="Q19" s="43">
        <f>'Historical capex'!O11/1000/CPI!O$8</f>
        <v>14.944138567132731</v>
      </c>
      <c r="R19" s="43">
        <f>'Historical capex'!P11/1000/CPI!P$8</f>
        <v>15.160412685701674</v>
      </c>
      <c r="S19" s="98">
        <f>'Historical capex'!Q11/1000/CPI!Q$8*(1+S2)^0.5</f>
        <v>17.063363539052141</v>
      </c>
      <c r="T19" s="98">
        <f>'Historical capex'!R11/1000/CPI!R$8*(1+T2)^0.5</f>
        <v>15.554681352629043</v>
      </c>
      <c r="U19" s="98">
        <f>'Historical capex'!S11/1000/CPI!S$8*(1+U2)^0.5</f>
        <v>24.118214279937824</v>
      </c>
      <c r="V19" s="98">
        <f>'Historical capex'!T11/1000/CPI!T$8*(1+V2)^0.5</f>
        <v>22.821085749648237</v>
      </c>
      <c r="W19" s="98">
        <f>'Historical capex'!U11/1000/CPI!U$8*(1+W2)^0.5</f>
        <v>25.445792303661189</v>
      </c>
      <c r="X19" s="98">
        <f>'Historical capex'!V11/1000/CPI!V$8*(1+X2)^0.5</f>
        <v>21.500619377856815</v>
      </c>
      <c r="Y19" s="98">
        <f>'Historical capex'!W11/1000/CPI!W$8*(1+Y2)^0.5</f>
        <v>15.258941547626319</v>
      </c>
      <c r="Z19" s="98">
        <f>'Historical capex'!X11/1000/CPI!X$8*(1+Z2)^0.5</f>
        <v>19.664334106684358</v>
      </c>
      <c r="AA19" s="98">
        <f>'Historical capex'!Y11/1000/CPI!Y$8*(1+AA2)^0.5</f>
        <v>20.436427939488286</v>
      </c>
      <c r="AB19" s="98">
        <f>'Historical capex'!Z11/1000/CPI!Z$8*(1+AB2)^0.5</f>
        <v>20.053391445942943</v>
      </c>
      <c r="AC19" s="98">
        <f>'Historical capex'!AA11/1000/CPI!AA$8*(1+AC2)^0.5</f>
        <v>21.926310424608289</v>
      </c>
      <c r="AD19" s="98">
        <f>'Historical capex'!AB11/1000/CPI!AB$8*(1+AD2)^0.5</f>
        <v>12.13160245414258</v>
      </c>
      <c r="AE19" s="16"/>
      <c r="AF19" s="16"/>
      <c r="AG19" s="16"/>
    </row>
    <row r="20" spans="2:42" x14ac:dyDescent="0.2">
      <c r="B20" s="16" t="s">
        <v>95</v>
      </c>
      <c r="C20" s="16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>
        <f>N10/CPI!L$8</f>
        <v>1.1977066932165081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16"/>
      <c r="AF20" s="16"/>
      <c r="AG20" s="16"/>
    </row>
    <row r="21" spans="2:42" x14ac:dyDescent="0.2">
      <c r="B21" s="16" t="s">
        <v>35</v>
      </c>
      <c r="C21" s="16"/>
      <c r="D21" s="20">
        <f>SUM(D19:D20)</f>
        <v>0</v>
      </c>
      <c r="E21" s="20">
        <f t="shared" ref="E21:AG21" si="6">SUM(E19:E20)</f>
        <v>12.939461128242883</v>
      </c>
      <c r="F21" s="20">
        <f t="shared" si="6"/>
        <v>13.317865301187279</v>
      </c>
      <c r="G21" s="20">
        <f t="shared" si="6"/>
        <v>12.315244311548366</v>
      </c>
      <c r="H21" s="20">
        <f t="shared" si="6"/>
        <v>9.2608805461105259</v>
      </c>
      <c r="I21" s="20">
        <f t="shared" si="6"/>
        <v>9.479758285924909</v>
      </c>
      <c r="J21" s="20">
        <f t="shared" si="6"/>
        <v>13.042775358464914</v>
      </c>
      <c r="K21" s="20">
        <f t="shared" si="6"/>
        <v>13.428133004926108</v>
      </c>
      <c r="L21" s="20">
        <f t="shared" si="6"/>
        <v>12.855812929848693</v>
      </c>
      <c r="M21" s="20">
        <f t="shared" si="6"/>
        <v>12.395909080444905</v>
      </c>
      <c r="N21" s="20">
        <f t="shared" si="6"/>
        <v>11.006521905267704</v>
      </c>
      <c r="O21" s="20">
        <f t="shared" si="6"/>
        <v>17.902442643790746</v>
      </c>
      <c r="P21" s="20">
        <f t="shared" si="6"/>
        <v>18.304491917157002</v>
      </c>
      <c r="Q21" s="20">
        <f t="shared" si="6"/>
        <v>14.944138567132731</v>
      </c>
      <c r="R21" s="20">
        <f t="shared" si="6"/>
        <v>15.160412685701674</v>
      </c>
      <c r="S21" s="20">
        <f t="shared" si="6"/>
        <v>17.063363539052141</v>
      </c>
      <c r="T21" s="20">
        <f t="shared" si="6"/>
        <v>15.554681352629043</v>
      </c>
      <c r="U21" s="20">
        <f t="shared" si="6"/>
        <v>24.118214279937824</v>
      </c>
      <c r="V21" s="20">
        <f t="shared" si="6"/>
        <v>22.821085749648237</v>
      </c>
      <c r="W21" s="20">
        <f t="shared" si="6"/>
        <v>25.445792303661189</v>
      </c>
      <c r="X21" s="20">
        <f t="shared" si="6"/>
        <v>21.500619377856815</v>
      </c>
      <c r="Y21" s="20">
        <f t="shared" si="6"/>
        <v>15.258941547626319</v>
      </c>
      <c r="Z21" s="20">
        <f t="shared" si="6"/>
        <v>19.664334106684358</v>
      </c>
      <c r="AA21" s="20">
        <f t="shared" si="6"/>
        <v>20.436427939488286</v>
      </c>
      <c r="AB21" s="20">
        <f t="shared" si="6"/>
        <v>20.053391445942943</v>
      </c>
      <c r="AC21" s="20">
        <f t="shared" si="6"/>
        <v>21.926310424608289</v>
      </c>
      <c r="AD21" s="20">
        <f t="shared" si="6"/>
        <v>12.13160245414258</v>
      </c>
      <c r="AE21" s="20">
        <f t="shared" si="6"/>
        <v>0</v>
      </c>
      <c r="AF21" s="20">
        <f t="shared" si="6"/>
        <v>0</v>
      </c>
      <c r="AG21" s="20">
        <f t="shared" si="6"/>
        <v>0</v>
      </c>
      <c r="AJ21" s="5"/>
    </row>
    <row r="23" spans="2:42" s="62" customFormat="1" ht="12" x14ac:dyDescent="0.25">
      <c r="B23" s="62" t="s">
        <v>14</v>
      </c>
      <c r="D23" s="142">
        <v>1</v>
      </c>
      <c r="E23" s="142">
        <v>2</v>
      </c>
      <c r="F23" s="142">
        <v>3</v>
      </c>
      <c r="G23" s="142">
        <v>4</v>
      </c>
      <c r="H23" s="142">
        <v>5</v>
      </c>
      <c r="I23" s="142">
        <v>6</v>
      </c>
      <c r="J23" s="142">
        <v>7</v>
      </c>
      <c r="K23" s="142">
        <v>8</v>
      </c>
      <c r="L23" s="142">
        <v>9</v>
      </c>
      <c r="M23" s="142">
        <v>10</v>
      </c>
      <c r="N23" s="142">
        <v>11</v>
      </c>
      <c r="O23" s="142">
        <v>12</v>
      </c>
      <c r="P23" s="142">
        <v>13</v>
      </c>
      <c r="Q23" s="142">
        <v>14</v>
      </c>
      <c r="R23" s="142">
        <v>15</v>
      </c>
      <c r="S23" s="142">
        <v>16</v>
      </c>
      <c r="T23" s="142">
        <v>17</v>
      </c>
      <c r="U23" s="142">
        <v>18</v>
      </c>
      <c r="V23" s="142">
        <v>19</v>
      </c>
      <c r="W23" s="142">
        <v>20</v>
      </c>
      <c r="X23" s="142">
        <v>21</v>
      </c>
      <c r="Y23" s="142">
        <v>22</v>
      </c>
      <c r="Z23" s="142">
        <v>23</v>
      </c>
      <c r="AA23" s="142">
        <v>24</v>
      </c>
      <c r="AB23" s="142">
        <v>25</v>
      </c>
      <c r="AC23" s="142">
        <v>26</v>
      </c>
      <c r="AD23" s="142">
        <v>27</v>
      </c>
      <c r="AE23" s="142">
        <v>28</v>
      </c>
      <c r="AF23" s="142">
        <v>29</v>
      </c>
      <c r="AG23" s="142">
        <v>30</v>
      </c>
      <c r="AH23" s="85" t="s">
        <v>15</v>
      </c>
      <c r="AJ23" s="143">
        <v>45078</v>
      </c>
      <c r="AO23" s="85" t="s">
        <v>32</v>
      </c>
    </row>
    <row r="24" spans="2:42" s="62" customFormat="1" ht="12" x14ac:dyDescent="0.25">
      <c r="D24" s="142">
        <f>D18</f>
        <v>1997</v>
      </c>
      <c r="E24" s="142">
        <f t="shared" ref="E24:AG24" si="7">E18</f>
        <v>1998</v>
      </c>
      <c r="F24" s="142">
        <f t="shared" si="7"/>
        <v>1999</v>
      </c>
      <c r="G24" s="142">
        <f t="shared" si="7"/>
        <v>2000</v>
      </c>
      <c r="H24" s="142">
        <f t="shared" si="7"/>
        <v>2001</v>
      </c>
      <c r="I24" s="142">
        <f t="shared" si="7"/>
        <v>2002</v>
      </c>
      <c r="J24" s="142">
        <f t="shared" si="7"/>
        <v>2003</v>
      </c>
      <c r="K24" s="142">
        <f t="shared" si="7"/>
        <v>2004</v>
      </c>
      <c r="L24" s="142">
        <f t="shared" si="7"/>
        <v>2005</v>
      </c>
      <c r="M24" s="142">
        <f t="shared" si="7"/>
        <v>2006</v>
      </c>
      <c r="N24" s="142">
        <f t="shared" si="7"/>
        <v>2007</v>
      </c>
      <c r="O24" s="142">
        <f t="shared" si="7"/>
        <v>2008</v>
      </c>
      <c r="P24" s="142">
        <f t="shared" si="7"/>
        <v>2009</v>
      </c>
      <c r="Q24" s="142">
        <f t="shared" si="7"/>
        <v>2010</v>
      </c>
      <c r="R24" s="142">
        <f t="shared" si="7"/>
        <v>2011</v>
      </c>
      <c r="S24" s="142">
        <f t="shared" si="7"/>
        <v>2012</v>
      </c>
      <c r="T24" s="142">
        <f t="shared" si="7"/>
        <v>2013</v>
      </c>
      <c r="U24" s="142">
        <f t="shared" si="7"/>
        <v>2014</v>
      </c>
      <c r="V24" s="142">
        <f t="shared" si="7"/>
        <v>2015</v>
      </c>
      <c r="W24" s="142">
        <f t="shared" si="7"/>
        <v>2016</v>
      </c>
      <c r="X24" s="142">
        <f t="shared" si="7"/>
        <v>2017</v>
      </c>
      <c r="Y24" s="142">
        <f t="shared" si="7"/>
        <v>2018</v>
      </c>
      <c r="Z24" s="142">
        <f t="shared" si="7"/>
        <v>2019</v>
      </c>
      <c r="AA24" s="142">
        <f t="shared" si="7"/>
        <v>2020</v>
      </c>
      <c r="AB24" s="142">
        <f t="shared" si="7"/>
        <v>2021</v>
      </c>
      <c r="AC24" s="142">
        <f t="shared" si="7"/>
        <v>2022</v>
      </c>
      <c r="AD24" s="142" t="str">
        <f t="shared" si="7"/>
        <v>Stub</v>
      </c>
      <c r="AE24" s="142" t="str">
        <f t="shared" si="7"/>
        <v>FY24</v>
      </c>
      <c r="AF24" s="142" t="str">
        <f t="shared" si="7"/>
        <v>FY25</v>
      </c>
      <c r="AG24" s="142" t="str">
        <f t="shared" si="7"/>
        <v>FY26</v>
      </c>
      <c r="AH24" s="142" t="s">
        <v>19</v>
      </c>
      <c r="AI24" s="142" t="s">
        <v>16</v>
      </c>
      <c r="AJ24" s="85" t="s">
        <v>17</v>
      </c>
      <c r="AK24" s="85" t="s">
        <v>18</v>
      </c>
      <c r="AL24" s="85"/>
      <c r="AM24" s="85" t="s">
        <v>36</v>
      </c>
      <c r="AN24" s="85" t="s">
        <v>38</v>
      </c>
      <c r="AO24" s="85" t="s">
        <v>36</v>
      </c>
      <c r="AP24" s="85" t="s">
        <v>37</v>
      </c>
    </row>
    <row r="25" spans="2:42" ht="12" x14ac:dyDescent="0.2">
      <c r="B25" s="99" t="s">
        <v>43</v>
      </c>
      <c r="C25" t="s">
        <v>72</v>
      </c>
    </row>
    <row r="26" spans="2:42" x14ac:dyDescent="0.2">
      <c r="B26" s="6" t="s">
        <v>79</v>
      </c>
      <c r="C26" s="10">
        <v>1</v>
      </c>
      <c r="E26" s="48">
        <f>$E$17/'1998 Op RAB'!$D$10</f>
        <v>4.9974358974358974</v>
      </c>
      <c r="F26" s="48">
        <f>$E$17/'1998 Op RAB'!$D$10</f>
        <v>4.9974358974358974</v>
      </c>
      <c r="G26" s="48">
        <f>$E$17/'1998 Op RAB'!$D$10</f>
        <v>4.9974358974358974</v>
      </c>
      <c r="H26" s="48">
        <f>$E$17/'1998 Op RAB'!$D$10</f>
        <v>4.9974358974358974</v>
      </c>
      <c r="I26" s="48">
        <f>$E$17/'1998 Op RAB'!$D$10</f>
        <v>4.9974358974358974</v>
      </c>
      <c r="J26" s="48">
        <f>$E$17/'1998 Op RAB'!$D$10</f>
        <v>4.9974358974358974</v>
      </c>
      <c r="K26" s="48">
        <f>$E$17/'1998 Op RAB'!$D$10</f>
        <v>4.9974358974358974</v>
      </c>
      <c r="L26" s="48">
        <f>$E$17/'1998 Op RAB'!$D$10</f>
        <v>4.9974358974358974</v>
      </c>
      <c r="M26" s="48">
        <f>$E$17/'1998 Op RAB'!$D$10</f>
        <v>4.9974358974358974</v>
      </c>
      <c r="N26" s="48">
        <f>$E$17/'1998 Op RAB'!$D$10</f>
        <v>4.9974358974358974</v>
      </c>
      <c r="O26" s="48">
        <f>$E$17/'1998 Op RAB'!$D$10</f>
        <v>4.9974358974358974</v>
      </c>
      <c r="P26" s="48">
        <f>$E$17/'1998 Op RAB'!$D$10</f>
        <v>4.9974358974358974</v>
      </c>
      <c r="Q26" s="48">
        <f>$E$17/'1998 Op RAB'!$D$10</f>
        <v>4.9974358974358974</v>
      </c>
      <c r="R26" s="48">
        <f>$E$17/'1998 Op RAB'!$D$10</f>
        <v>4.9974358974358974</v>
      </c>
      <c r="S26" s="48">
        <f>$E$17/'1998 Op RAB'!$D$10</f>
        <v>4.9974358974358974</v>
      </c>
      <c r="T26" s="48">
        <f>$E$17/'1998 Op RAB'!$D$10</f>
        <v>4.9974358974358974</v>
      </c>
      <c r="U26" s="48">
        <f>$E$17/'1998 Op RAB'!$D$10</f>
        <v>4.9974358974358974</v>
      </c>
      <c r="V26" s="48">
        <f>$E$17/'1998 Op RAB'!$D$10</f>
        <v>4.9974358974358974</v>
      </c>
      <c r="W26" s="48">
        <f>$E$17/'1998 Op RAB'!$D$10</f>
        <v>4.9974358974358974</v>
      </c>
      <c r="X26" s="48">
        <f>$E$17/'1998 Op RAB'!$D$10</f>
        <v>4.9974358974358974</v>
      </c>
      <c r="Y26" s="48">
        <f>$E$17/'1998 Op RAB'!$D$10</f>
        <v>4.9974358974358974</v>
      </c>
      <c r="Z26" s="48">
        <f>$E$17/'1998 Op RAB'!$D$10</f>
        <v>4.9974358974358974</v>
      </c>
      <c r="AA26" s="48">
        <f>$E$17/'1998 Op RAB'!$D$10</f>
        <v>4.9974358974358974</v>
      </c>
      <c r="AB26" s="48">
        <f>$E$17/'1998 Op RAB'!$D$10</f>
        <v>4.9974358974358974</v>
      </c>
      <c r="AC26" s="48">
        <f>$E$17/'1998 Op RAB'!$D$10</f>
        <v>4.9974358974358974</v>
      </c>
      <c r="AD26" s="48">
        <f>$E$17/'1998 Op RAB'!$D$10*0.5</f>
        <v>2.4987179487179487</v>
      </c>
      <c r="AE26" s="8"/>
      <c r="AF26" s="8"/>
      <c r="AG26" s="8"/>
      <c r="AH26" s="11">
        <f>SUM(E26:AD26)</f>
        <v>127.43461538461534</v>
      </c>
      <c r="AI26" s="11"/>
      <c r="AJ26" s="11">
        <f>E17+AI26-AH26</f>
        <v>67.465384615384664</v>
      </c>
      <c r="AK26" s="10">
        <f t="shared" ref="AK26:AK52" si="8">AD64</f>
        <v>13.5</v>
      </c>
      <c r="AM26">
        <v>60</v>
      </c>
      <c r="AN26">
        <f>AM26-AK26</f>
        <v>46.5</v>
      </c>
      <c r="AO26">
        <v>60</v>
      </c>
      <c r="AP26" s="21">
        <f t="shared" ref="AP26:AP27" si="9">AO26-AN26</f>
        <v>13.5</v>
      </c>
    </row>
    <row r="27" spans="2:42" x14ac:dyDescent="0.2">
      <c r="B27">
        <v>1998</v>
      </c>
      <c r="C27" s="10">
        <v>2</v>
      </c>
      <c r="E27" s="8">
        <f>IF(E$23&lt;=$C27,0,IF(E$23&gt;(INDEX($D$14:$AA$14,1,$C27)+$C27),INDEX($D$19:$AA$19,,$C27)-SUM($D27:D27),INDEX($D$19:$AA$19,,$C27)/INDEX($D$14:$AA$14,1,$C27)))</f>
        <v>0</v>
      </c>
      <c r="F27" s="8">
        <f>IF(F$23&lt;=$C27,0,IF(F$23&gt;(INDEX($D$14:$AA$14,1,$C27)+$C27),INDEX($D$19:$AA$19,,$C27)-SUM($D27:E27),INDEX($D$19:$AA$19,,$C27)/INDEX($D$14:$AA$14,1,$C27)))</f>
        <v>0.21565768547071471</v>
      </c>
      <c r="G27" s="8">
        <f>IF(G$23&lt;=$C27,0,IF(G$23&gt;(INDEX($D$14:$AA$14,1,$C27)+$C27),INDEX($D$19:$AA$19,,$C27)-SUM($D27:F27),INDEX($D$19:$AA$19,,$C27)/INDEX($D$14:$AA$14,1,$C27)))</f>
        <v>0.21565768547071471</v>
      </c>
      <c r="H27" s="8">
        <f>IF(H$23&lt;=$C27,0,IF(H$23&gt;(INDEX($D$14:$AA$14,1,$C27)+$C27),INDEX($D$19:$AA$19,,$C27)-SUM($D27:G27),INDEX($D$19:$AA$19,,$C27)/INDEX($D$14:$AA$14,1,$C27)))</f>
        <v>0.21565768547071471</v>
      </c>
      <c r="I27" s="8">
        <f>IF(I$23&lt;=$C27,0,IF(I$23&gt;(INDEX($D$14:$AA$14,1,$C27)+$C27),INDEX($D$19:$AA$19,,$C27)-SUM($D27:H27),INDEX($D$19:$AA$19,,$C27)/INDEX($D$14:$AA$14,1,$C27)))</f>
        <v>0.21565768547071471</v>
      </c>
      <c r="J27" s="8">
        <f>IF(J$23&lt;=$C27,0,IF(J$23&gt;(INDEX($D$14:$AA$14,1,$C27)+$C27),INDEX($D$19:$AA$19,,$C27)-SUM($D27:I27),INDEX($D$19:$AA$19,,$C27)/INDEX($D$14:$AA$14,1,$C27)))</f>
        <v>0.21565768547071471</v>
      </c>
      <c r="K27" s="8">
        <f>IF(K$23&lt;=$C27,0,IF(K$23&gt;(INDEX($D$14:$AA$14,1,$C27)+$C27),INDEX($D$19:$AA$19,,$C27)-SUM($D27:J27),INDEX($D$19:$AA$19,,$C27)/INDEX($D$14:$AA$14,1,$C27)))</f>
        <v>0.21565768547071471</v>
      </c>
      <c r="L27" s="8">
        <f>IF(L$23&lt;=$C27,0,IF(L$23&gt;(INDEX($D$14:$AA$14,1,$C27)+$C27),INDEX($D$19:$AA$19,,$C27)-SUM($D27:K27),INDEX($D$19:$AA$19,,$C27)/INDEX($D$14:$AA$14,1,$C27)))</f>
        <v>0.21565768547071471</v>
      </c>
      <c r="M27" s="8">
        <f>IF(M$23&lt;=$C27,0,IF(M$23&gt;(INDEX($D$14:$AA$14,1,$C27)+$C27),INDEX($D$19:$AA$19,,$C27)-SUM($D27:L27),INDEX($D$19:$AA$19,,$C27)/INDEX($D$14:$AA$14,1,$C27)))</f>
        <v>0.21565768547071471</v>
      </c>
      <c r="N27" s="8">
        <f>IF(N$23&lt;=$C27,0,IF(N$23&gt;(INDEX($D$14:$AA$14,1,$C27)+$C27),INDEX($D$19:$AA$19,,$C27)-SUM($D27:M27),INDEX($D$19:$AA$19,,$C27)/INDEX($D$14:$AA$14,1,$C27)))</f>
        <v>0.21565768547071471</v>
      </c>
      <c r="O27" s="8">
        <f>IF(O$23&lt;=$C27,0,IF(O$23&gt;(INDEX($D$14:$AA$14,1,$C27)+$C27),INDEX($D$19:$AA$19,,$C27)-SUM($D27:N27),INDEX($D$19:$AA$19,,$C27)/INDEX($D$14:$AA$14,1,$C27)))</f>
        <v>0.21565768547071471</v>
      </c>
      <c r="P27" s="8">
        <f>IF(P$23&lt;=$C27,0,IF(P$23&gt;(INDEX($D$14:$AA$14,1,$C27)+$C27),INDEX($D$19:$AA$19,,$C27)-SUM($D27:O27),INDEX($D$19:$AA$19,,$C27)/INDEX($D$14:$AA$14,1,$C27)))</f>
        <v>0.21565768547071471</v>
      </c>
      <c r="Q27" s="8">
        <f>IF(Q$23&lt;=$C27,0,IF(Q$23&gt;(INDEX($D$14:$AA$14,1,$C27)+$C27),INDEX($D$19:$AA$19,,$C27)-SUM($D27:P27),INDEX($D$19:$AA$19,,$C27)/INDEX($D$14:$AA$14,1,$C27)))</f>
        <v>0.21565768547071471</v>
      </c>
      <c r="R27" s="8">
        <f>IF(R$23&lt;=$C27,0,IF(R$23&gt;(INDEX($D$14:$AA$14,1,$C27)+$C27),INDEX($D$19:$AA$19,,$C27)-SUM($D27:Q27),INDEX($D$19:$AA$19,,$C27)/INDEX($D$14:$AA$14,1,$C27)))</f>
        <v>0.21565768547071471</v>
      </c>
      <c r="S27" s="8">
        <f>IF(S$23&lt;=$C27,0,IF(S$23&gt;(INDEX($D$14:$AA$14,1,$C27)+$C27),INDEX($D$19:$AA$19,,$C27)-SUM($D27:R27),INDEX($D$19:$AA$19,,$C27)/INDEX($D$14:$AA$14,1,$C27)))</f>
        <v>0.21565768547071471</v>
      </c>
      <c r="T27" s="8">
        <f>IF(T$23&lt;=$C27,0,IF(T$23&gt;(INDEX($D$14:$AA$14,1,$C27)+$C27),INDEX($D$19:$AA$19,,$C27)-SUM($D27:S27),INDEX($D$19:$AA$19,,$C27)/INDEX($D$14:$AA$14,1,$C27)))</f>
        <v>0.21565768547071471</v>
      </c>
      <c r="U27" s="8">
        <f>IF(U$23&lt;=$C27,0,IF(U$23&gt;(INDEX($D$14:$AA$14,1,$C27)+$C27),INDEX($D$19:$AA$19,,$C27)-SUM($D27:T27),INDEX($D$19:$AA$19,,$C27)/INDEX($D$14:$AA$14,1,$C27)))</f>
        <v>0.21565768547071471</v>
      </c>
      <c r="V27" s="8">
        <f>IF(V$23&lt;=$C27,0,IF(V$23&gt;(INDEX($D$14:$AA$14,1,$C27)+$C27),INDEX($D$19:$AA$19,,$C27)-SUM($D27:U27),INDEX($D$19:$AA$19,,$C27)/INDEX($D$14:$AA$14,1,$C27)))</f>
        <v>0.21565768547071471</v>
      </c>
      <c r="W27" s="8">
        <f>IF(W$23&lt;=$C27,0,IF(W$23&gt;(INDEX($D$14:$AA$14,1,$C27)+$C27),INDEX($D$19:$AA$19,,$C27)-SUM($D27:V27),INDEX($D$19:$AA$19,,$C27)/INDEX($D$14:$AA$14,1,$C27)))</f>
        <v>0.21565768547071471</v>
      </c>
      <c r="X27" s="8">
        <f>IF(X$23&lt;=$C27,0,IF(X$23&gt;(INDEX($D$14:$AA$14,1,$C27)+$C27),INDEX($D$19:$AA$19,,$C27)-SUM($D27:W27),INDEX($D$19:$AA$19,,$C27)/INDEX($D$14:$AA$14,1,$C27)))</f>
        <v>0.21565768547071471</v>
      </c>
      <c r="Y27" s="8">
        <f>IF(Y$23&lt;=$C27,0,IF(Y$23&gt;(INDEX($D$14:$AA$14,1,$C27)+$C27),INDEX($D$19:$AA$19,,$C27)-SUM($D27:X27),INDEX($D$19:$AA$19,,$C27)/INDEX($D$14:$AA$14,1,$C27)))</f>
        <v>0.21565768547071471</v>
      </c>
      <c r="Z27" s="8">
        <f>IF(Z$23&lt;=$C27,0,IF(Z$23&gt;(INDEX($D$14:$AA$14,1,$C27)+$C27),INDEX($D$19:$AA$19,,$C27)-SUM($D27:Y27),INDEX($D$19:$AA$19,,$C27)/INDEX($D$14:$AA$14,1,$C27)))</f>
        <v>0.21565768547071471</v>
      </c>
      <c r="AA27" s="8">
        <f>IF(AA$23&lt;=$C27,0,IF(AA$23&gt;(INDEX($D$14:$AA$14,1,$C27)+$C27),INDEX($D$19:$AA$19,,$C27)-SUM($D27:Z27),INDEX($D$19:$AA$19,,$C27)/INDEX($D$14:$AA$14,1,$C27)))</f>
        <v>0.21565768547071471</v>
      </c>
      <c r="AB27" s="8">
        <f>IF(AB$23&lt;=$C27,0,IF(AB$23&gt;(INDEX($D$14:$AA$14,1,$C27)+$C27),INDEX($D$19:$AA$19,,$C27)-SUM($D27:AA27),INDEX($D$19:$AA$19,,$C27)/INDEX($D$14:$AA$14,1,$C27)))</f>
        <v>0.21565768547071471</v>
      </c>
      <c r="AC27" s="8">
        <f>IF(AC$23&lt;=$C27,0,IF(AC$23&gt;(INDEX($D$14:$AG$14,1,$C27)+$C27),INDEX($D$19:$AG$19,,$C27)-SUM($D27:AB27),INDEX($D$19:$AG$19,,$C27)/INDEX($D$14:$AG$14,1,$C27)))</f>
        <v>0.21565768547071471</v>
      </c>
      <c r="AD27" s="8">
        <f>IF(AD$23&lt;=$C27,0,IF(AD$23&gt;(INDEX($D$14:$AG$14,1,$C27)+$C27),INDEX($D$19:$AG$19,,$C27)-SUM($D27:AC27),INDEX($D$19:$AG$19,,$C27)/INDEX($D$14:$AG$14,1,$C27)))*0.5</f>
        <v>0.10782884273535735</v>
      </c>
      <c r="AE27" s="8"/>
      <c r="AF27" s="8"/>
      <c r="AG27" s="8"/>
      <c r="AH27" s="11">
        <f t="shared" ref="AH27:AH52" si="10">SUM(E27:AD27)</f>
        <v>5.2836132940325111</v>
      </c>
      <c r="AI27" s="11" cm="1">
        <f t="array" ref="AI27:AI52">TRANSPOSE(E19:AD19)</f>
        <v>12.939461128242883</v>
      </c>
      <c r="AJ27" s="11">
        <f t="shared" ref="AJ27:AJ52" si="11">AI27-AH27</f>
        <v>7.6558478342103715</v>
      </c>
      <c r="AK27" s="10">
        <f t="shared" si="8"/>
        <v>35.5</v>
      </c>
      <c r="AM27">
        <v>60</v>
      </c>
      <c r="AN27">
        <f t="shared" ref="AN27" si="12">AM27-AK27</f>
        <v>24.5</v>
      </c>
      <c r="AO27">
        <v>50</v>
      </c>
      <c r="AP27">
        <f t="shared" si="9"/>
        <v>25.5</v>
      </c>
    </row>
    <row r="28" spans="2:42" x14ac:dyDescent="0.2">
      <c r="B28">
        <v>1999</v>
      </c>
      <c r="C28" s="10">
        <v>3</v>
      </c>
      <c r="E28" s="8">
        <f>IF(E$23&lt;=$C28,0,IF(E$23&gt;(INDEX($D$14:$AA$14,1,$C28)+$C28),INDEX($D$19:$AA$19,,$C28)-SUM($D28:D28),INDEX($D$19:$AA$19,,$C28)/INDEX($D$14:$AA$14,1,$C28)))</f>
        <v>0</v>
      </c>
      <c r="F28" s="8">
        <f>IF(F$23&lt;=$C28,0,IF(F$23&gt;(INDEX($D$14:$AA$14,1,$C28)+$C28),INDEX($D$19:$AA$19,,$C28)-SUM($D28:E28),INDEX($D$19:$AA$19,,$C28)/INDEX($D$14:$AA$14,1,$C28)))</f>
        <v>0</v>
      </c>
      <c r="G28" s="8">
        <f>IF(G$23&lt;=$C28,0,IF(G$23&gt;(INDEX($D$14:$AA$14,1,$C28)+$C28),INDEX($D$19:$AA$19,,$C28)-SUM($D28:F28),INDEX($D$19:$AA$19,,$C28)/INDEX($D$14:$AA$14,1,$C28)))</f>
        <v>0.22196442168645464</v>
      </c>
      <c r="H28" s="8">
        <f>IF(H$23&lt;=$C28,0,IF(H$23&gt;(INDEX($D$14:$AA$14,1,$C28)+$C28),INDEX($D$19:$AA$19,,$C28)-SUM($D28:G28),INDEX($D$19:$AA$19,,$C28)/INDEX($D$14:$AA$14,1,$C28)))</f>
        <v>0.22196442168645464</v>
      </c>
      <c r="I28" s="8">
        <f>IF(I$23&lt;=$C28,0,IF(I$23&gt;(INDEX($D$14:$AA$14,1,$C28)+$C28),INDEX($D$19:$AA$19,,$C28)-SUM($D28:H28),INDEX($D$19:$AA$19,,$C28)/INDEX($D$14:$AA$14,1,$C28)))</f>
        <v>0.22196442168645464</v>
      </c>
      <c r="J28" s="8">
        <f>IF(J$23&lt;=$C28,0,IF(J$23&gt;(INDEX($D$14:$AA$14,1,$C28)+$C28),INDEX($D$19:$AA$19,,$C28)-SUM($D28:I28),INDEX($D$19:$AA$19,,$C28)/INDEX($D$14:$AA$14,1,$C28)))</f>
        <v>0.22196442168645464</v>
      </c>
      <c r="K28" s="8">
        <f>IF(K$23&lt;=$C28,0,IF(K$23&gt;(INDEX($D$14:$AA$14,1,$C28)+$C28),INDEX($D$19:$AA$19,,$C28)-SUM($D28:J28),INDEX($D$19:$AA$19,,$C28)/INDEX($D$14:$AA$14,1,$C28)))</f>
        <v>0.22196442168645464</v>
      </c>
      <c r="L28" s="8">
        <f>IF(L$23&lt;=$C28,0,IF(L$23&gt;(INDEX($D$14:$AA$14,1,$C28)+$C28),INDEX($D$19:$AA$19,,$C28)-SUM($D28:K28),INDEX($D$19:$AA$19,,$C28)/INDEX($D$14:$AA$14,1,$C28)))</f>
        <v>0.22196442168645464</v>
      </c>
      <c r="M28" s="8">
        <f>IF(M$23&lt;=$C28,0,IF(M$23&gt;(INDEX($D$14:$AA$14,1,$C28)+$C28),INDEX($D$19:$AA$19,,$C28)-SUM($D28:L28),INDEX($D$19:$AA$19,,$C28)/INDEX($D$14:$AA$14,1,$C28)))</f>
        <v>0.22196442168645464</v>
      </c>
      <c r="N28" s="8">
        <f>IF(N$23&lt;=$C28,0,IF(N$23&gt;(INDEX($D$14:$AA$14,1,$C28)+$C28),INDEX($D$19:$AA$19,,$C28)-SUM($D28:M28),INDEX($D$19:$AA$19,,$C28)/INDEX($D$14:$AA$14,1,$C28)))</f>
        <v>0.22196442168645464</v>
      </c>
      <c r="O28" s="8">
        <f>IF(O$23&lt;=$C28,0,IF(O$23&gt;(INDEX($D$14:$AA$14,1,$C28)+$C28),INDEX($D$19:$AA$19,,$C28)-SUM($D28:N28),INDEX($D$19:$AA$19,,$C28)/INDEX($D$14:$AA$14,1,$C28)))</f>
        <v>0.22196442168645464</v>
      </c>
      <c r="P28" s="8">
        <f>IF(P$23&lt;=$C28,0,IF(P$23&gt;(INDEX($D$14:$AA$14,1,$C28)+$C28),INDEX($D$19:$AA$19,,$C28)-SUM($D28:O28),INDEX($D$19:$AA$19,,$C28)/INDEX($D$14:$AA$14,1,$C28)))</f>
        <v>0.22196442168645464</v>
      </c>
      <c r="Q28" s="8">
        <f>IF(Q$23&lt;=$C28,0,IF(Q$23&gt;(INDEX($D$14:$AA$14,1,$C28)+$C28),INDEX($D$19:$AA$19,,$C28)-SUM($D28:P28),INDEX($D$19:$AA$19,,$C28)/INDEX($D$14:$AA$14,1,$C28)))</f>
        <v>0.22196442168645464</v>
      </c>
      <c r="R28" s="8">
        <f>IF(R$23&lt;=$C28,0,IF(R$23&gt;(INDEX($D$14:$AA$14,1,$C28)+$C28),INDEX($D$19:$AA$19,,$C28)-SUM($D28:Q28),INDEX($D$19:$AA$19,,$C28)/INDEX($D$14:$AA$14,1,$C28)))</f>
        <v>0.22196442168645464</v>
      </c>
      <c r="S28" s="8">
        <f>IF(S$23&lt;=$C28,0,IF(S$23&gt;(INDEX($D$14:$AA$14,1,$C28)+$C28),INDEX($D$19:$AA$19,,$C28)-SUM($D28:R28),INDEX($D$19:$AA$19,,$C28)/INDEX($D$14:$AA$14,1,$C28)))</f>
        <v>0.22196442168645464</v>
      </c>
      <c r="T28" s="8">
        <f>IF(T$23&lt;=$C28,0,IF(T$23&gt;(INDEX($D$14:$AA$14,1,$C28)+$C28),INDEX($D$19:$AA$19,,$C28)-SUM($D28:S28),INDEX($D$19:$AA$19,,$C28)/INDEX($D$14:$AA$14,1,$C28)))</f>
        <v>0.22196442168645464</v>
      </c>
      <c r="U28" s="8">
        <f>IF(U$23&lt;=$C28,0,IF(U$23&gt;(INDEX($D$14:$AA$14,1,$C28)+$C28),INDEX($D$19:$AA$19,,$C28)-SUM($D28:T28),INDEX($D$19:$AA$19,,$C28)/INDEX($D$14:$AA$14,1,$C28)))</f>
        <v>0.22196442168645464</v>
      </c>
      <c r="V28" s="8">
        <f>IF(V$23&lt;=$C28,0,IF(V$23&gt;(INDEX($D$14:$AA$14,1,$C28)+$C28),INDEX($D$19:$AA$19,,$C28)-SUM($D28:U28),INDEX($D$19:$AA$19,,$C28)/INDEX($D$14:$AA$14,1,$C28)))</f>
        <v>0.22196442168645464</v>
      </c>
      <c r="W28" s="8">
        <f>IF(W$23&lt;=$C28,0,IF(W$23&gt;(INDEX($D$14:$AA$14,1,$C28)+$C28),INDEX($D$19:$AA$19,,$C28)-SUM($D28:V28),INDEX($D$19:$AA$19,,$C28)/INDEX($D$14:$AA$14,1,$C28)))</f>
        <v>0.22196442168645464</v>
      </c>
      <c r="X28" s="8">
        <f>IF(X$23&lt;=$C28,0,IF(X$23&gt;(INDEX($D$14:$AA$14,1,$C28)+$C28),INDEX($D$19:$AA$19,,$C28)-SUM($D28:W28),INDEX($D$19:$AA$19,,$C28)/INDEX($D$14:$AA$14,1,$C28)))</f>
        <v>0.22196442168645464</v>
      </c>
      <c r="Y28" s="8">
        <f>IF(Y$23&lt;=$C28,0,IF(Y$23&gt;(INDEX($D$14:$AA$14,1,$C28)+$C28),INDEX($D$19:$AA$19,,$C28)-SUM($D28:X28),INDEX($D$19:$AA$19,,$C28)/INDEX($D$14:$AA$14,1,$C28)))</f>
        <v>0.22196442168645464</v>
      </c>
      <c r="Z28" s="8">
        <f>IF(Z$23&lt;=$C28,0,IF(Z$23&gt;(INDEX($D$14:$AA$14,1,$C28)+$C28),INDEX($D$19:$AA$19,,$C28)-SUM($D28:Y28),INDEX($D$19:$AA$19,,$C28)/INDEX($D$14:$AA$14,1,$C28)))</f>
        <v>0.22196442168645464</v>
      </c>
      <c r="AA28" s="8">
        <f>IF(AA$23&lt;=$C28,0,IF(AA$23&gt;(INDEX($D$14:$AA$14,1,$C28)+$C28),INDEX($D$19:$AA$19,,$C28)-SUM($D28:Z28),INDEX($D$19:$AA$19,,$C28)/INDEX($D$14:$AA$14,1,$C28)))</f>
        <v>0.22196442168645464</v>
      </c>
      <c r="AB28" s="8">
        <f>IF(AB$23&lt;=$C28,0,IF(AB$23&gt;(INDEX($D$14:$AA$14,1,$C28)+$C28),INDEX($D$19:$AA$19,,$C28)-SUM($D28:AA28),INDEX($D$19:$AA$19,,$C28)/INDEX($D$14:$AA$14,1,$C28)))</f>
        <v>0.22196442168645464</v>
      </c>
      <c r="AC28" s="8">
        <f>IF(AC$23&lt;=$C28,0,IF(AC$23&gt;(INDEX($D$14:$AG$14,1,$C28)+$C28),INDEX($D$19:$AG$19,,$C28)-SUM($D28:AB28),INDEX($D$19:$AG$19,,$C28)/INDEX($D$14:$AG$14,1,$C28)))</f>
        <v>0.22196442168645464</v>
      </c>
      <c r="AD28" s="8">
        <f>IF(AD$23&lt;=$C28,0,IF(AD$23&gt;(INDEX($D$14:$AG$14,1,$C28)+$C28),INDEX($D$19:$AG$19,,$C28)-SUM($D28:AC28),INDEX($D$19:$AG$19,,$C28)/INDEX($D$14:$AG$14,1,$C28)))*0.5</f>
        <v>0.11098221084322732</v>
      </c>
      <c r="AE28" s="8"/>
      <c r="AF28" s="8"/>
      <c r="AG28" s="8"/>
      <c r="AH28" s="11">
        <f t="shared" si="10"/>
        <v>5.2161639096316819</v>
      </c>
      <c r="AI28" s="11">
        <v>13.317865301187279</v>
      </c>
      <c r="AJ28" s="11">
        <f t="shared" si="11"/>
        <v>8.1017013915555971</v>
      </c>
      <c r="AK28" s="10">
        <f t="shared" si="8"/>
        <v>36.5</v>
      </c>
      <c r="AM28">
        <v>60</v>
      </c>
      <c r="AN28">
        <f t="shared" ref="AN28:AN52" si="13">AM28-AK28</f>
        <v>23.5</v>
      </c>
      <c r="AO28">
        <v>50</v>
      </c>
      <c r="AP28">
        <f t="shared" ref="AP28:AP52" si="14">AO28-AN28</f>
        <v>26.5</v>
      </c>
    </row>
    <row r="29" spans="2:42" x14ac:dyDescent="0.2">
      <c r="B29">
        <v>2000</v>
      </c>
      <c r="C29" s="10">
        <v>4</v>
      </c>
      <c r="E29" s="8">
        <f>IF(E$23&lt;=$C29,0,IF(E$23&gt;(INDEX($D$14:$AA$14,1,$C29)+$C29),INDEX($D$19:$AA$19,,$C29)-SUM($D29:D29),INDEX($D$19:$AA$19,,$C29)/INDEX($D$14:$AA$14,1,$C29)))</f>
        <v>0</v>
      </c>
      <c r="F29" s="8">
        <f>IF(F$23&lt;=$C29,0,IF(F$23&gt;(INDEX($D$14:$AA$14,1,$C29)+$C29),INDEX($D$19:$AA$19,,$C29)-SUM($D29:E29),INDEX($D$19:$AA$19,,$C29)/INDEX($D$14:$AA$14,1,$C29)))</f>
        <v>0</v>
      </c>
      <c r="G29" s="8">
        <f>IF(G$23&lt;=$C29,0,IF(G$23&gt;(INDEX($D$14:$AA$14,1,$C29)+$C29),INDEX($D$19:$AA$19,,$C29)-SUM($D29:F29),INDEX($D$19:$AA$19,,$C29)/INDEX($D$14:$AA$14,1,$C29)))</f>
        <v>0</v>
      </c>
      <c r="H29" s="8">
        <f>IF(H$23&lt;=$C29,0,IF(H$23&gt;(INDEX($D$14:$AA$14,1,$C29)+$C29),INDEX($D$19:$AA$19,,$C29)-SUM($D29:G29),INDEX($D$19:$AA$19,,$C29)/INDEX($D$14:$AA$14,1,$C29)))</f>
        <v>0.20525407185913944</v>
      </c>
      <c r="I29" s="8">
        <f>IF(I$23&lt;=$C29,0,IF(I$23&gt;(INDEX($D$14:$AA$14,1,$C29)+$C29),INDEX($D$19:$AA$19,,$C29)-SUM($D29:H29),INDEX($D$19:$AA$19,,$C29)/INDEX($D$14:$AA$14,1,$C29)))</f>
        <v>0.20525407185913944</v>
      </c>
      <c r="J29" s="8">
        <f>IF(J$23&lt;=$C29,0,IF(J$23&gt;(INDEX($D$14:$AA$14,1,$C29)+$C29),INDEX($D$19:$AA$19,,$C29)-SUM($D29:I29),INDEX($D$19:$AA$19,,$C29)/INDEX($D$14:$AA$14,1,$C29)))</f>
        <v>0.20525407185913944</v>
      </c>
      <c r="K29" s="8">
        <f>IF(K$23&lt;=$C29,0,IF(K$23&gt;(INDEX($D$14:$AA$14,1,$C29)+$C29),INDEX($D$19:$AA$19,,$C29)-SUM($D29:J29),INDEX($D$19:$AA$19,,$C29)/INDEX($D$14:$AA$14,1,$C29)))</f>
        <v>0.20525407185913944</v>
      </c>
      <c r="L29" s="8">
        <f>IF(L$23&lt;=$C29,0,IF(L$23&gt;(INDEX($D$14:$AA$14,1,$C29)+$C29),INDEX($D$19:$AA$19,,$C29)-SUM($D29:K29),INDEX($D$19:$AA$19,,$C29)/INDEX($D$14:$AA$14,1,$C29)))</f>
        <v>0.20525407185913944</v>
      </c>
      <c r="M29" s="8">
        <f>IF(M$23&lt;=$C29,0,IF(M$23&gt;(INDEX($D$14:$AA$14,1,$C29)+$C29),INDEX($D$19:$AA$19,,$C29)-SUM($D29:L29),INDEX($D$19:$AA$19,,$C29)/INDEX($D$14:$AA$14,1,$C29)))</f>
        <v>0.20525407185913944</v>
      </c>
      <c r="N29" s="8">
        <f>IF(N$23&lt;=$C29,0,IF(N$23&gt;(INDEX($D$14:$AA$14,1,$C29)+$C29),INDEX($D$19:$AA$19,,$C29)-SUM($D29:M29),INDEX($D$19:$AA$19,,$C29)/INDEX($D$14:$AA$14,1,$C29)))</f>
        <v>0.20525407185913944</v>
      </c>
      <c r="O29" s="8">
        <f>IF(O$23&lt;=$C29,0,IF(O$23&gt;(INDEX($D$14:$AA$14,1,$C29)+$C29),INDEX($D$19:$AA$19,,$C29)-SUM($D29:N29),INDEX($D$19:$AA$19,,$C29)/INDEX($D$14:$AA$14,1,$C29)))</f>
        <v>0.20525407185913944</v>
      </c>
      <c r="P29" s="8">
        <f>IF(P$23&lt;=$C29,0,IF(P$23&gt;(INDEX($D$14:$AA$14,1,$C29)+$C29),INDEX($D$19:$AA$19,,$C29)-SUM($D29:O29),INDEX($D$19:$AA$19,,$C29)/INDEX($D$14:$AA$14,1,$C29)))</f>
        <v>0.20525407185913944</v>
      </c>
      <c r="Q29" s="8">
        <f>IF(Q$23&lt;=$C29,0,IF(Q$23&gt;(INDEX($D$14:$AA$14,1,$C29)+$C29),INDEX($D$19:$AA$19,,$C29)-SUM($D29:P29),INDEX($D$19:$AA$19,,$C29)/INDEX($D$14:$AA$14,1,$C29)))</f>
        <v>0.20525407185913944</v>
      </c>
      <c r="R29" s="8">
        <f>IF(R$23&lt;=$C29,0,IF(R$23&gt;(INDEX($D$14:$AA$14,1,$C29)+$C29),INDEX($D$19:$AA$19,,$C29)-SUM($D29:Q29),INDEX($D$19:$AA$19,,$C29)/INDEX($D$14:$AA$14,1,$C29)))</f>
        <v>0.20525407185913944</v>
      </c>
      <c r="S29" s="8">
        <f>IF(S$23&lt;=$C29,0,IF(S$23&gt;(INDEX($D$14:$AA$14,1,$C29)+$C29),INDEX($D$19:$AA$19,,$C29)-SUM($D29:R29),INDEX($D$19:$AA$19,,$C29)/INDEX($D$14:$AA$14,1,$C29)))</f>
        <v>0.20525407185913944</v>
      </c>
      <c r="T29" s="8">
        <f>IF(T$23&lt;=$C29,0,IF(T$23&gt;(INDEX($D$14:$AA$14,1,$C29)+$C29),INDEX($D$19:$AA$19,,$C29)-SUM($D29:S29),INDEX($D$19:$AA$19,,$C29)/INDEX($D$14:$AA$14,1,$C29)))</f>
        <v>0.20525407185913944</v>
      </c>
      <c r="U29" s="8">
        <f>IF(U$23&lt;=$C29,0,IF(U$23&gt;(INDEX($D$14:$AA$14,1,$C29)+$C29),INDEX($D$19:$AA$19,,$C29)-SUM($D29:T29),INDEX($D$19:$AA$19,,$C29)/INDEX($D$14:$AA$14,1,$C29)))</f>
        <v>0.20525407185913944</v>
      </c>
      <c r="V29" s="8">
        <f>IF(V$23&lt;=$C29,0,IF(V$23&gt;(INDEX($D$14:$AA$14,1,$C29)+$C29),INDEX($D$19:$AA$19,,$C29)-SUM($D29:U29),INDEX($D$19:$AA$19,,$C29)/INDEX($D$14:$AA$14,1,$C29)))</f>
        <v>0.20525407185913944</v>
      </c>
      <c r="W29" s="8">
        <f>IF(W$23&lt;=$C29,0,IF(W$23&gt;(INDEX($D$14:$AA$14,1,$C29)+$C29),INDEX($D$19:$AA$19,,$C29)-SUM($D29:V29),INDEX($D$19:$AA$19,,$C29)/INDEX($D$14:$AA$14,1,$C29)))</f>
        <v>0.20525407185913944</v>
      </c>
      <c r="X29" s="8">
        <f>IF(X$23&lt;=$C29,0,IF(X$23&gt;(INDEX($D$14:$AA$14,1,$C29)+$C29),INDEX($D$19:$AA$19,,$C29)-SUM($D29:W29),INDEX($D$19:$AA$19,,$C29)/INDEX($D$14:$AA$14,1,$C29)))</f>
        <v>0.20525407185913944</v>
      </c>
      <c r="Y29" s="8">
        <f>IF(Y$23&lt;=$C29,0,IF(Y$23&gt;(INDEX($D$14:$AA$14,1,$C29)+$C29),INDEX($D$19:$AA$19,,$C29)-SUM($D29:X29),INDEX($D$19:$AA$19,,$C29)/INDEX($D$14:$AA$14,1,$C29)))</f>
        <v>0.20525407185913944</v>
      </c>
      <c r="Z29" s="8">
        <f>IF(Z$23&lt;=$C29,0,IF(Z$23&gt;(INDEX($D$14:$AA$14,1,$C29)+$C29),INDEX($D$19:$AA$19,,$C29)-SUM($D29:Y29),INDEX($D$19:$AA$19,,$C29)/INDEX($D$14:$AA$14,1,$C29)))</f>
        <v>0.20525407185913944</v>
      </c>
      <c r="AA29" s="8">
        <f>IF(AA$23&lt;=$C29,0,IF(AA$23&gt;(INDEX($D$14:$AA$14,1,$C29)+$C29),INDEX($D$19:$AA$19,,$C29)-SUM($D29:Z29),INDEX($D$19:$AA$19,,$C29)/INDEX($D$14:$AA$14,1,$C29)))</f>
        <v>0.20525407185913944</v>
      </c>
      <c r="AB29" s="8">
        <f>IF(AB$23&lt;=$C29,0,IF(AB$23&gt;(INDEX($D$14:$AA$14,1,$C29)+$C29),INDEX($D$19:$AA$19,,$C29)-SUM($D29:AA29),INDEX($D$19:$AA$19,,$C29)/INDEX($D$14:$AA$14,1,$C29)))</f>
        <v>0.20525407185913944</v>
      </c>
      <c r="AC29" s="8">
        <f>IF(AC$23&lt;=$C29,0,IF(AC$23&gt;(INDEX($D$14:$AG$14,1,$C29)+$C29),INDEX($D$19:$AG$19,,$C29)-SUM($D29:AB29),INDEX($D$19:$AG$19,,$C29)/INDEX($D$14:$AG$14,1,$C29)))</f>
        <v>0.20525407185913944</v>
      </c>
      <c r="AD29" s="8">
        <f>IF(AD$23&lt;=$C29,0,IF(AD$23&gt;(INDEX($D$14:$AG$14,1,$C29)+$C29),INDEX($D$19:$AG$19,,$C29)-SUM($D29:AC29),INDEX($D$19:$AG$19,,$C29)/INDEX($D$14:$AG$14,1,$C29)))*0.5</f>
        <v>0.10262703592956972</v>
      </c>
      <c r="AE29" s="8"/>
      <c r="AF29" s="8"/>
      <c r="AG29" s="8"/>
      <c r="AH29" s="11">
        <f t="shared" si="10"/>
        <v>4.6182166168306376</v>
      </c>
      <c r="AI29" s="11">
        <v>12.315244311548366</v>
      </c>
      <c r="AJ29" s="11">
        <f t="shared" si="11"/>
        <v>7.6970276947177281</v>
      </c>
      <c r="AK29" s="10">
        <f t="shared" si="8"/>
        <v>37.5</v>
      </c>
      <c r="AM29">
        <v>60</v>
      </c>
      <c r="AN29">
        <f t="shared" si="13"/>
        <v>22.5</v>
      </c>
      <c r="AO29">
        <v>50</v>
      </c>
      <c r="AP29">
        <f t="shared" si="14"/>
        <v>27.5</v>
      </c>
    </row>
    <row r="30" spans="2:42" x14ac:dyDescent="0.2">
      <c r="B30">
        <v>2001</v>
      </c>
      <c r="C30" s="10">
        <v>5</v>
      </c>
      <c r="E30" s="8">
        <f>IF(E$23&lt;=$C30,0,IF(E$23&gt;(INDEX($D$14:$AA$14,1,$C30)+$C30),INDEX($D$19:$AA$19,,$C30)-SUM($D30:D30),INDEX($D$19:$AA$19,,$C30)/INDEX($D$14:$AA$14,1,$C30)))</f>
        <v>0</v>
      </c>
      <c r="F30" s="8">
        <f>IF(F$23&lt;=$C30,0,IF(F$23&gt;(INDEX($D$14:$AA$14,1,$C30)+$C30),INDEX($D$19:$AA$19,,$C30)-SUM($D30:E30),INDEX($D$19:$AA$19,,$C30)/INDEX($D$14:$AA$14,1,$C30)))</f>
        <v>0</v>
      </c>
      <c r="G30" s="8">
        <f>IF(G$23&lt;=$C30,0,IF(G$23&gt;(INDEX($D$14:$AA$14,1,$C30)+$C30),INDEX($D$19:$AA$19,,$C30)-SUM($D30:F30),INDEX($D$19:$AA$19,,$C30)/INDEX($D$14:$AA$14,1,$C30)))</f>
        <v>0</v>
      </c>
      <c r="H30" s="8">
        <f>IF(H$23&lt;=$C30,0,IF(H$23&gt;(INDEX($D$14:$AA$14,1,$C30)+$C30),INDEX($D$19:$AA$19,,$C30)-SUM($D30:G30),INDEX($D$19:$AA$19,,$C30)/INDEX($D$14:$AA$14,1,$C30)))</f>
        <v>0</v>
      </c>
      <c r="I30" s="8">
        <f>IF(I$23&lt;=$C30,0,IF(I$23&gt;(INDEX($D$14:$AA$14,1,$C30)+$C30),INDEX($D$19:$AA$19,,$C30)-SUM($D30:H30),INDEX($D$19:$AA$19,,$C30)/INDEX($D$14:$AA$14,1,$C30)))</f>
        <v>0.1543480091018421</v>
      </c>
      <c r="J30" s="8">
        <f>IF(J$23&lt;=$C30,0,IF(J$23&gt;(INDEX($D$14:$AA$14,1,$C30)+$C30),INDEX($D$19:$AA$19,,$C30)-SUM($D30:I30),INDEX($D$19:$AA$19,,$C30)/INDEX($D$14:$AA$14,1,$C30)))</f>
        <v>0.1543480091018421</v>
      </c>
      <c r="K30" s="8">
        <f>IF(K$23&lt;=$C30,0,IF(K$23&gt;(INDEX($D$14:$AA$14,1,$C30)+$C30),INDEX($D$19:$AA$19,,$C30)-SUM($D30:J30),INDEX($D$19:$AA$19,,$C30)/INDEX($D$14:$AA$14,1,$C30)))</f>
        <v>0.1543480091018421</v>
      </c>
      <c r="L30" s="8">
        <f>IF(L$23&lt;=$C30,0,IF(L$23&gt;(INDEX($D$14:$AA$14,1,$C30)+$C30),INDEX($D$19:$AA$19,,$C30)-SUM($D30:K30),INDEX($D$19:$AA$19,,$C30)/INDEX($D$14:$AA$14,1,$C30)))</f>
        <v>0.1543480091018421</v>
      </c>
      <c r="M30" s="8">
        <f>IF(M$23&lt;=$C30,0,IF(M$23&gt;(INDEX($D$14:$AA$14,1,$C30)+$C30),INDEX($D$19:$AA$19,,$C30)-SUM($D30:L30),INDEX($D$19:$AA$19,,$C30)/INDEX($D$14:$AA$14,1,$C30)))</f>
        <v>0.1543480091018421</v>
      </c>
      <c r="N30" s="8">
        <f>IF(N$23&lt;=$C30,0,IF(N$23&gt;(INDEX($D$14:$AA$14,1,$C30)+$C30),INDEX($D$19:$AA$19,,$C30)-SUM($D30:M30),INDEX($D$19:$AA$19,,$C30)/INDEX($D$14:$AA$14,1,$C30)))</f>
        <v>0.1543480091018421</v>
      </c>
      <c r="O30" s="8">
        <f>IF(O$23&lt;=$C30,0,IF(O$23&gt;(INDEX($D$14:$AA$14,1,$C30)+$C30),INDEX($D$19:$AA$19,,$C30)-SUM($D30:N30),INDEX($D$19:$AA$19,,$C30)/INDEX($D$14:$AA$14,1,$C30)))</f>
        <v>0.1543480091018421</v>
      </c>
      <c r="P30" s="8">
        <f>IF(P$23&lt;=$C30,0,IF(P$23&gt;(INDEX($D$14:$AA$14,1,$C30)+$C30),INDEX($D$19:$AA$19,,$C30)-SUM($D30:O30),INDEX($D$19:$AA$19,,$C30)/INDEX($D$14:$AA$14,1,$C30)))</f>
        <v>0.1543480091018421</v>
      </c>
      <c r="Q30" s="8">
        <f>IF(Q$23&lt;=$C30,0,IF(Q$23&gt;(INDEX($D$14:$AA$14,1,$C30)+$C30),INDEX($D$19:$AA$19,,$C30)-SUM($D30:P30),INDEX($D$19:$AA$19,,$C30)/INDEX($D$14:$AA$14,1,$C30)))</f>
        <v>0.1543480091018421</v>
      </c>
      <c r="R30" s="8">
        <f>IF(R$23&lt;=$C30,0,IF(R$23&gt;(INDEX($D$14:$AA$14,1,$C30)+$C30),INDEX($D$19:$AA$19,,$C30)-SUM($D30:Q30),INDEX($D$19:$AA$19,,$C30)/INDEX($D$14:$AA$14,1,$C30)))</f>
        <v>0.1543480091018421</v>
      </c>
      <c r="S30" s="8">
        <f>IF(S$23&lt;=$C30,0,IF(S$23&gt;(INDEX($D$14:$AA$14,1,$C30)+$C30),INDEX($D$19:$AA$19,,$C30)-SUM($D30:R30),INDEX($D$19:$AA$19,,$C30)/INDEX($D$14:$AA$14,1,$C30)))</f>
        <v>0.1543480091018421</v>
      </c>
      <c r="T30" s="8">
        <f>IF(T$23&lt;=$C30,0,IF(T$23&gt;(INDEX($D$14:$AA$14,1,$C30)+$C30),INDEX($D$19:$AA$19,,$C30)-SUM($D30:S30),INDEX($D$19:$AA$19,,$C30)/INDEX($D$14:$AA$14,1,$C30)))</f>
        <v>0.1543480091018421</v>
      </c>
      <c r="U30" s="8">
        <f>IF(U$23&lt;=$C30,0,IF(U$23&gt;(INDEX($D$14:$AA$14,1,$C30)+$C30),INDEX($D$19:$AA$19,,$C30)-SUM($D30:T30),INDEX($D$19:$AA$19,,$C30)/INDEX($D$14:$AA$14,1,$C30)))</f>
        <v>0.1543480091018421</v>
      </c>
      <c r="V30" s="8">
        <f>IF(V$23&lt;=$C30,0,IF(V$23&gt;(INDEX($D$14:$AA$14,1,$C30)+$C30),INDEX($D$19:$AA$19,,$C30)-SUM($D30:U30),INDEX($D$19:$AA$19,,$C30)/INDEX($D$14:$AA$14,1,$C30)))</f>
        <v>0.1543480091018421</v>
      </c>
      <c r="W30" s="8">
        <f>IF(W$23&lt;=$C30,0,IF(W$23&gt;(INDEX($D$14:$AA$14,1,$C30)+$C30),INDEX($D$19:$AA$19,,$C30)-SUM($D30:V30),INDEX($D$19:$AA$19,,$C30)/INDEX($D$14:$AA$14,1,$C30)))</f>
        <v>0.1543480091018421</v>
      </c>
      <c r="X30" s="8">
        <f>IF(X$23&lt;=$C30,0,IF(X$23&gt;(INDEX($D$14:$AA$14,1,$C30)+$C30),INDEX($D$19:$AA$19,,$C30)-SUM($D30:W30),INDEX($D$19:$AA$19,,$C30)/INDEX($D$14:$AA$14,1,$C30)))</f>
        <v>0.1543480091018421</v>
      </c>
      <c r="Y30" s="8">
        <f>IF(Y$23&lt;=$C30,0,IF(Y$23&gt;(INDEX($D$14:$AA$14,1,$C30)+$C30),INDEX($D$19:$AA$19,,$C30)-SUM($D30:X30),INDEX($D$19:$AA$19,,$C30)/INDEX($D$14:$AA$14,1,$C30)))</f>
        <v>0.1543480091018421</v>
      </c>
      <c r="Z30" s="8">
        <f>IF(Z$23&lt;=$C30,0,IF(Z$23&gt;(INDEX($D$14:$AA$14,1,$C30)+$C30),INDEX($D$19:$AA$19,,$C30)-SUM($D30:Y30),INDEX($D$19:$AA$19,,$C30)/INDEX($D$14:$AA$14,1,$C30)))</f>
        <v>0.1543480091018421</v>
      </c>
      <c r="AA30" s="8">
        <f>IF(AA$23&lt;=$C30,0,IF(AA$23&gt;(INDEX($D$14:$AA$14,1,$C30)+$C30),INDEX($D$19:$AA$19,,$C30)-SUM($D30:Z30),INDEX($D$19:$AA$19,,$C30)/INDEX($D$14:$AA$14,1,$C30)))</f>
        <v>0.1543480091018421</v>
      </c>
      <c r="AB30" s="8">
        <f>IF(AB$23&lt;=$C30,0,IF(AB$23&gt;(INDEX($D$14:$AA$14,1,$C30)+$C30),INDEX($D$19:$AA$19,,$C30)-SUM($D30:AA30),INDEX($D$19:$AA$19,,$C30)/INDEX($D$14:$AA$14,1,$C30)))</f>
        <v>0.1543480091018421</v>
      </c>
      <c r="AC30" s="8">
        <f>IF(AC$23&lt;=$C30,0,IF(AC$23&gt;(INDEX($D$14:$AG$14,1,$C30)+$C30),INDEX($D$19:$AG$19,,$C30)-SUM($D30:AB30),INDEX($D$19:$AG$19,,$C30)/INDEX($D$14:$AG$14,1,$C30)))</f>
        <v>0.1543480091018421</v>
      </c>
      <c r="AD30" s="8">
        <f>IF(AD$23&lt;=$C30,0,IF(AD$23&gt;(INDEX($D$14:$AG$14,1,$C30)+$C30),INDEX($D$19:$AG$19,,$C30)-SUM($D30:AC30),INDEX($D$19:$AG$19,,$C30)/INDEX($D$14:$AG$14,1,$C30)))*0.5</f>
        <v>7.7174004550921049E-2</v>
      </c>
      <c r="AE30" s="8"/>
      <c r="AF30" s="8"/>
      <c r="AG30" s="8"/>
      <c r="AH30" s="11">
        <f t="shared" si="10"/>
        <v>3.3184821956896053</v>
      </c>
      <c r="AI30" s="11">
        <v>9.2608805461105259</v>
      </c>
      <c r="AJ30" s="11">
        <f t="shared" si="11"/>
        <v>5.9423983504209206</v>
      </c>
      <c r="AK30" s="10">
        <f t="shared" si="8"/>
        <v>38.5</v>
      </c>
      <c r="AM30">
        <v>60</v>
      </c>
      <c r="AN30">
        <f t="shared" si="13"/>
        <v>21.5</v>
      </c>
      <c r="AO30">
        <v>50</v>
      </c>
      <c r="AP30">
        <f t="shared" si="14"/>
        <v>28.5</v>
      </c>
    </row>
    <row r="31" spans="2:42" x14ac:dyDescent="0.2">
      <c r="B31">
        <v>2002</v>
      </c>
      <c r="C31" s="10">
        <v>6</v>
      </c>
      <c r="E31" s="8">
        <f>IF(E$23&lt;=$C31,0,IF(E$23&gt;(INDEX($D$14:$AA$14,1,$C31)+$C31),INDEX($D$19:$AA$19,,$C31)-SUM($D31:D31),INDEX($D$19:$AA$19,,$C31)/INDEX($D$14:$AA$14,1,$C31)))</f>
        <v>0</v>
      </c>
      <c r="F31" s="8">
        <f>IF(F$23&lt;=$C31,0,IF(F$23&gt;(INDEX($D$14:$AA$14,1,$C31)+$C31),INDEX($D$19:$AA$19,,$C31)-SUM($D31:E31),INDEX($D$19:$AA$19,,$C31)/INDEX($D$14:$AA$14,1,$C31)))</f>
        <v>0</v>
      </c>
      <c r="G31" s="8">
        <f>IF(G$23&lt;=$C31,0,IF(G$23&gt;(INDEX($D$14:$AA$14,1,$C31)+$C31),INDEX($D$19:$AA$19,,$C31)-SUM($D31:F31),INDEX($D$19:$AA$19,,$C31)/INDEX($D$14:$AA$14,1,$C31)))</f>
        <v>0</v>
      </c>
      <c r="H31" s="8">
        <f>IF(H$23&lt;=$C31,0,IF(H$23&gt;(INDEX($D$14:$AA$14,1,$C31)+$C31),INDEX($D$19:$AA$19,,$C31)-SUM($D31:G31),INDEX($D$19:$AA$19,,$C31)/INDEX($D$14:$AA$14,1,$C31)))</f>
        <v>0</v>
      </c>
      <c r="I31" s="8">
        <f>IF(I$23&lt;=$C31,0,IF(I$23&gt;(INDEX($D$14:$AA$14,1,$C31)+$C31),INDEX($D$19:$AA$19,,$C31)-SUM($D31:H31),INDEX($D$19:$AA$19,,$C31)/INDEX($D$14:$AA$14,1,$C31)))</f>
        <v>0</v>
      </c>
      <c r="J31" s="8">
        <f>IF(J$23&lt;=$C31,0,IF(J$23&gt;(INDEX($D$14:$AA$14,1,$C31)+$C31),INDEX($D$19:$AA$19,,$C31)-SUM($D31:I31),INDEX($D$19:$AA$19,,$C31)/INDEX($D$14:$AA$14,1,$C31)))</f>
        <v>0.15799597143208183</v>
      </c>
      <c r="K31" s="8">
        <f>IF(K$23&lt;=$C31,0,IF(K$23&gt;(INDEX($D$14:$AA$14,1,$C31)+$C31),INDEX($D$19:$AA$19,,$C31)-SUM($D31:J31),INDEX($D$19:$AA$19,,$C31)/INDEX($D$14:$AA$14,1,$C31)))</f>
        <v>0.15799597143208183</v>
      </c>
      <c r="L31" s="8">
        <f>IF(L$23&lt;=$C31,0,IF(L$23&gt;(INDEX($D$14:$AA$14,1,$C31)+$C31),INDEX($D$19:$AA$19,,$C31)-SUM($D31:K31),INDEX($D$19:$AA$19,,$C31)/INDEX($D$14:$AA$14,1,$C31)))</f>
        <v>0.15799597143208183</v>
      </c>
      <c r="M31" s="8">
        <f>IF(M$23&lt;=$C31,0,IF(M$23&gt;(INDEX($D$14:$AA$14,1,$C31)+$C31),INDEX($D$19:$AA$19,,$C31)-SUM($D31:L31),INDEX($D$19:$AA$19,,$C31)/INDEX($D$14:$AA$14,1,$C31)))</f>
        <v>0.15799597143208183</v>
      </c>
      <c r="N31" s="8">
        <f>IF(N$23&lt;=$C31,0,IF(N$23&gt;(INDEX($D$14:$AA$14,1,$C31)+$C31),INDEX($D$19:$AA$19,,$C31)-SUM($D31:M31),INDEX($D$19:$AA$19,,$C31)/INDEX($D$14:$AA$14,1,$C31)))</f>
        <v>0.15799597143208183</v>
      </c>
      <c r="O31" s="8">
        <f>IF(O$23&lt;=$C31,0,IF(O$23&gt;(INDEX($D$14:$AA$14,1,$C31)+$C31),INDEX($D$19:$AA$19,,$C31)-SUM($D31:N31),INDEX($D$19:$AA$19,,$C31)/INDEX($D$14:$AA$14,1,$C31)))</f>
        <v>0.15799597143208183</v>
      </c>
      <c r="P31" s="8">
        <f>IF(P$23&lt;=$C31,0,IF(P$23&gt;(INDEX($D$14:$AA$14,1,$C31)+$C31),INDEX($D$19:$AA$19,,$C31)-SUM($D31:O31),INDEX($D$19:$AA$19,,$C31)/INDEX($D$14:$AA$14,1,$C31)))</f>
        <v>0.15799597143208183</v>
      </c>
      <c r="Q31" s="8">
        <f>IF(Q$23&lt;=$C31,0,IF(Q$23&gt;(INDEX($D$14:$AA$14,1,$C31)+$C31),INDEX($D$19:$AA$19,,$C31)-SUM($D31:P31),INDEX($D$19:$AA$19,,$C31)/INDEX($D$14:$AA$14,1,$C31)))</f>
        <v>0.15799597143208183</v>
      </c>
      <c r="R31" s="8">
        <f>IF(R$23&lt;=$C31,0,IF(R$23&gt;(INDEX($D$14:$AA$14,1,$C31)+$C31),INDEX($D$19:$AA$19,,$C31)-SUM($D31:Q31),INDEX($D$19:$AA$19,,$C31)/INDEX($D$14:$AA$14,1,$C31)))</f>
        <v>0.15799597143208183</v>
      </c>
      <c r="S31" s="8">
        <f>IF(S$23&lt;=$C31,0,IF(S$23&gt;(INDEX($D$14:$AA$14,1,$C31)+$C31),INDEX($D$19:$AA$19,,$C31)-SUM($D31:R31),INDEX($D$19:$AA$19,,$C31)/INDEX($D$14:$AA$14,1,$C31)))</f>
        <v>0.15799597143208183</v>
      </c>
      <c r="T31" s="8">
        <f>IF(T$23&lt;=$C31,0,IF(T$23&gt;(INDEX($D$14:$AA$14,1,$C31)+$C31),INDEX($D$19:$AA$19,,$C31)-SUM($D31:S31),INDEX($D$19:$AA$19,,$C31)/INDEX($D$14:$AA$14,1,$C31)))</f>
        <v>0.15799597143208183</v>
      </c>
      <c r="U31" s="8">
        <f>IF(U$23&lt;=$C31,0,IF(U$23&gt;(INDEX($D$14:$AA$14,1,$C31)+$C31),INDEX($D$19:$AA$19,,$C31)-SUM($D31:T31),INDEX($D$19:$AA$19,,$C31)/INDEX($D$14:$AA$14,1,$C31)))</f>
        <v>0.15799597143208183</v>
      </c>
      <c r="V31" s="8">
        <f>IF(V$23&lt;=$C31,0,IF(V$23&gt;(INDEX($D$14:$AA$14,1,$C31)+$C31),INDEX($D$19:$AA$19,,$C31)-SUM($D31:U31),INDEX($D$19:$AA$19,,$C31)/INDEX($D$14:$AA$14,1,$C31)))</f>
        <v>0.15799597143208183</v>
      </c>
      <c r="W31" s="8">
        <f>IF(W$23&lt;=$C31,0,IF(W$23&gt;(INDEX($D$14:$AA$14,1,$C31)+$C31),INDEX($D$19:$AA$19,,$C31)-SUM($D31:V31),INDEX($D$19:$AA$19,,$C31)/INDEX($D$14:$AA$14,1,$C31)))</f>
        <v>0.15799597143208183</v>
      </c>
      <c r="X31" s="8">
        <f>IF(X$23&lt;=$C31,0,IF(X$23&gt;(INDEX($D$14:$AA$14,1,$C31)+$C31),INDEX($D$19:$AA$19,,$C31)-SUM($D31:W31),INDEX($D$19:$AA$19,,$C31)/INDEX($D$14:$AA$14,1,$C31)))</f>
        <v>0.15799597143208183</v>
      </c>
      <c r="Y31" s="8">
        <f>IF(Y$23&lt;=$C31,0,IF(Y$23&gt;(INDEX($D$14:$AA$14,1,$C31)+$C31),INDEX($D$19:$AA$19,,$C31)-SUM($D31:X31),INDEX($D$19:$AA$19,,$C31)/INDEX($D$14:$AA$14,1,$C31)))</f>
        <v>0.15799597143208183</v>
      </c>
      <c r="Z31" s="8">
        <f>IF(Z$23&lt;=$C31,0,IF(Z$23&gt;(INDEX($D$14:$AA$14,1,$C31)+$C31),INDEX($D$19:$AA$19,,$C31)-SUM($D31:Y31),INDEX($D$19:$AA$19,,$C31)/INDEX($D$14:$AA$14,1,$C31)))</f>
        <v>0.15799597143208183</v>
      </c>
      <c r="AA31" s="8">
        <f>IF(AA$23&lt;=$C31,0,IF(AA$23&gt;(INDEX($D$14:$AA$14,1,$C31)+$C31),INDEX($D$19:$AA$19,,$C31)-SUM($D31:Z31),INDEX($D$19:$AA$19,,$C31)/INDEX($D$14:$AA$14,1,$C31)))</f>
        <v>0.15799597143208183</v>
      </c>
      <c r="AB31" s="8">
        <f>IF(AB$23&lt;=$C31,0,IF(AB$23&gt;(INDEX($D$14:$AA$14,1,$C31)+$C31),INDEX($D$19:$AA$19,,$C31)-SUM($D31:AA31),INDEX($D$19:$AA$19,,$C31)/INDEX($D$14:$AA$14,1,$C31)))</f>
        <v>0.15799597143208183</v>
      </c>
      <c r="AC31" s="8">
        <f>IF(AC$23&lt;=$C31,0,IF(AC$23&gt;(INDEX($D$14:$AG$14,1,$C31)+$C31),INDEX($D$19:$AG$19,,$C31)-SUM($D31:AB31),INDEX($D$19:$AG$19,,$C31)/INDEX($D$14:$AG$14,1,$C31)))</f>
        <v>0.15799597143208183</v>
      </c>
      <c r="AD31" s="8">
        <f>IF(AD$23&lt;=$C31,0,IF(AD$23&gt;(INDEX($D$14:$AG$14,1,$C31)+$C31),INDEX($D$19:$AG$19,,$C31)-SUM($D31:AC31),INDEX($D$19:$AG$19,,$C31)/INDEX($D$14:$AG$14,1,$C31)))*0.5</f>
        <v>7.8997985716040914E-2</v>
      </c>
      <c r="AE31" s="8"/>
      <c r="AF31" s="8"/>
      <c r="AG31" s="8"/>
      <c r="AH31" s="11">
        <f t="shared" si="10"/>
        <v>3.2389174143576782</v>
      </c>
      <c r="AI31" s="11">
        <v>9.479758285924909</v>
      </c>
      <c r="AJ31" s="11">
        <f t="shared" si="11"/>
        <v>6.2408408715672312</v>
      </c>
      <c r="AK31" s="10">
        <f t="shared" si="8"/>
        <v>39.5</v>
      </c>
      <c r="AM31">
        <v>60</v>
      </c>
      <c r="AN31">
        <f t="shared" si="13"/>
        <v>20.5</v>
      </c>
      <c r="AO31">
        <v>50</v>
      </c>
      <c r="AP31">
        <f t="shared" si="14"/>
        <v>29.5</v>
      </c>
    </row>
    <row r="32" spans="2:42" x14ac:dyDescent="0.2">
      <c r="B32">
        <v>2003</v>
      </c>
      <c r="C32" s="10">
        <v>7</v>
      </c>
      <c r="E32" s="8">
        <f>IF(E$23&lt;=$C32,0,IF(E$23&gt;(INDEX($D$14:$AA$14,1,$C32)+$C32),INDEX($D$19:$AA$19,,$C32)-SUM($D32:D32),INDEX($D$19:$AA$19,,$C32)/INDEX($D$14:$AA$14,1,$C32)))</f>
        <v>0</v>
      </c>
      <c r="F32" s="8">
        <f>IF(F$23&lt;=$C32,0,IF(F$23&gt;(INDEX($D$14:$AA$14,1,$C32)+$C32),INDEX($D$19:$AA$19,,$C32)-SUM($D32:E32),INDEX($D$19:$AA$19,,$C32)/INDEX($D$14:$AA$14,1,$C32)))</f>
        <v>0</v>
      </c>
      <c r="G32" s="8">
        <f>IF(G$23&lt;=$C32,0,IF(G$23&gt;(INDEX($D$14:$AA$14,1,$C32)+$C32),INDEX($D$19:$AA$19,,$C32)-SUM($D32:F32),INDEX($D$19:$AA$19,,$C32)/INDEX($D$14:$AA$14,1,$C32)))</f>
        <v>0</v>
      </c>
      <c r="H32" s="8">
        <f>IF(H$23&lt;=$C32,0,IF(H$23&gt;(INDEX($D$14:$AA$14,1,$C32)+$C32),INDEX($D$19:$AA$19,,$C32)-SUM($D32:G32),INDEX($D$19:$AA$19,,$C32)/INDEX($D$14:$AA$14,1,$C32)))</f>
        <v>0</v>
      </c>
      <c r="I32" s="8">
        <f>IF(I$23&lt;=$C32,0,IF(I$23&gt;(INDEX($D$14:$AA$14,1,$C32)+$C32),INDEX($D$19:$AA$19,,$C32)-SUM($D32:H32),INDEX($D$19:$AA$19,,$C32)/INDEX($D$14:$AA$14,1,$C32)))</f>
        <v>0</v>
      </c>
      <c r="J32" s="8">
        <f>IF(J$23&lt;=$C32,0,IF(J$23&gt;(INDEX($D$14:$AA$14,1,$C32)+$C32),INDEX($D$19:$AA$19,,$C32)-SUM($D32:I32),INDEX($D$19:$AA$19,,$C32)/INDEX($D$14:$AA$14,1,$C32)))</f>
        <v>0</v>
      </c>
      <c r="K32" s="8">
        <f>IF(K$23&lt;=$C32,0,IF(K$23&gt;(INDEX($D$14:$AA$14,1,$C32)+$C32),INDEX($D$19:$AA$19,,$C32)-SUM($D32:J32),INDEX($D$19:$AA$19,,$C32)/INDEX($D$14:$AA$14,1,$C32)))</f>
        <v>0.21737958930774856</v>
      </c>
      <c r="L32" s="8">
        <f>IF(L$23&lt;=$C32,0,IF(L$23&gt;(INDEX($D$14:$AA$14,1,$C32)+$C32),INDEX($D$19:$AA$19,,$C32)-SUM($D32:K32),INDEX($D$19:$AA$19,,$C32)/INDEX($D$14:$AA$14,1,$C32)))</f>
        <v>0.21737958930774856</v>
      </c>
      <c r="M32" s="8">
        <f>IF(M$23&lt;=$C32,0,IF(M$23&gt;(INDEX($D$14:$AA$14,1,$C32)+$C32),INDEX($D$19:$AA$19,,$C32)-SUM($D32:L32),INDEX($D$19:$AA$19,,$C32)/INDEX($D$14:$AA$14,1,$C32)))</f>
        <v>0.21737958930774856</v>
      </c>
      <c r="N32" s="8">
        <f>IF(N$23&lt;=$C32,0,IF(N$23&gt;(INDEX($D$14:$AA$14,1,$C32)+$C32),INDEX($D$19:$AA$19,,$C32)-SUM($D32:M32),INDEX($D$19:$AA$19,,$C32)/INDEX($D$14:$AA$14,1,$C32)))</f>
        <v>0.21737958930774856</v>
      </c>
      <c r="O32" s="8">
        <f>IF(O$23&lt;=$C32,0,IF(O$23&gt;(INDEX($D$14:$AA$14,1,$C32)+$C32),INDEX($D$19:$AA$19,,$C32)-SUM($D32:N32),INDEX($D$19:$AA$19,,$C32)/INDEX($D$14:$AA$14,1,$C32)))</f>
        <v>0.21737958930774856</v>
      </c>
      <c r="P32" s="8">
        <f>IF(P$23&lt;=$C32,0,IF(P$23&gt;(INDEX($D$14:$AA$14,1,$C32)+$C32),INDEX($D$19:$AA$19,,$C32)-SUM($D32:O32),INDEX($D$19:$AA$19,,$C32)/INDEX($D$14:$AA$14,1,$C32)))</f>
        <v>0.21737958930774856</v>
      </c>
      <c r="Q32" s="8">
        <f>IF(Q$23&lt;=$C32,0,IF(Q$23&gt;(INDEX($D$14:$AA$14,1,$C32)+$C32),INDEX($D$19:$AA$19,,$C32)-SUM($D32:P32),INDEX($D$19:$AA$19,,$C32)/INDEX($D$14:$AA$14,1,$C32)))</f>
        <v>0.21737958930774856</v>
      </c>
      <c r="R32" s="8">
        <f>IF(R$23&lt;=$C32,0,IF(R$23&gt;(INDEX($D$14:$AA$14,1,$C32)+$C32),INDEX($D$19:$AA$19,,$C32)-SUM($D32:Q32),INDEX($D$19:$AA$19,,$C32)/INDEX($D$14:$AA$14,1,$C32)))</f>
        <v>0.21737958930774856</v>
      </c>
      <c r="S32" s="8">
        <f>IF(S$23&lt;=$C32,0,IF(S$23&gt;(INDEX($D$14:$AA$14,1,$C32)+$C32),INDEX($D$19:$AA$19,,$C32)-SUM($D32:R32),INDEX($D$19:$AA$19,,$C32)/INDEX($D$14:$AA$14,1,$C32)))</f>
        <v>0.21737958930774856</v>
      </c>
      <c r="T32" s="8">
        <f>IF(T$23&lt;=$C32,0,IF(T$23&gt;(INDEX($D$14:$AA$14,1,$C32)+$C32),INDEX($D$19:$AA$19,,$C32)-SUM($D32:S32),INDEX($D$19:$AA$19,,$C32)/INDEX($D$14:$AA$14,1,$C32)))</f>
        <v>0.21737958930774856</v>
      </c>
      <c r="U32" s="8">
        <f>IF(U$23&lt;=$C32,0,IF(U$23&gt;(INDEX($D$14:$AA$14,1,$C32)+$C32),INDEX($D$19:$AA$19,,$C32)-SUM($D32:T32),INDEX($D$19:$AA$19,,$C32)/INDEX($D$14:$AA$14,1,$C32)))</f>
        <v>0.21737958930774856</v>
      </c>
      <c r="V32" s="8">
        <f>IF(V$23&lt;=$C32,0,IF(V$23&gt;(INDEX($D$14:$AA$14,1,$C32)+$C32),INDEX($D$19:$AA$19,,$C32)-SUM($D32:U32),INDEX($D$19:$AA$19,,$C32)/INDEX($D$14:$AA$14,1,$C32)))</f>
        <v>0.21737958930774856</v>
      </c>
      <c r="W32" s="8">
        <f>IF(W$23&lt;=$C32,0,IF(W$23&gt;(INDEX($D$14:$AA$14,1,$C32)+$C32),INDEX($D$19:$AA$19,,$C32)-SUM($D32:V32),INDEX($D$19:$AA$19,,$C32)/INDEX($D$14:$AA$14,1,$C32)))</f>
        <v>0.21737958930774856</v>
      </c>
      <c r="X32" s="8">
        <f>IF(X$23&lt;=$C32,0,IF(X$23&gt;(INDEX($D$14:$AA$14,1,$C32)+$C32),INDEX($D$19:$AA$19,,$C32)-SUM($D32:W32),INDEX($D$19:$AA$19,,$C32)/INDEX($D$14:$AA$14,1,$C32)))</f>
        <v>0.21737958930774856</v>
      </c>
      <c r="Y32" s="8">
        <f>IF(Y$23&lt;=$C32,0,IF(Y$23&gt;(INDEX($D$14:$AA$14,1,$C32)+$C32),INDEX($D$19:$AA$19,,$C32)-SUM($D32:X32),INDEX($D$19:$AA$19,,$C32)/INDEX($D$14:$AA$14,1,$C32)))</f>
        <v>0.21737958930774856</v>
      </c>
      <c r="Z32" s="8">
        <f>IF(Z$23&lt;=$C32,0,IF(Z$23&gt;(INDEX($D$14:$AA$14,1,$C32)+$C32),INDEX($D$19:$AA$19,,$C32)-SUM($D32:Y32),INDEX($D$19:$AA$19,,$C32)/INDEX($D$14:$AA$14,1,$C32)))</f>
        <v>0.21737958930774856</v>
      </c>
      <c r="AA32" s="8">
        <f>IF(AA$23&lt;=$C32,0,IF(AA$23&gt;(INDEX($D$14:$AA$14,1,$C32)+$C32),INDEX($D$19:$AA$19,,$C32)-SUM($D32:Z32),INDEX($D$19:$AA$19,,$C32)/INDEX($D$14:$AA$14,1,$C32)))</f>
        <v>0.21737958930774856</v>
      </c>
      <c r="AB32" s="8">
        <f>IF(AB$23&lt;=$C32,0,IF(AB$23&gt;(INDEX($D$14:$AA$14,1,$C32)+$C32),INDEX($D$19:$AA$19,,$C32)-SUM($D32:AA32),INDEX($D$19:$AA$19,,$C32)/INDEX($D$14:$AA$14,1,$C32)))</f>
        <v>0.21737958930774856</v>
      </c>
      <c r="AC32" s="8">
        <f>IF(AC$23&lt;=$C32,0,IF(AC$23&gt;(INDEX($D$14:$AG$14,1,$C32)+$C32),INDEX($D$19:$AG$19,,$C32)-SUM($D32:AB32),INDEX($D$19:$AG$19,,$C32)/INDEX($D$14:$AG$14,1,$C32)))</f>
        <v>0.21737958930774856</v>
      </c>
      <c r="AD32" s="8">
        <f>IF(AD$23&lt;=$C32,0,IF(AD$23&gt;(INDEX($D$14:$AG$14,1,$C32)+$C32),INDEX($D$19:$AG$19,,$C32)-SUM($D32:AC32),INDEX($D$19:$AG$19,,$C32)/INDEX($D$14:$AG$14,1,$C32)))*0.5</f>
        <v>0.10868979465387428</v>
      </c>
      <c r="AE32" s="8"/>
      <c r="AF32" s="8"/>
      <c r="AG32" s="8"/>
      <c r="AH32" s="11">
        <f t="shared" si="10"/>
        <v>4.2389019915010966</v>
      </c>
      <c r="AI32" s="11">
        <v>13.042775358464914</v>
      </c>
      <c r="AJ32" s="11">
        <f t="shared" si="11"/>
        <v>8.8038733669638169</v>
      </c>
      <c r="AK32" s="10">
        <f t="shared" si="8"/>
        <v>40.5</v>
      </c>
      <c r="AM32">
        <v>60</v>
      </c>
      <c r="AN32">
        <f t="shared" si="13"/>
        <v>19.5</v>
      </c>
      <c r="AO32">
        <v>50</v>
      </c>
      <c r="AP32">
        <f t="shared" si="14"/>
        <v>30.5</v>
      </c>
    </row>
    <row r="33" spans="2:42" x14ac:dyDescent="0.2">
      <c r="B33">
        <v>2004</v>
      </c>
      <c r="C33" s="10">
        <v>8</v>
      </c>
      <c r="E33" s="8">
        <f>IF(E$23&lt;=$C33,0,IF(E$23&gt;(INDEX($D$14:$AA$14,1,$C33)+$C33),INDEX($D$19:$AA$19,,$C33)-SUM($D33:D33),INDEX($D$19:$AA$19,,$C33)/INDEX($D$14:$AA$14,1,$C33)))</f>
        <v>0</v>
      </c>
      <c r="F33" s="8">
        <f>IF(F$23&lt;=$C33,0,IF(F$23&gt;(INDEX($D$14:$AA$14,1,$C33)+$C33),INDEX($D$19:$AA$19,,$C33)-SUM($D33:E33),INDEX($D$19:$AA$19,,$C33)/INDEX($D$14:$AA$14,1,$C33)))</f>
        <v>0</v>
      </c>
      <c r="G33" s="8">
        <f>IF(G$23&lt;=$C33,0,IF(G$23&gt;(INDEX($D$14:$AA$14,1,$C33)+$C33),INDEX($D$19:$AA$19,,$C33)-SUM($D33:F33),INDEX($D$19:$AA$19,,$C33)/INDEX($D$14:$AA$14,1,$C33)))</f>
        <v>0</v>
      </c>
      <c r="H33" s="8">
        <f>IF(H$23&lt;=$C33,0,IF(H$23&gt;(INDEX($D$14:$AA$14,1,$C33)+$C33),INDEX($D$19:$AA$19,,$C33)-SUM($D33:G33),INDEX($D$19:$AA$19,,$C33)/INDEX($D$14:$AA$14,1,$C33)))</f>
        <v>0</v>
      </c>
      <c r="I33" s="8">
        <f>IF(I$23&lt;=$C33,0,IF(I$23&gt;(INDEX($D$14:$AA$14,1,$C33)+$C33),INDEX($D$19:$AA$19,,$C33)-SUM($D33:H33),INDEX($D$19:$AA$19,,$C33)/INDEX($D$14:$AA$14,1,$C33)))</f>
        <v>0</v>
      </c>
      <c r="J33" s="8">
        <f>IF(J$23&lt;=$C33,0,IF(J$23&gt;(INDEX($D$14:$AA$14,1,$C33)+$C33),INDEX($D$19:$AA$19,,$C33)-SUM($D33:I33),INDEX($D$19:$AA$19,,$C33)/INDEX($D$14:$AA$14,1,$C33)))</f>
        <v>0</v>
      </c>
      <c r="K33" s="8">
        <f>IF(K$23&lt;=$C33,0,IF(K$23&gt;(INDEX($D$14:$AA$14,1,$C33)+$C33),INDEX($D$19:$AA$19,,$C33)-SUM($D33:J33),INDEX($D$19:$AA$19,,$C33)/INDEX($D$14:$AA$14,1,$C33)))</f>
        <v>0</v>
      </c>
      <c r="L33" s="8">
        <f>IF(L$23&lt;=$C33,0,IF(L$23&gt;(INDEX($D$14:$AA$14,1,$C33)+$C33),INDEX($D$19:$AA$19,,$C33)-SUM($D33:K33),INDEX($D$19:$AA$19,,$C33)/INDEX($D$14:$AA$14,1,$C33)))</f>
        <v>0.22380221674876846</v>
      </c>
      <c r="M33" s="8">
        <f>IF(M$23&lt;=$C33,0,IF(M$23&gt;(INDEX($D$14:$AA$14,1,$C33)+$C33),INDEX($D$19:$AA$19,,$C33)-SUM($D33:L33),INDEX($D$19:$AA$19,,$C33)/INDEX($D$14:$AA$14,1,$C33)))</f>
        <v>0.22380221674876846</v>
      </c>
      <c r="N33" s="8">
        <f>IF(N$23&lt;=$C33,0,IF(N$23&gt;(INDEX($D$14:$AA$14,1,$C33)+$C33),INDEX($D$19:$AA$19,,$C33)-SUM($D33:M33),INDEX($D$19:$AA$19,,$C33)/INDEX($D$14:$AA$14,1,$C33)))</f>
        <v>0.22380221674876846</v>
      </c>
      <c r="O33" s="8">
        <f>IF(O$23&lt;=$C33,0,IF(O$23&gt;(INDEX($D$14:$AA$14,1,$C33)+$C33),INDEX($D$19:$AA$19,,$C33)-SUM($D33:N33),INDEX($D$19:$AA$19,,$C33)/INDEX($D$14:$AA$14,1,$C33)))</f>
        <v>0.22380221674876846</v>
      </c>
      <c r="P33" s="8">
        <f>IF(P$23&lt;=$C33,0,IF(P$23&gt;(INDEX($D$14:$AA$14,1,$C33)+$C33),INDEX($D$19:$AA$19,,$C33)-SUM($D33:O33),INDEX($D$19:$AA$19,,$C33)/INDEX($D$14:$AA$14,1,$C33)))</f>
        <v>0.22380221674876846</v>
      </c>
      <c r="Q33" s="8">
        <f>IF(Q$23&lt;=$C33,0,IF(Q$23&gt;(INDEX($D$14:$AA$14,1,$C33)+$C33),INDEX($D$19:$AA$19,,$C33)-SUM($D33:P33),INDEX($D$19:$AA$19,,$C33)/INDEX($D$14:$AA$14,1,$C33)))</f>
        <v>0.22380221674876846</v>
      </c>
      <c r="R33" s="8">
        <f>IF(R$23&lt;=$C33,0,IF(R$23&gt;(INDEX($D$14:$AA$14,1,$C33)+$C33),INDEX($D$19:$AA$19,,$C33)-SUM($D33:Q33),INDEX($D$19:$AA$19,,$C33)/INDEX($D$14:$AA$14,1,$C33)))</f>
        <v>0.22380221674876846</v>
      </c>
      <c r="S33" s="8">
        <f>IF(S$23&lt;=$C33,0,IF(S$23&gt;(INDEX($D$14:$AA$14,1,$C33)+$C33),INDEX($D$19:$AA$19,,$C33)-SUM($D33:R33),INDEX($D$19:$AA$19,,$C33)/INDEX($D$14:$AA$14,1,$C33)))</f>
        <v>0.22380221674876846</v>
      </c>
      <c r="T33" s="8">
        <f>IF(T$23&lt;=$C33,0,IF(T$23&gt;(INDEX($D$14:$AA$14,1,$C33)+$C33),INDEX($D$19:$AA$19,,$C33)-SUM($D33:S33),INDEX($D$19:$AA$19,,$C33)/INDEX($D$14:$AA$14,1,$C33)))</f>
        <v>0.22380221674876846</v>
      </c>
      <c r="U33" s="8">
        <f>IF(U$23&lt;=$C33,0,IF(U$23&gt;(INDEX($D$14:$AA$14,1,$C33)+$C33),INDEX($D$19:$AA$19,,$C33)-SUM($D33:T33),INDEX($D$19:$AA$19,,$C33)/INDEX($D$14:$AA$14,1,$C33)))</f>
        <v>0.22380221674876846</v>
      </c>
      <c r="V33" s="8">
        <f>IF(V$23&lt;=$C33,0,IF(V$23&gt;(INDEX($D$14:$AA$14,1,$C33)+$C33),INDEX($D$19:$AA$19,,$C33)-SUM($D33:U33),INDEX($D$19:$AA$19,,$C33)/INDEX($D$14:$AA$14,1,$C33)))</f>
        <v>0.22380221674876846</v>
      </c>
      <c r="W33" s="8">
        <f>IF(W$23&lt;=$C33,0,IF(W$23&gt;(INDEX($D$14:$AA$14,1,$C33)+$C33),INDEX($D$19:$AA$19,,$C33)-SUM($D33:V33),INDEX($D$19:$AA$19,,$C33)/INDEX($D$14:$AA$14,1,$C33)))</f>
        <v>0.22380221674876846</v>
      </c>
      <c r="X33" s="8">
        <f>IF(X$23&lt;=$C33,0,IF(X$23&gt;(INDEX($D$14:$AA$14,1,$C33)+$C33),INDEX($D$19:$AA$19,,$C33)-SUM($D33:W33),INDEX($D$19:$AA$19,,$C33)/INDEX($D$14:$AA$14,1,$C33)))</f>
        <v>0.22380221674876846</v>
      </c>
      <c r="Y33" s="8">
        <f>IF(Y$23&lt;=$C33,0,IF(Y$23&gt;(INDEX($D$14:$AA$14,1,$C33)+$C33),INDEX($D$19:$AA$19,,$C33)-SUM($D33:X33),INDEX($D$19:$AA$19,,$C33)/INDEX($D$14:$AA$14,1,$C33)))</f>
        <v>0.22380221674876846</v>
      </c>
      <c r="Z33" s="8">
        <f>IF(Z$23&lt;=$C33,0,IF(Z$23&gt;(INDEX($D$14:$AA$14,1,$C33)+$C33),INDEX($D$19:$AA$19,,$C33)-SUM($D33:Y33),INDEX($D$19:$AA$19,,$C33)/INDEX($D$14:$AA$14,1,$C33)))</f>
        <v>0.22380221674876846</v>
      </c>
      <c r="AA33" s="8">
        <f>IF(AA$23&lt;=$C33,0,IF(AA$23&gt;(INDEX($D$14:$AA$14,1,$C33)+$C33),INDEX($D$19:$AA$19,,$C33)-SUM($D33:Z33),INDEX($D$19:$AA$19,,$C33)/INDEX($D$14:$AA$14,1,$C33)))</f>
        <v>0.22380221674876846</v>
      </c>
      <c r="AB33" s="8">
        <f>IF(AB$23&lt;=$C33,0,IF(AB$23&gt;(INDEX($D$14:$AA$14,1,$C33)+$C33),INDEX($D$19:$AA$19,,$C33)-SUM($D33:AA33),INDEX($D$19:$AA$19,,$C33)/INDEX($D$14:$AA$14,1,$C33)))</f>
        <v>0.22380221674876846</v>
      </c>
      <c r="AC33" s="8">
        <f>IF(AC$23&lt;=$C33,0,IF(AC$23&gt;(INDEX($D$14:$AG$14,1,$C33)+$C33),INDEX($D$19:$AG$19,,$C33)-SUM($D33:AB33),INDEX($D$19:$AG$19,,$C33)/INDEX($D$14:$AG$14,1,$C33)))</f>
        <v>0.22380221674876846</v>
      </c>
      <c r="AD33" s="8">
        <f>IF(AD$23&lt;=$C33,0,IF(AD$23&gt;(INDEX($D$14:$AG$14,1,$C33)+$C33),INDEX($D$19:$AG$19,,$C33)-SUM($D33:AC33),INDEX($D$19:$AG$19,,$C33)/INDEX($D$14:$AG$14,1,$C33)))*0.5</f>
        <v>0.11190110837438423</v>
      </c>
      <c r="AE33" s="8"/>
      <c r="AF33" s="8"/>
      <c r="AG33" s="8"/>
      <c r="AH33" s="11">
        <f t="shared" si="10"/>
        <v>4.1403410098522162</v>
      </c>
      <c r="AI33" s="11">
        <v>13.428133004926108</v>
      </c>
      <c r="AJ33" s="11">
        <f t="shared" si="11"/>
        <v>9.2877919950738921</v>
      </c>
      <c r="AK33" s="10">
        <f t="shared" si="8"/>
        <v>41.5</v>
      </c>
      <c r="AM33">
        <v>60</v>
      </c>
      <c r="AN33">
        <f t="shared" si="13"/>
        <v>18.5</v>
      </c>
      <c r="AO33">
        <v>50</v>
      </c>
      <c r="AP33">
        <f t="shared" si="14"/>
        <v>31.5</v>
      </c>
    </row>
    <row r="34" spans="2:42" x14ac:dyDescent="0.2">
      <c r="B34">
        <v>2005</v>
      </c>
      <c r="C34" s="10">
        <v>9</v>
      </c>
      <c r="E34" s="8">
        <f>IF(E$23&lt;=$C34,0,IF(E$23&gt;(INDEX($D$14:$AA$14,1,$C34)+$C34),INDEX($D$19:$AA$19,,$C34)-SUM($D34:D34),INDEX($D$19:$AA$19,,$C34)/INDEX($D$14:$AA$14,1,$C34)))</f>
        <v>0</v>
      </c>
      <c r="F34" s="8">
        <f>IF(F$23&lt;=$C34,0,IF(F$23&gt;(INDEX($D$14:$AA$14,1,$C34)+$C34),INDEX($D$19:$AA$19,,$C34)-SUM($D34:E34),INDEX($D$19:$AA$19,,$C34)/INDEX($D$14:$AA$14,1,$C34)))</f>
        <v>0</v>
      </c>
      <c r="G34" s="8">
        <f>IF(G$23&lt;=$C34,0,IF(G$23&gt;(INDEX($D$14:$AA$14,1,$C34)+$C34),INDEX($D$19:$AA$19,,$C34)-SUM($D34:F34),INDEX($D$19:$AA$19,,$C34)/INDEX($D$14:$AA$14,1,$C34)))</f>
        <v>0</v>
      </c>
      <c r="H34" s="8">
        <f>IF(H$23&lt;=$C34,0,IF(H$23&gt;(INDEX($D$14:$AA$14,1,$C34)+$C34),INDEX($D$19:$AA$19,,$C34)-SUM($D34:G34),INDEX($D$19:$AA$19,,$C34)/INDEX($D$14:$AA$14,1,$C34)))</f>
        <v>0</v>
      </c>
      <c r="I34" s="8">
        <f>IF(I$23&lt;=$C34,0,IF(I$23&gt;(INDEX($D$14:$AA$14,1,$C34)+$C34),INDEX($D$19:$AA$19,,$C34)-SUM($D34:H34),INDEX($D$19:$AA$19,,$C34)/INDEX($D$14:$AA$14,1,$C34)))</f>
        <v>0</v>
      </c>
      <c r="J34" s="8">
        <f>IF(J$23&lt;=$C34,0,IF(J$23&gt;(INDEX($D$14:$AA$14,1,$C34)+$C34),INDEX($D$19:$AA$19,,$C34)-SUM($D34:I34),INDEX($D$19:$AA$19,,$C34)/INDEX($D$14:$AA$14,1,$C34)))</f>
        <v>0</v>
      </c>
      <c r="K34" s="8">
        <f>IF(K$23&lt;=$C34,0,IF(K$23&gt;(INDEX($D$14:$AA$14,1,$C34)+$C34),INDEX($D$19:$AA$19,,$C34)-SUM($D34:J34),INDEX($D$19:$AA$19,,$C34)/INDEX($D$14:$AA$14,1,$C34)))</f>
        <v>0</v>
      </c>
      <c r="L34" s="8">
        <f>IF(L$23&lt;=$C34,0,IF(L$23&gt;(INDEX($D$14:$AA$14,1,$C34)+$C34),INDEX($D$19:$AA$19,,$C34)-SUM($D34:K34),INDEX($D$19:$AA$19,,$C34)/INDEX($D$14:$AA$14,1,$C34)))</f>
        <v>0</v>
      </c>
      <c r="M34" s="8">
        <f>IF(M$23&lt;=$C34,0,IF(M$23&gt;(INDEX($D$14:$AA$14,1,$C34)+$C34),INDEX($D$19:$AA$19,,$C34)-SUM($D34:L34),INDEX($D$19:$AA$19,,$C34)/INDEX($D$14:$AA$14,1,$C34)))</f>
        <v>0.21426354883081153</v>
      </c>
      <c r="N34" s="8">
        <f>IF(N$23&lt;=$C34,0,IF(N$23&gt;(INDEX($D$14:$AA$14,1,$C34)+$C34),INDEX($D$19:$AA$19,,$C34)-SUM($D34:M34),INDEX($D$19:$AA$19,,$C34)/INDEX($D$14:$AA$14,1,$C34)))</f>
        <v>0.21426354883081153</v>
      </c>
      <c r="O34" s="8">
        <f>IF(O$23&lt;=$C34,0,IF(O$23&gt;(INDEX($D$14:$AA$14,1,$C34)+$C34),INDEX($D$19:$AA$19,,$C34)-SUM($D34:N34),INDEX($D$19:$AA$19,,$C34)/INDEX($D$14:$AA$14,1,$C34)))</f>
        <v>0.21426354883081153</v>
      </c>
      <c r="P34" s="8">
        <f>IF(P$23&lt;=$C34,0,IF(P$23&gt;(INDEX($D$14:$AA$14,1,$C34)+$C34),INDEX($D$19:$AA$19,,$C34)-SUM($D34:O34),INDEX($D$19:$AA$19,,$C34)/INDEX($D$14:$AA$14,1,$C34)))</f>
        <v>0.21426354883081153</v>
      </c>
      <c r="Q34" s="8">
        <f>IF(Q$23&lt;=$C34,0,IF(Q$23&gt;(INDEX($D$14:$AA$14,1,$C34)+$C34),INDEX($D$19:$AA$19,,$C34)-SUM($D34:P34),INDEX($D$19:$AA$19,,$C34)/INDEX($D$14:$AA$14,1,$C34)))</f>
        <v>0.21426354883081153</v>
      </c>
      <c r="R34" s="8">
        <f>IF(R$23&lt;=$C34,0,IF(R$23&gt;(INDEX($D$14:$AA$14,1,$C34)+$C34),INDEX($D$19:$AA$19,,$C34)-SUM($D34:Q34),INDEX($D$19:$AA$19,,$C34)/INDEX($D$14:$AA$14,1,$C34)))</f>
        <v>0.21426354883081153</v>
      </c>
      <c r="S34" s="8">
        <f>IF(S$23&lt;=$C34,0,IF(S$23&gt;(INDEX($D$14:$AA$14,1,$C34)+$C34),INDEX($D$19:$AA$19,,$C34)-SUM($D34:R34),INDEX($D$19:$AA$19,,$C34)/INDEX($D$14:$AA$14,1,$C34)))</f>
        <v>0.21426354883081153</v>
      </c>
      <c r="T34" s="8">
        <f>IF(T$23&lt;=$C34,0,IF(T$23&gt;(INDEX($D$14:$AA$14,1,$C34)+$C34),INDEX($D$19:$AA$19,,$C34)-SUM($D34:S34),INDEX($D$19:$AA$19,,$C34)/INDEX($D$14:$AA$14,1,$C34)))</f>
        <v>0.21426354883081153</v>
      </c>
      <c r="U34" s="8">
        <f>IF(U$23&lt;=$C34,0,IF(U$23&gt;(INDEX($D$14:$AA$14,1,$C34)+$C34),INDEX($D$19:$AA$19,,$C34)-SUM($D34:T34),INDEX($D$19:$AA$19,,$C34)/INDEX($D$14:$AA$14,1,$C34)))</f>
        <v>0.21426354883081153</v>
      </c>
      <c r="V34" s="8">
        <f>IF(V$23&lt;=$C34,0,IF(V$23&gt;(INDEX($D$14:$AA$14,1,$C34)+$C34),INDEX($D$19:$AA$19,,$C34)-SUM($D34:U34),INDEX($D$19:$AA$19,,$C34)/INDEX($D$14:$AA$14,1,$C34)))</f>
        <v>0.21426354883081153</v>
      </c>
      <c r="W34" s="8">
        <f>IF(W$23&lt;=$C34,0,IF(W$23&gt;(INDEX($D$14:$AA$14,1,$C34)+$C34),INDEX($D$19:$AA$19,,$C34)-SUM($D34:V34),INDEX($D$19:$AA$19,,$C34)/INDEX($D$14:$AA$14,1,$C34)))</f>
        <v>0.21426354883081153</v>
      </c>
      <c r="X34" s="8">
        <f>IF(X$23&lt;=$C34,0,IF(X$23&gt;(INDEX($D$14:$AA$14,1,$C34)+$C34),INDEX($D$19:$AA$19,,$C34)-SUM($D34:W34),INDEX($D$19:$AA$19,,$C34)/INDEX($D$14:$AA$14,1,$C34)))</f>
        <v>0.21426354883081153</v>
      </c>
      <c r="Y34" s="8">
        <f>IF(Y$23&lt;=$C34,0,IF(Y$23&gt;(INDEX($D$14:$AA$14,1,$C34)+$C34),INDEX($D$19:$AA$19,,$C34)-SUM($D34:X34),INDEX($D$19:$AA$19,,$C34)/INDEX($D$14:$AA$14,1,$C34)))</f>
        <v>0.21426354883081153</v>
      </c>
      <c r="Z34" s="8">
        <f>IF(Z$23&lt;=$C34,0,IF(Z$23&gt;(INDEX($D$14:$AA$14,1,$C34)+$C34),INDEX($D$19:$AA$19,,$C34)-SUM($D34:Y34),INDEX($D$19:$AA$19,,$C34)/INDEX($D$14:$AA$14,1,$C34)))</f>
        <v>0.21426354883081153</v>
      </c>
      <c r="AA34" s="8">
        <f>IF(AA$23&lt;=$C34,0,IF(AA$23&gt;(INDEX($D$14:$AA$14,1,$C34)+$C34),INDEX($D$19:$AA$19,,$C34)-SUM($D34:Z34),INDEX($D$19:$AA$19,,$C34)/INDEX($D$14:$AA$14,1,$C34)))</f>
        <v>0.21426354883081153</v>
      </c>
      <c r="AB34" s="8">
        <f>IF(AB$23&lt;=$C34,0,IF(AB$23&gt;(INDEX($D$14:$AA$14,1,$C34)+$C34),INDEX($D$19:$AA$19,,$C34)-SUM($D34:AA34),INDEX($D$19:$AA$19,,$C34)/INDEX($D$14:$AA$14,1,$C34)))</f>
        <v>0.21426354883081153</v>
      </c>
      <c r="AC34" s="8">
        <f>IF(AC$23&lt;=$C34,0,IF(AC$23&gt;(INDEX($D$14:$AG$14,1,$C34)+$C34),INDEX($D$19:$AG$19,,$C34)-SUM($D34:AB34),INDEX($D$19:$AG$19,,$C34)/INDEX($D$14:$AG$14,1,$C34)))</f>
        <v>0.21426354883081153</v>
      </c>
      <c r="AD34" s="8">
        <f>IF(AD$23&lt;=$C34,0,IF(AD$23&gt;(INDEX($D$14:$AG$14,1,$C34)+$C34),INDEX($D$19:$AG$19,,$C34)-SUM($D34:AC34),INDEX($D$19:$AG$19,,$C34)/INDEX($D$14:$AG$14,1,$C34)))*0.5</f>
        <v>0.10713177441540576</v>
      </c>
      <c r="AE34" s="8"/>
      <c r="AF34" s="8"/>
      <c r="AG34" s="8"/>
      <c r="AH34" s="11">
        <f t="shared" si="10"/>
        <v>3.7496121045392004</v>
      </c>
      <c r="AI34" s="11">
        <v>12.855812929848693</v>
      </c>
      <c r="AJ34" s="11">
        <f t="shared" si="11"/>
        <v>9.106200825309493</v>
      </c>
      <c r="AK34" s="10">
        <f t="shared" si="8"/>
        <v>42.5</v>
      </c>
      <c r="AM34">
        <v>60</v>
      </c>
      <c r="AN34">
        <f t="shared" si="13"/>
        <v>17.5</v>
      </c>
      <c r="AO34">
        <v>50</v>
      </c>
      <c r="AP34">
        <f t="shared" si="14"/>
        <v>32.5</v>
      </c>
    </row>
    <row r="35" spans="2:42" x14ac:dyDescent="0.2">
      <c r="B35">
        <v>2006</v>
      </c>
      <c r="C35" s="10">
        <v>10</v>
      </c>
      <c r="E35" s="8">
        <f>IF(E$23&lt;=$C35,0,IF(E$23&gt;(INDEX($D$14:$AA$14,1,$C35)+$C35),INDEX($D$19:$AA$19,,$C35)-SUM($D35:D35),INDEX($D$19:$AA$19,,$C35)/INDEX($D$14:$AA$14,1,$C35)))</f>
        <v>0</v>
      </c>
      <c r="F35" s="8">
        <f>IF(F$23&lt;=$C35,0,IF(F$23&gt;(INDEX($D$14:$AA$14,1,$C35)+$C35),INDEX($D$19:$AA$19,,$C35)-SUM($D35:E35),INDEX($D$19:$AA$19,,$C35)/INDEX($D$14:$AA$14,1,$C35)))</f>
        <v>0</v>
      </c>
      <c r="G35" s="8">
        <f>IF(G$23&lt;=$C35,0,IF(G$23&gt;(INDEX($D$14:$AA$14,1,$C35)+$C35),INDEX($D$19:$AA$19,,$C35)-SUM($D35:F35),INDEX($D$19:$AA$19,,$C35)/INDEX($D$14:$AA$14,1,$C35)))</f>
        <v>0</v>
      </c>
      <c r="H35" s="8">
        <f>IF(H$23&lt;=$C35,0,IF(H$23&gt;(INDEX($D$14:$AA$14,1,$C35)+$C35),INDEX($D$19:$AA$19,,$C35)-SUM($D35:G35),INDEX($D$19:$AA$19,,$C35)/INDEX($D$14:$AA$14,1,$C35)))</f>
        <v>0</v>
      </c>
      <c r="I35" s="8">
        <f>IF(I$23&lt;=$C35,0,IF(I$23&gt;(INDEX($D$14:$AA$14,1,$C35)+$C35),INDEX($D$19:$AA$19,,$C35)-SUM($D35:H35),INDEX($D$19:$AA$19,,$C35)/INDEX($D$14:$AA$14,1,$C35)))</f>
        <v>0</v>
      </c>
      <c r="J35" s="8">
        <f>IF(J$23&lt;=$C35,0,IF(J$23&gt;(INDEX($D$14:$AA$14,1,$C35)+$C35),INDEX($D$19:$AA$19,,$C35)-SUM($D35:I35),INDEX($D$19:$AA$19,,$C35)/INDEX($D$14:$AA$14,1,$C35)))</f>
        <v>0</v>
      </c>
      <c r="K35" s="8">
        <f>IF(K$23&lt;=$C35,0,IF(K$23&gt;(INDEX($D$14:$AA$14,1,$C35)+$C35),INDEX($D$19:$AA$19,,$C35)-SUM($D35:J35),INDEX($D$19:$AA$19,,$C35)/INDEX($D$14:$AA$14,1,$C35)))</f>
        <v>0</v>
      </c>
      <c r="L35" s="8">
        <f>IF(L$23&lt;=$C35,0,IF(L$23&gt;(INDEX($D$14:$AA$14,1,$C35)+$C35),INDEX($D$19:$AA$19,,$C35)-SUM($D35:K35),INDEX($D$19:$AA$19,,$C35)/INDEX($D$14:$AA$14,1,$C35)))</f>
        <v>0</v>
      </c>
      <c r="M35" s="8">
        <f>IF(M$23&lt;=$C35,0,IF(M$23&gt;(INDEX($D$14:$AA$14,1,$C35)+$C35),INDEX($D$19:$AA$19,,$C35)-SUM($D35:L35),INDEX($D$19:$AA$19,,$C35)/INDEX($D$14:$AA$14,1,$C35)))</f>
        <v>0</v>
      </c>
      <c r="N35" s="8">
        <f>IF(N$23&lt;=$C35,0,IF(N$23&gt;(INDEX($D$14:$AA$14,1,$C35)+$C35),INDEX($D$19:$AA$19,,$C35)-SUM($D35:M35),INDEX($D$19:$AA$19,,$C35)/INDEX($D$14:$AA$14,1,$C35)))</f>
        <v>0.20659848467408176</v>
      </c>
      <c r="O35" s="8">
        <f>IF(O$23&lt;=$C35,0,IF(O$23&gt;(INDEX($D$14:$AA$14,1,$C35)+$C35),INDEX($D$19:$AA$19,,$C35)-SUM($D35:N35),INDEX($D$19:$AA$19,,$C35)/INDEX($D$14:$AA$14,1,$C35)))</f>
        <v>0.20659848467408176</v>
      </c>
      <c r="P35" s="8">
        <f>IF(P$23&lt;=$C35,0,IF(P$23&gt;(INDEX($D$14:$AA$14,1,$C35)+$C35),INDEX($D$19:$AA$19,,$C35)-SUM($D35:O35),INDEX($D$19:$AA$19,,$C35)/INDEX($D$14:$AA$14,1,$C35)))</f>
        <v>0.20659848467408176</v>
      </c>
      <c r="Q35" s="8">
        <f>IF(Q$23&lt;=$C35,0,IF(Q$23&gt;(INDEX($D$14:$AA$14,1,$C35)+$C35),INDEX($D$19:$AA$19,,$C35)-SUM($D35:P35),INDEX($D$19:$AA$19,,$C35)/INDEX($D$14:$AA$14,1,$C35)))</f>
        <v>0.20659848467408176</v>
      </c>
      <c r="R35" s="8">
        <f>IF(R$23&lt;=$C35,0,IF(R$23&gt;(INDEX($D$14:$AA$14,1,$C35)+$C35),INDEX($D$19:$AA$19,,$C35)-SUM($D35:Q35),INDEX($D$19:$AA$19,,$C35)/INDEX($D$14:$AA$14,1,$C35)))</f>
        <v>0.20659848467408176</v>
      </c>
      <c r="S35" s="8">
        <f>IF(S$23&lt;=$C35,0,IF(S$23&gt;(INDEX($D$14:$AA$14,1,$C35)+$C35),INDEX($D$19:$AA$19,,$C35)-SUM($D35:R35),INDEX($D$19:$AA$19,,$C35)/INDEX($D$14:$AA$14,1,$C35)))</f>
        <v>0.20659848467408176</v>
      </c>
      <c r="T35" s="8">
        <f>IF(T$23&lt;=$C35,0,IF(T$23&gt;(INDEX($D$14:$AA$14,1,$C35)+$C35),INDEX($D$19:$AA$19,,$C35)-SUM($D35:S35),INDEX($D$19:$AA$19,,$C35)/INDEX($D$14:$AA$14,1,$C35)))</f>
        <v>0.20659848467408176</v>
      </c>
      <c r="U35" s="8">
        <f>IF(U$23&lt;=$C35,0,IF(U$23&gt;(INDEX($D$14:$AA$14,1,$C35)+$C35),INDEX($D$19:$AA$19,,$C35)-SUM($D35:T35),INDEX($D$19:$AA$19,,$C35)/INDEX($D$14:$AA$14,1,$C35)))</f>
        <v>0.20659848467408176</v>
      </c>
      <c r="V35" s="8">
        <f>IF(V$23&lt;=$C35,0,IF(V$23&gt;(INDEX($D$14:$AA$14,1,$C35)+$C35),INDEX($D$19:$AA$19,,$C35)-SUM($D35:U35),INDEX($D$19:$AA$19,,$C35)/INDEX($D$14:$AA$14,1,$C35)))</f>
        <v>0.20659848467408176</v>
      </c>
      <c r="W35" s="8">
        <f>IF(W$23&lt;=$C35,0,IF(W$23&gt;(INDEX($D$14:$AA$14,1,$C35)+$C35),INDEX($D$19:$AA$19,,$C35)-SUM($D35:V35),INDEX($D$19:$AA$19,,$C35)/INDEX($D$14:$AA$14,1,$C35)))</f>
        <v>0.20659848467408176</v>
      </c>
      <c r="X35" s="8">
        <f>IF(X$23&lt;=$C35,0,IF(X$23&gt;(INDEX($D$14:$AA$14,1,$C35)+$C35),INDEX($D$19:$AA$19,,$C35)-SUM($D35:W35),INDEX($D$19:$AA$19,,$C35)/INDEX($D$14:$AA$14,1,$C35)))</f>
        <v>0.20659848467408176</v>
      </c>
      <c r="Y35" s="8">
        <f>IF(Y$23&lt;=$C35,0,IF(Y$23&gt;(INDEX($D$14:$AA$14,1,$C35)+$C35),INDEX($D$19:$AA$19,,$C35)-SUM($D35:X35),INDEX($D$19:$AA$19,,$C35)/INDEX($D$14:$AA$14,1,$C35)))</f>
        <v>0.20659848467408176</v>
      </c>
      <c r="Z35" s="8">
        <f>IF(Z$23&lt;=$C35,0,IF(Z$23&gt;(INDEX($D$14:$AA$14,1,$C35)+$C35),INDEX($D$19:$AA$19,,$C35)-SUM($D35:Y35),INDEX($D$19:$AA$19,,$C35)/INDEX($D$14:$AA$14,1,$C35)))</f>
        <v>0.20659848467408176</v>
      </c>
      <c r="AA35" s="8">
        <f>IF(AA$23&lt;=$C35,0,IF(AA$23&gt;(INDEX($D$14:$AA$14,1,$C35)+$C35),INDEX($D$19:$AA$19,,$C35)-SUM($D35:Z35),INDEX($D$19:$AA$19,,$C35)/INDEX($D$14:$AA$14,1,$C35)))</f>
        <v>0.20659848467408176</v>
      </c>
      <c r="AB35" s="8">
        <f>IF(AB$23&lt;=$C35,0,IF(AB$23&gt;(INDEX($D$14:$AA$14,1,$C35)+$C35),INDEX($D$19:$AA$19,,$C35)-SUM($D35:AA35),INDEX($D$19:$AA$19,,$C35)/INDEX($D$14:$AA$14,1,$C35)))</f>
        <v>0.20659848467408176</v>
      </c>
      <c r="AC35" s="8">
        <f>IF(AC$23&lt;=$C35,0,IF(AC$23&gt;(INDEX($D$14:$AG$14,1,$C35)+$C35),INDEX($D$19:$AG$19,,$C35)-SUM($D35:AB35),INDEX($D$19:$AG$19,,$C35)/INDEX($D$14:$AG$14,1,$C35)))</f>
        <v>0.20659848467408176</v>
      </c>
      <c r="AD35" s="8">
        <f>IF(AD$23&lt;=$C35,0,IF(AD$23&gt;(INDEX($D$14:$AG$14,1,$C35)+$C35),INDEX($D$19:$AG$19,,$C35)-SUM($D35:AC35),INDEX($D$19:$AG$19,,$C35)/INDEX($D$14:$AG$14,1,$C35)))*0.5</f>
        <v>0.10329924233704088</v>
      </c>
      <c r="AE35" s="8"/>
      <c r="AF35" s="8"/>
      <c r="AG35" s="8"/>
      <c r="AH35" s="11">
        <f t="shared" si="10"/>
        <v>3.4088749971223495</v>
      </c>
      <c r="AI35" s="11">
        <v>12.395909080444905</v>
      </c>
      <c r="AJ35" s="11">
        <f t="shared" si="11"/>
        <v>8.9870340833225555</v>
      </c>
      <c r="AK35" s="10">
        <f t="shared" si="8"/>
        <v>43.5</v>
      </c>
      <c r="AM35">
        <v>60</v>
      </c>
      <c r="AN35">
        <f t="shared" si="13"/>
        <v>16.5</v>
      </c>
      <c r="AO35">
        <v>50</v>
      </c>
      <c r="AP35">
        <f t="shared" si="14"/>
        <v>33.5</v>
      </c>
    </row>
    <row r="36" spans="2:42" x14ac:dyDescent="0.2">
      <c r="B36">
        <v>2007</v>
      </c>
      <c r="C36" s="10">
        <v>11</v>
      </c>
      <c r="E36" s="8">
        <f>IF(E$23&lt;=$C36,0,IF(E$23&gt;(INDEX($D$14:$AA$14,1,$C36)+$C36),INDEX($D$19:$AA$19,,$C36)-SUM($D36:D36),INDEX($D$19:$AA$19,,$C36)/INDEX($D$14:$AA$14,1,$C36)))</f>
        <v>0</v>
      </c>
      <c r="F36" s="8">
        <f>IF(F$23&lt;=$C36,0,IF(F$23&gt;(INDEX($D$14:$AA$14,1,$C36)+$C36),INDEX($D$19:$AA$19,,$C36)-SUM($D36:E36),INDEX($D$19:$AA$19,,$C36)/INDEX($D$14:$AA$14,1,$C36)))</f>
        <v>0</v>
      </c>
      <c r="G36" s="8">
        <f>IF(G$23&lt;=$C36,0,IF(G$23&gt;(INDEX($D$14:$AA$14,1,$C36)+$C36),INDEX($D$19:$AA$19,,$C36)-SUM($D36:F36),INDEX($D$19:$AA$19,,$C36)/INDEX($D$14:$AA$14,1,$C36)))</f>
        <v>0</v>
      </c>
      <c r="H36" s="8">
        <f>IF(H$23&lt;=$C36,0,IF(H$23&gt;(INDEX($D$14:$AA$14,1,$C36)+$C36),INDEX($D$19:$AA$19,,$C36)-SUM($D36:G36),INDEX($D$19:$AA$19,,$C36)/INDEX($D$14:$AA$14,1,$C36)))</f>
        <v>0</v>
      </c>
      <c r="I36" s="8">
        <f>IF(I$23&lt;=$C36,0,IF(I$23&gt;(INDEX($D$14:$AA$14,1,$C36)+$C36),INDEX($D$19:$AA$19,,$C36)-SUM($D36:H36),INDEX($D$19:$AA$19,,$C36)/INDEX($D$14:$AA$14,1,$C36)))</f>
        <v>0</v>
      </c>
      <c r="J36" s="8">
        <f>IF(J$23&lt;=$C36,0,IF(J$23&gt;(INDEX($D$14:$AA$14,1,$C36)+$C36),INDEX($D$19:$AA$19,,$C36)-SUM($D36:I36),INDEX($D$19:$AA$19,,$C36)/INDEX($D$14:$AA$14,1,$C36)))</f>
        <v>0</v>
      </c>
      <c r="K36" s="8">
        <f>IF(K$23&lt;=$C36,0,IF(K$23&gt;(INDEX($D$14:$AA$14,1,$C36)+$C36),INDEX($D$19:$AA$19,,$C36)-SUM($D36:J36),INDEX($D$19:$AA$19,,$C36)/INDEX($D$14:$AA$14,1,$C36)))</f>
        <v>0</v>
      </c>
      <c r="L36" s="8">
        <f>IF(L$23&lt;=$C36,0,IF(L$23&gt;(INDEX($D$14:$AA$14,1,$C36)+$C36),INDEX($D$19:$AA$19,,$C36)-SUM($D36:K36),INDEX($D$19:$AA$19,,$C36)/INDEX($D$14:$AA$14,1,$C36)))</f>
        <v>0</v>
      </c>
      <c r="M36" s="8">
        <f>IF(M$23&lt;=$C36,0,IF(M$23&gt;(INDEX($D$14:$AA$14,1,$C36)+$C36),INDEX($D$19:$AA$19,,$C36)-SUM($D36:L36),INDEX($D$19:$AA$19,,$C36)/INDEX($D$14:$AA$14,1,$C36)))</f>
        <v>0</v>
      </c>
      <c r="N36" s="8">
        <f>IF(N$23&lt;=$C36,0,IF(N$23&gt;(INDEX($D$14:$AA$14,1,$C36)+$C36),INDEX($D$19:$AA$19,,$C36)-SUM($D36:M36),INDEX($D$19:$AA$19,,$C36)/INDEX($D$14:$AA$14,1,$C36)))</f>
        <v>0</v>
      </c>
      <c r="O36" s="8">
        <f>IF(O$23&lt;=$C36,0,IF(O$23&gt;(INDEX($D$14:$AA$14,1,$C36)+$C36),INDEX($D$19:$AA$19,,$C36)-SUM($D36:N36),INDEX($D$19:$AA$19,,$C36)/INDEX($D$14:$AA$14,1,$C36)))</f>
        <v>0.16348025353418658</v>
      </c>
      <c r="P36" s="8">
        <f>IF(P$23&lt;=$C36,0,IF(P$23&gt;(INDEX($D$14:$AA$14,1,$C36)+$C36),INDEX($D$19:$AA$19,,$C36)-SUM($D36:O36),INDEX($D$19:$AA$19,,$C36)/INDEX($D$14:$AA$14,1,$C36)))</f>
        <v>0.16348025353418658</v>
      </c>
      <c r="Q36" s="8">
        <f>IF(Q$23&lt;=$C36,0,IF(Q$23&gt;(INDEX($D$14:$AA$14,1,$C36)+$C36),INDEX($D$19:$AA$19,,$C36)-SUM($D36:P36),INDEX($D$19:$AA$19,,$C36)/INDEX($D$14:$AA$14,1,$C36)))</f>
        <v>0.16348025353418658</v>
      </c>
      <c r="R36" s="8">
        <f>IF(R$23&lt;=$C36,0,IF(R$23&gt;(INDEX($D$14:$AA$14,1,$C36)+$C36),INDEX($D$19:$AA$19,,$C36)-SUM($D36:Q36),INDEX($D$19:$AA$19,,$C36)/INDEX($D$14:$AA$14,1,$C36)))</f>
        <v>0.16348025353418658</v>
      </c>
      <c r="S36" s="8">
        <f>IF(S$23&lt;=$C36,0,IF(S$23&gt;(INDEX($D$14:$AA$14,1,$C36)+$C36),INDEX($D$19:$AA$19,,$C36)-SUM($D36:R36),INDEX($D$19:$AA$19,,$C36)/INDEX($D$14:$AA$14,1,$C36)))</f>
        <v>0.16348025353418658</v>
      </c>
      <c r="T36" s="8">
        <f>IF(T$23&lt;=$C36,0,IF(T$23&gt;(INDEX($D$14:$AA$14,1,$C36)+$C36),INDEX($D$19:$AA$19,,$C36)-SUM($D36:S36),INDEX($D$19:$AA$19,,$C36)/INDEX($D$14:$AA$14,1,$C36)))</f>
        <v>0.16348025353418658</v>
      </c>
      <c r="U36" s="8">
        <f>IF(U$23&lt;=$C36,0,IF(U$23&gt;(INDEX($D$14:$AA$14,1,$C36)+$C36),INDEX($D$19:$AA$19,,$C36)-SUM($D36:T36),INDEX($D$19:$AA$19,,$C36)/INDEX($D$14:$AA$14,1,$C36)))</f>
        <v>0.16348025353418658</v>
      </c>
      <c r="V36" s="8">
        <f>IF(V$23&lt;=$C36,0,IF(V$23&gt;(INDEX($D$14:$AA$14,1,$C36)+$C36),INDEX($D$19:$AA$19,,$C36)-SUM($D36:U36),INDEX($D$19:$AA$19,,$C36)/INDEX($D$14:$AA$14,1,$C36)))</f>
        <v>0.16348025353418658</v>
      </c>
      <c r="W36" s="8">
        <f>IF(W$23&lt;=$C36,0,IF(W$23&gt;(INDEX($D$14:$AA$14,1,$C36)+$C36),INDEX($D$19:$AA$19,,$C36)-SUM($D36:V36),INDEX($D$19:$AA$19,,$C36)/INDEX($D$14:$AA$14,1,$C36)))</f>
        <v>0.16348025353418658</v>
      </c>
      <c r="X36" s="8">
        <f>IF(X$23&lt;=$C36,0,IF(X$23&gt;(INDEX($D$14:$AA$14,1,$C36)+$C36),INDEX($D$19:$AA$19,,$C36)-SUM($D36:W36),INDEX($D$19:$AA$19,,$C36)/INDEX($D$14:$AA$14,1,$C36)))</f>
        <v>0.16348025353418658</v>
      </c>
      <c r="Y36" s="8">
        <f>IF(Y$23&lt;=$C36,0,IF(Y$23&gt;(INDEX($D$14:$AA$14,1,$C36)+$C36),INDEX($D$19:$AA$19,,$C36)-SUM($D36:X36),INDEX($D$19:$AA$19,,$C36)/INDEX($D$14:$AA$14,1,$C36)))</f>
        <v>0.16348025353418658</v>
      </c>
      <c r="Z36" s="8">
        <f>IF(Z$23&lt;=$C36,0,IF(Z$23&gt;(INDEX($D$14:$AA$14,1,$C36)+$C36),INDEX($D$19:$AA$19,,$C36)-SUM($D36:Y36),INDEX($D$19:$AA$19,,$C36)/INDEX($D$14:$AA$14,1,$C36)))</f>
        <v>0.16348025353418658</v>
      </c>
      <c r="AA36" s="8">
        <f>IF(AA$23&lt;=$C36,0,IF(AA$23&gt;(INDEX($D$14:$AA$14,1,$C36)+$C36),INDEX($D$19:$AA$19,,$C36)-SUM($D36:Z36),INDEX($D$19:$AA$19,,$C36)/INDEX($D$14:$AA$14,1,$C36)))</f>
        <v>0.16348025353418658</v>
      </c>
      <c r="AB36" s="8">
        <f>IF(AB$23&lt;=$C36,0,IF(AB$23&gt;(INDEX($D$14:$AA$14,1,$C36)+$C36),INDEX($D$19:$AA$19,,$C36)-SUM($D36:AA36),INDEX($D$19:$AA$19,,$C36)/INDEX($D$14:$AA$14,1,$C36)))</f>
        <v>0.16348025353418658</v>
      </c>
      <c r="AC36" s="8">
        <f>IF(AC$23&lt;=$C36,0,IF(AC$23&gt;(INDEX($D$14:$AG$14,1,$C36)+$C36),INDEX($D$19:$AG$19,,$C36)-SUM($D36:AB36),INDEX($D$19:$AG$19,,$C36)/INDEX($D$14:$AG$14,1,$C36)))</f>
        <v>0.16348025353418658</v>
      </c>
      <c r="AD36" s="8">
        <f>IF(AD$23&lt;=$C36,0,IF(AD$23&gt;(INDEX($D$14:$AG$14,1,$C36)+$C36),INDEX($D$19:$AG$19,,$C36)-SUM($D36:AC36),INDEX($D$19:$AG$19,,$C36)/INDEX($D$14:$AG$14,1,$C36)))*0.5</f>
        <v>8.1740126767093288E-2</v>
      </c>
      <c r="AE36" s="8"/>
      <c r="AF36" s="8"/>
      <c r="AG36" s="8"/>
      <c r="AH36" s="11">
        <f t="shared" si="10"/>
        <v>2.5339439297798916</v>
      </c>
      <c r="AI36" s="11">
        <v>9.8088152120511953</v>
      </c>
      <c r="AJ36" s="11">
        <f t="shared" si="11"/>
        <v>7.2748712822713042</v>
      </c>
      <c r="AK36" s="10">
        <f t="shared" si="8"/>
        <v>44.5</v>
      </c>
      <c r="AM36">
        <v>60</v>
      </c>
      <c r="AN36">
        <f t="shared" si="13"/>
        <v>15.5</v>
      </c>
      <c r="AO36">
        <v>50</v>
      </c>
      <c r="AP36">
        <f t="shared" si="14"/>
        <v>34.5</v>
      </c>
    </row>
    <row r="37" spans="2:42" x14ac:dyDescent="0.2">
      <c r="B37">
        <v>2008</v>
      </c>
      <c r="C37" s="10">
        <v>12</v>
      </c>
      <c r="E37" s="8">
        <f>IF(E$23&lt;=$C37,0,IF(E$23&gt;(INDEX($D$14:$AA$14,1,$C37)+$C37),INDEX($D$19:$AA$19,,$C37)-SUM($D37:D37),INDEX($D$19:$AA$19,,$C37)/INDEX($D$14:$AA$14,1,$C37)))</f>
        <v>0</v>
      </c>
      <c r="F37" s="8">
        <f>IF(F$23&lt;=$C37,0,IF(F$23&gt;(INDEX($D$14:$AA$14,1,$C37)+$C37),INDEX($D$19:$AA$19,,$C37)-SUM($D37:E37),INDEX($D$19:$AA$19,,$C37)/INDEX($D$14:$AA$14,1,$C37)))</f>
        <v>0</v>
      </c>
      <c r="G37" s="8">
        <f>IF(G$23&lt;=$C37,0,IF(G$23&gt;(INDEX($D$14:$AA$14,1,$C37)+$C37),INDEX($D$19:$AA$19,,$C37)-SUM($D37:F37),INDEX($D$19:$AA$19,,$C37)/INDEX($D$14:$AA$14,1,$C37)))</f>
        <v>0</v>
      </c>
      <c r="H37" s="8">
        <f>IF(H$23&lt;=$C37,0,IF(H$23&gt;(INDEX($D$14:$AA$14,1,$C37)+$C37),INDEX($D$19:$AA$19,,$C37)-SUM($D37:G37),INDEX($D$19:$AA$19,,$C37)/INDEX($D$14:$AA$14,1,$C37)))</f>
        <v>0</v>
      </c>
      <c r="I37" s="8">
        <f>IF(I$23&lt;=$C37,0,IF(I$23&gt;(INDEX($D$14:$AA$14,1,$C37)+$C37),INDEX($D$19:$AA$19,,$C37)-SUM($D37:H37),INDEX($D$19:$AA$19,,$C37)/INDEX($D$14:$AA$14,1,$C37)))</f>
        <v>0</v>
      </c>
      <c r="J37" s="8">
        <f>IF(J$23&lt;=$C37,0,IF(J$23&gt;(INDEX($D$14:$AA$14,1,$C37)+$C37),INDEX($D$19:$AA$19,,$C37)-SUM($D37:I37),INDEX($D$19:$AA$19,,$C37)/INDEX($D$14:$AA$14,1,$C37)))</f>
        <v>0</v>
      </c>
      <c r="K37" s="8">
        <f>IF(K$23&lt;=$C37,0,IF(K$23&gt;(INDEX($D$14:$AA$14,1,$C37)+$C37),INDEX($D$19:$AA$19,,$C37)-SUM($D37:J37),INDEX($D$19:$AA$19,,$C37)/INDEX($D$14:$AA$14,1,$C37)))</f>
        <v>0</v>
      </c>
      <c r="L37" s="8">
        <f>IF(L$23&lt;=$C37,0,IF(L$23&gt;(INDEX($D$14:$AA$14,1,$C37)+$C37),INDEX($D$19:$AA$19,,$C37)-SUM($D37:K37),INDEX($D$19:$AA$19,,$C37)/INDEX($D$14:$AA$14,1,$C37)))</f>
        <v>0</v>
      </c>
      <c r="M37" s="8">
        <f>IF(M$23&lt;=$C37,0,IF(M$23&gt;(INDEX($D$14:$AA$14,1,$C37)+$C37),INDEX($D$19:$AA$19,,$C37)-SUM($D37:L37),INDEX($D$19:$AA$19,,$C37)/INDEX($D$14:$AA$14,1,$C37)))</f>
        <v>0</v>
      </c>
      <c r="N37" s="8">
        <f>IF(N$23&lt;=$C37,0,IF(N$23&gt;(INDEX($D$14:$AA$14,1,$C37)+$C37),INDEX($D$19:$AA$19,,$C37)-SUM($D37:M37),INDEX($D$19:$AA$19,,$C37)/INDEX($D$14:$AA$14,1,$C37)))</f>
        <v>0</v>
      </c>
      <c r="O37" s="8">
        <f>IF(O$23&lt;=$C37,0,IF(O$23&gt;(INDEX($D$14:$AA$14,1,$C37)+$C37),INDEX($D$19:$AA$19,,$C37)-SUM($D37:N37),INDEX($D$19:$AA$19,,$C37)/INDEX($D$14:$AA$14,1,$C37)))</f>
        <v>0</v>
      </c>
      <c r="P37" s="8">
        <f>IF(P$23&lt;=$C37,0,IF(P$23&gt;(INDEX($D$14:$AA$14,1,$C37)+$C37),INDEX($D$19:$AA$19,,$C37)-SUM($D37:O37),INDEX($D$19:$AA$19,,$C37)/INDEX($D$14:$AA$14,1,$C37)))</f>
        <v>0.29837404406317908</v>
      </c>
      <c r="Q37" s="8">
        <f>IF(Q$23&lt;=$C37,0,IF(Q$23&gt;(INDEX($D$14:$AA$14,1,$C37)+$C37),INDEX($D$19:$AA$19,,$C37)-SUM($D37:P37),INDEX($D$19:$AA$19,,$C37)/INDEX($D$14:$AA$14,1,$C37)))</f>
        <v>0.29837404406317908</v>
      </c>
      <c r="R37" s="8">
        <f>IF(R$23&lt;=$C37,0,IF(R$23&gt;(INDEX($D$14:$AA$14,1,$C37)+$C37),INDEX($D$19:$AA$19,,$C37)-SUM($D37:Q37),INDEX($D$19:$AA$19,,$C37)/INDEX($D$14:$AA$14,1,$C37)))</f>
        <v>0.29837404406317908</v>
      </c>
      <c r="S37" s="8">
        <f>IF(S$23&lt;=$C37,0,IF(S$23&gt;(INDEX($D$14:$AA$14,1,$C37)+$C37),INDEX($D$19:$AA$19,,$C37)-SUM($D37:R37),INDEX($D$19:$AA$19,,$C37)/INDEX($D$14:$AA$14,1,$C37)))</f>
        <v>0.29837404406317908</v>
      </c>
      <c r="T37" s="8">
        <f>IF(T$23&lt;=$C37,0,IF(T$23&gt;(INDEX($D$14:$AA$14,1,$C37)+$C37),INDEX($D$19:$AA$19,,$C37)-SUM($D37:S37),INDEX($D$19:$AA$19,,$C37)/INDEX($D$14:$AA$14,1,$C37)))</f>
        <v>0.29837404406317908</v>
      </c>
      <c r="U37" s="8">
        <f>IF(U$23&lt;=$C37,0,IF(U$23&gt;(INDEX($D$14:$AA$14,1,$C37)+$C37),INDEX($D$19:$AA$19,,$C37)-SUM($D37:T37),INDEX($D$19:$AA$19,,$C37)/INDEX($D$14:$AA$14,1,$C37)))</f>
        <v>0.29837404406317908</v>
      </c>
      <c r="V37" s="8">
        <f>IF(V$23&lt;=$C37,0,IF(V$23&gt;(INDEX($D$14:$AA$14,1,$C37)+$C37),INDEX($D$19:$AA$19,,$C37)-SUM($D37:U37),INDEX($D$19:$AA$19,,$C37)/INDEX($D$14:$AA$14,1,$C37)))</f>
        <v>0.29837404406317908</v>
      </c>
      <c r="W37" s="8">
        <f>IF(W$23&lt;=$C37,0,IF(W$23&gt;(INDEX($D$14:$AA$14,1,$C37)+$C37),INDEX($D$19:$AA$19,,$C37)-SUM($D37:V37),INDEX($D$19:$AA$19,,$C37)/INDEX($D$14:$AA$14,1,$C37)))</f>
        <v>0.29837404406317908</v>
      </c>
      <c r="X37" s="8">
        <f>IF(X$23&lt;=$C37,0,IF(X$23&gt;(INDEX($D$14:$AA$14,1,$C37)+$C37),INDEX($D$19:$AA$19,,$C37)-SUM($D37:W37),INDEX($D$19:$AA$19,,$C37)/INDEX($D$14:$AA$14,1,$C37)))</f>
        <v>0.29837404406317908</v>
      </c>
      <c r="Y37" s="8">
        <f>IF(Y$23&lt;=$C37,0,IF(Y$23&gt;(INDEX($D$14:$AA$14,1,$C37)+$C37),INDEX($D$19:$AA$19,,$C37)-SUM($D37:X37),INDEX($D$19:$AA$19,,$C37)/INDEX($D$14:$AA$14,1,$C37)))</f>
        <v>0.29837404406317908</v>
      </c>
      <c r="Z37" s="8">
        <f>IF(Z$23&lt;=$C37,0,IF(Z$23&gt;(INDEX($D$14:$AA$14,1,$C37)+$C37),INDEX($D$19:$AA$19,,$C37)-SUM($D37:Y37),INDEX($D$19:$AA$19,,$C37)/INDEX($D$14:$AA$14,1,$C37)))</f>
        <v>0.29837404406317908</v>
      </c>
      <c r="AA37" s="8">
        <f>IF(AA$23&lt;=$C37,0,IF(AA$23&gt;(INDEX($D$14:$AA$14,1,$C37)+$C37),INDEX($D$19:$AA$19,,$C37)-SUM($D37:Z37),INDEX($D$19:$AA$19,,$C37)/INDEX($D$14:$AA$14,1,$C37)))</f>
        <v>0.29837404406317908</v>
      </c>
      <c r="AB37" s="8">
        <f>IF(AB$23&lt;=$C37,0,IF(AB$23&gt;(INDEX($D$14:$AA$14,1,$C37)+$C37),INDEX($D$19:$AA$19,,$C37)-SUM($D37:AA37),INDEX($D$19:$AA$19,,$C37)/INDEX($D$14:$AA$14,1,$C37)))</f>
        <v>0.29837404406317908</v>
      </c>
      <c r="AC37" s="8">
        <f>IF(AC$23&lt;=$C37,0,IF(AC$23&gt;(INDEX($D$14:$AG$14,1,$C37)+$C37),INDEX($D$19:$AG$19,,$C37)-SUM($D37:AB37),INDEX($D$19:$AG$19,,$C37)/INDEX($D$14:$AG$14,1,$C37)))</f>
        <v>0.29837404406317908</v>
      </c>
      <c r="AD37" s="8">
        <f>IF(AD$23&lt;=$C37,0,IF(AD$23&gt;(INDEX($D$14:$AG$14,1,$C37)+$C37),INDEX($D$19:$AG$19,,$C37)-SUM($D37:AC37),INDEX($D$19:$AG$19,,$C37)/INDEX($D$14:$AG$14,1,$C37)))*0.5</f>
        <v>0.14918702203158954</v>
      </c>
      <c r="AE37" s="8"/>
      <c r="AF37" s="8"/>
      <c r="AG37" s="8"/>
      <c r="AH37" s="11">
        <f t="shared" si="10"/>
        <v>4.326423638916097</v>
      </c>
      <c r="AI37" s="11">
        <v>17.902442643790746</v>
      </c>
      <c r="AJ37" s="11">
        <f t="shared" si="11"/>
        <v>13.576019004874649</v>
      </c>
      <c r="AK37" s="10">
        <f t="shared" si="8"/>
        <v>45.5</v>
      </c>
      <c r="AM37">
        <v>60</v>
      </c>
      <c r="AN37">
        <f t="shared" si="13"/>
        <v>14.5</v>
      </c>
      <c r="AO37">
        <v>50</v>
      </c>
      <c r="AP37">
        <f t="shared" si="14"/>
        <v>35.5</v>
      </c>
    </row>
    <row r="38" spans="2:42" x14ac:dyDescent="0.2">
      <c r="B38">
        <v>2009</v>
      </c>
      <c r="C38" s="10">
        <v>13</v>
      </c>
      <c r="E38" s="8">
        <f>IF(E$23&lt;=$C38,0,IF(E$23&gt;(INDEX($D$14:$AA$14,1,$C38)+$C38),INDEX($D$19:$AA$19,,$C38)-SUM($D38:D38),INDEX($D$19:$AA$19,,$C38)/INDEX($D$14:$AA$14,1,$C38)))</f>
        <v>0</v>
      </c>
      <c r="F38" s="8">
        <f>IF(F$23&lt;=$C38,0,IF(F$23&gt;(INDEX($D$14:$AA$14,1,$C38)+$C38),INDEX($D$19:$AA$19,,$C38)-SUM($D38:E38),INDEX($D$19:$AA$19,,$C38)/INDEX($D$14:$AA$14,1,$C38)))</f>
        <v>0</v>
      </c>
      <c r="G38" s="8">
        <f>IF(G$23&lt;=$C38,0,IF(G$23&gt;(INDEX($D$14:$AA$14,1,$C38)+$C38),INDEX($D$19:$AA$19,,$C38)-SUM($D38:F38),INDEX($D$19:$AA$19,,$C38)/INDEX($D$14:$AA$14,1,$C38)))</f>
        <v>0</v>
      </c>
      <c r="H38" s="8">
        <f>IF(H$23&lt;=$C38,0,IF(H$23&gt;(INDEX($D$14:$AA$14,1,$C38)+$C38),INDEX($D$19:$AA$19,,$C38)-SUM($D38:G38),INDEX($D$19:$AA$19,,$C38)/INDEX($D$14:$AA$14,1,$C38)))</f>
        <v>0</v>
      </c>
      <c r="I38" s="8">
        <f>IF(I$23&lt;=$C38,0,IF(I$23&gt;(INDEX($D$14:$AA$14,1,$C38)+$C38),INDEX($D$19:$AA$19,,$C38)-SUM($D38:H38),INDEX($D$19:$AA$19,,$C38)/INDEX($D$14:$AA$14,1,$C38)))</f>
        <v>0</v>
      </c>
      <c r="J38" s="8">
        <f>IF(J$23&lt;=$C38,0,IF(J$23&gt;(INDEX($D$14:$AA$14,1,$C38)+$C38),INDEX($D$19:$AA$19,,$C38)-SUM($D38:I38),INDEX($D$19:$AA$19,,$C38)/INDEX($D$14:$AA$14,1,$C38)))</f>
        <v>0</v>
      </c>
      <c r="K38" s="8">
        <f>IF(K$23&lt;=$C38,0,IF(K$23&gt;(INDEX($D$14:$AA$14,1,$C38)+$C38),INDEX($D$19:$AA$19,,$C38)-SUM($D38:J38),INDEX($D$19:$AA$19,,$C38)/INDEX($D$14:$AA$14,1,$C38)))</f>
        <v>0</v>
      </c>
      <c r="L38" s="8">
        <f>IF(L$23&lt;=$C38,0,IF(L$23&gt;(INDEX($D$14:$AA$14,1,$C38)+$C38),INDEX($D$19:$AA$19,,$C38)-SUM($D38:K38),INDEX($D$19:$AA$19,,$C38)/INDEX($D$14:$AA$14,1,$C38)))</f>
        <v>0</v>
      </c>
      <c r="M38" s="8">
        <f>IF(M$23&lt;=$C38,0,IF(M$23&gt;(INDEX($D$14:$AA$14,1,$C38)+$C38),INDEX($D$19:$AA$19,,$C38)-SUM($D38:L38),INDEX($D$19:$AA$19,,$C38)/INDEX($D$14:$AA$14,1,$C38)))</f>
        <v>0</v>
      </c>
      <c r="N38" s="8">
        <f>IF(N$23&lt;=$C38,0,IF(N$23&gt;(INDEX($D$14:$AA$14,1,$C38)+$C38),INDEX($D$19:$AA$19,,$C38)-SUM($D38:M38),INDEX($D$19:$AA$19,,$C38)/INDEX($D$14:$AA$14,1,$C38)))</f>
        <v>0</v>
      </c>
      <c r="O38" s="8">
        <f>IF(O$23&lt;=$C38,0,IF(O$23&gt;(INDEX($D$14:$AA$14,1,$C38)+$C38),INDEX($D$19:$AA$19,,$C38)-SUM($D38:N38),INDEX($D$19:$AA$19,,$C38)/INDEX($D$14:$AA$14,1,$C38)))</f>
        <v>0</v>
      </c>
      <c r="P38" s="8">
        <f>IF(P$23&lt;=$C38,0,IF(P$23&gt;(INDEX($D$14:$AA$14,1,$C38)+$C38),INDEX($D$19:$AA$19,,$C38)-SUM($D38:O38),INDEX($D$19:$AA$19,,$C38)/INDEX($D$14:$AA$14,1,$C38)))</f>
        <v>0</v>
      </c>
      <c r="Q38" s="8">
        <f>IF(Q$23&lt;=$C38,0,IF(Q$23&gt;(INDEX($D$14:$AA$14,1,$C38)+$C38),INDEX($D$19:$AA$19,,$C38)-SUM($D38:P38),INDEX($D$19:$AA$19,,$C38)/INDEX($D$14:$AA$14,1,$C38)))</f>
        <v>0.30507486528595001</v>
      </c>
      <c r="R38" s="8">
        <f>IF(R$23&lt;=$C38,0,IF(R$23&gt;(INDEX($D$14:$AA$14,1,$C38)+$C38),INDEX($D$19:$AA$19,,$C38)-SUM($D38:Q38),INDEX($D$19:$AA$19,,$C38)/INDEX($D$14:$AA$14,1,$C38)))</f>
        <v>0.30507486528595001</v>
      </c>
      <c r="S38" s="8">
        <f>IF(S$23&lt;=$C38,0,IF(S$23&gt;(INDEX($D$14:$AA$14,1,$C38)+$C38),INDEX($D$19:$AA$19,,$C38)-SUM($D38:R38),INDEX($D$19:$AA$19,,$C38)/INDEX($D$14:$AA$14,1,$C38)))</f>
        <v>0.30507486528595001</v>
      </c>
      <c r="T38" s="8">
        <f>IF(T$23&lt;=$C38,0,IF(T$23&gt;(INDEX($D$14:$AA$14,1,$C38)+$C38),INDEX($D$19:$AA$19,,$C38)-SUM($D38:S38),INDEX($D$19:$AA$19,,$C38)/INDEX($D$14:$AA$14,1,$C38)))</f>
        <v>0.30507486528595001</v>
      </c>
      <c r="U38" s="8">
        <f>IF(U$23&lt;=$C38,0,IF(U$23&gt;(INDEX($D$14:$AA$14,1,$C38)+$C38),INDEX($D$19:$AA$19,,$C38)-SUM($D38:T38),INDEX($D$19:$AA$19,,$C38)/INDEX($D$14:$AA$14,1,$C38)))</f>
        <v>0.30507486528595001</v>
      </c>
      <c r="V38" s="8">
        <f>IF(V$23&lt;=$C38,0,IF(V$23&gt;(INDEX($D$14:$AA$14,1,$C38)+$C38),INDEX($D$19:$AA$19,,$C38)-SUM($D38:U38),INDEX($D$19:$AA$19,,$C38)/INDEX($D$14:$AA$14,1,$C38)))</f>
        <v>0.30507486528595001</v>
      </c>
      <c r="W38" s="8">
        <f>IF(W$23&lt;=$C38,0,IF(W$23&gt;(INDEX($D$14:$AA$14,1,$C38)+$C38),INDEX($D$19:$AA$19,,$C38)-SUM($D38:V38),INDEX($D$19:$AA$19,,$C38)/INDEX($D$14:$AA$14,1,$C38)))</f>
        <v>0.30507486528595001</v>
      </c>
      <c r="X38" s="8">
        <f>IF(X$23&lt;=$C38,0,IF(X$23&gt;(INDEX($D$14:$AA$14,1,$C38)+$C38),INDEX($D$19:$AA$19,,$C38)-SUM($D38:W38),INDEX($D$19:$AA$19,,$C38)/INDEX($D$14:$AA$14,1,$C38)))</f>
        <v>0.30507486528595001</v>
      </c>
      <c r="Y38" s="8">
        <f>IF(Y$23&lt;=$C38,0,IF(Y$23&gt;(INDEX($D$14:$AA$14,1,$C38)+$C38),INDEX($D$19:$AA$19,,$C38)-SUM($D38:X38),INDEX($D$19:$AA$19,,$C38)/INDEX($D$14:$AA$14,1,$C38)))</f>
        <v>0.30507486528595001</v>
      </c>
      <c r="Z38" s="8">
        <f>IF(Z$23&lt;=$C38,0,IF(Z$23&gt;(INDEX($D$14:$AA$14,1,$C38)+$C38),INDEX($D$19:$AA$19,,$C38)-SUM($D38:Y38),INDEX($D$19:$AA$19,,$C38)/INDEX($D$14:$AA$14,1,$C38)))</f>
        <v>0.30507486528595001</v>
      </c>
      <c r="AA38" s="8">
        <f>IF(AA$23&lt;=$C38,0,IF(AA$23&gt;(INDEX($D$14:$AA$14,1,$C38)+$C38),INDEX($D$19:$AA$19,,$C38)-SUM($D38:Z38),INDEX($D$19:$AA$19,,$C38)/INDEX($D$14:$AA$14,1,$C38)))</f>
        <v>0.30507486528595001</v>
      </c>
      <c r="AB38" s="8">
        <f>IF(AB$23&lt;=$C38,0,IF(AB$23&gt;(INDEX($D$14:$AA$14,1,$C38)+$C38),INDEX($D$19:$AA$19,,$C38)-SUM($D38:AA38),INDEX($D$19:$AA$19,,$C38)/INDEX($D$14:$AA$14,1,$C38)))</f>
        <v>0.30507486528595001</v>
      </c>
      <c r="AC38" s="8">
        <f>IF(AC$23&lt;=$C38,0,IF(AC$23&gt;(INDEX($D$14:$AG$14,1,$C38)+$C38),INDEX($D$19:$AG$19,,$C38)-SUM($D38:AB38),INDEX($D$19:$AG$19,,$C38)/INDEX($D$14:$AG$14,1,$C38)))</f>
        <v>0.30507486528595001</v>
      </c>
      <c r="AD38" s="8">
        <f>IF(AD$23&lt;=$C38,0,IF(AD$23&gt;(INDEX($D$14:$AG$14,1,$C38)+$C38),INDEX($D$19:$AG$19,,$C38)-SUM($D38:AC38),INDEX($D$19:$AG$19,,$C38)/INDEX($D$14:$AG$14,1,$C38)))*0.5</f>
        <v>0.15253743264297501</v>
      </c>
      <c r="AE38" s="8"/>
      <c r="AF38" s="8"/>
      <c r="AG38" s="8"/>
      <c r="AH38" s="11">
        <f t="shared" si="10"/>
        <v>4.1185106813603243</v>
      </c>
      <c r="AI38" s="11">
        <v>18.304491917157002</v>
      </c>
      <c r="AJ38" s="11">
        <f t="shared" si="11"/>
        <v>14.185981235796678</v>
      </c>
      <c r="AK38" s="10">
        <f t="shared" si="8"/>
        <v>46.5</v>
      </c>
      <c r="AM38">
        <v>60</v>
      </c>
      <c r="AN38">
        <f t="shared" si="13"/>
        <v>13.5</v>
      </c>
      <c r="AO38">
        <v>50</v>
      </c>
      <c r="AP38">
        <f t="shared" si="14"/>
        <v>36.5</v>
      </c>
    </row>
    <row r="39" spans="2:42" x14ac:dyDescent="0.2">
      <c r="B39">
        <v>2010</v>
      </c>
      <c r="C39" s="10">
        <v>14</v>
      </c>
      <c r="E39" s="8">
        <f>IF(E$23&lt;=$C39,0,IF(E$23&gt;(INDEX($D$14:$AA$14,1,$C39)+$C39),INDEX($D$19:$AA$19,,$C39)-SUM($D39:D39),INDEX($D$19:$AA$19,,$C39)/INDEX($D$14:$AA$14,1,$C39)))</f>
        <v>0</v>
      </c>
      <c r="F39" s="8">
        <f>IF(F$23&lt;=$C39,0,IF(F$23&gt;(INDEX($D$14:$AA$14,1,$C39)+$C39),INDEX($D$19:$AA$19,,$C39)-SUM($D39:E39),INDEX($D$19:$AA$19,,$C39)/INDEX($D$14:$AA$14,1,$C39)))</f>
        <v>0</v>
      </c>
      <c r="G39" s="8">
        <f>IF(G$23&lt;=$C39,0,IF(G$23&gt;(INDEX($D$14:$AA$14,1,$C39)+$C39),INDEX($D$19:$AA$19,,$C39)-SUM($D39:F39),INDEX($D$19:$AA$19,,$C39)/INDEX($D$14:$AA$14,1,$C39)))</f>
        <v>0</v>
      </c>
      <c r="H39" s="8">
        <f>IF(H$23&lt;=$C39,0,IF(H$23&gt;(INDEX($D$14:$AA$14,1,$C39)+$C39),INDEX($D$19:$AA$19,,$C39)-SUM($D39:G39),INDEX($D$19:$AA$19,,$C39)/INDEX($D$14:$AA$14,1,$C39)))</f>
        <v>0</v>
      </c>
      <c r="I39" s="8">
        <f>IF(I$23&lt;=$C39,0,IF(I$23&gt;(INDEX($D$14:$AA$14,1,$C39)+$C39),INDEX($D$19:$AA$19,,$C39)-SUM($D39:H39),INDEX($D$19:$AA$19,,$C39)/INDEX($D$14:$AA$14,1,$C39)))</f>
        <v>0</v>
      </c>
      <c r="J39" s="8">
        <f>IF(J$23&lt;=$C39,0,IF(J$23&gt;(INDEX($D$14:$AA$14,1,$C39)+$C39),INDEX($D$19:$AA$19,,$C39)-SUM($D39:I39),INDEX($D$19:$AA$19,,$C39)/INDEX($D$14:$AA$14,1,$C39)))</f>
        <v>0</v>
      </c>
      <c r="K39" s="8">
        <f>IF(K$23&lt;=$C39,0,IF(K$23&gt;(INDEX($D$14:$AA$14,1,$C39)+$C39),INDEX($D$19:$AA$19,,$C39)-SUM($D39:J39),INDEX($D$19:$AA$19,,$C39)/INDEX($D$14:$AA$14,1,$C39)))</f>
        <v>0</v>
      </c>
      <c r="L39" s="8">
        <f>IF(L$23&lt;=$C39,0,IF(L$23&gt;(INDEX($D$14:$AA$14,1,$C39)+$C39),INDEX($D$19:$AA$19,,$C39)-SUM($D39:K39),INDEX($D$19:$AA$19,,$C39)/INDEX($D$14:$AA$14,1,$C39)))</f>
        <v>0</v>
      </c>
      <c r="M39" s="8">
        <f>IF(M$23&lt;=$C39,0,IF(M$23&gt;(INDEX($D$14:$AA$14,1,$C39)+$C39),INDEX($D$19:$AA$19,,$C39)-SUM($D39:L39),INDEX($D$19:$AA$19,,$C39)/INDEX($D$14:$AA$14,1,$C39)))</f>
        <v>0</v>
      </c>
      <c r="N39" s="8">
        <f>IF(N$23&lt;=$C39,0,IF(N$23&gt;(INDEX($D$14:$AA$14,1,$C39)+$C39),INDEX($D$19:$AA$19,,$C39)-SUM($D39:M39),INDEX($D$19:$AA$19,,$C39)/INDEX($D$14:$AA$14,1,$C39)))</f>
        <v>0</v>
      </c>
      <c r="O39" s="8">
        <f>IF(O$23&lt;=$C39,0,IF(O$23&gt;(INDEX($D$14:$AA$14,1,$C39)+$C39),INDEX($D$19:$AA$19,,$C39)-SUM($D39:N39),INDEX($D$19:$AA$19,,$C39)/INDEX($D$14:$AA$14,1,$C39)))</f>
        <v>0</v>
      </c>
      <c r="P39" s="8">
        <f>IF(P$23&lt;=$C39,0,IF(P$23&gt;(INDEX($D$14:$AA$14,1,$C39)+$C39),INDEX($D$19:$AA$19,,$C39)-SUM($D39:O39),INDEX($D$19:$AA$19,,$C39)/INDEX($D$14:$AA$14,1,$C39)))</f>
        <v>0</v>
      </c>
      <c r="Q39" s="8">
        <f>IF(Q$23&lt;=$C39,0,IF(Q$23&gt;(INDEX($D$14:$AA$14,1,$C39)+$C39),INDEX($D$19:$AA$19,,$C39)-SUM($D39:P39),INDEX($D$19:$AA$19,,$C39)/INDEX($D$14:$AA$14,1,$C39)))</f>
        <v>0</v>
      </c>
      <c r="R39" s="8">
        <f>IF(R$23&lt;=$C39,0,IF(R$23&gt;(INDEX($D$14:$AA$14,1,$C39)+$C39),INDEX($D$19:$AA$19,,$C39)-SUM($D39:Q39),INDEX($D$19:$AA$19,,$C39)/INDEX($D$14:$AA$14,1,$C39)))</f>
        <v>0.24906897611887885</v>
      </c>
      <c r="S39" s="8">
        <f>IF(S$23&lt;=$C39,0,IF(S$23&gt;(INDEX($D$14:$AA$14,1,$C39)+$C39),INDEX($D$19:$AA$19,,$C39)-SUM($D39:R39),INDEX($D$19:$AA$19,,$C39)/INDEX($D$14:$AA$14,1,$C39)))</f>
        <v>0.24906897611887885</v>
      </c>
      <c r="T39" s="8">
        <f>IF(T$23&lt;=$C39,0,IF(T$23&gt;(INDEX($D$14:$AA$14,1,$C39)+$C39),INDEX($D$19:$AA$19,,$C39)-SUM($D39:S39),INDEX($D$19:$AA$19,,$C39)/INDEX($D$14:$AA$14,1,$C39)))</f>
        <v>0.24906897611887885</v>
      </c>
      <c r="U39" s="8">
        <f>IF(U$23&lt;=$C39,0,IF(U$23&gt;(INDEX($D$14:$AA$14,1,$C39)+$C39),INDEX($D$19:$AA$19,,$C39)-SUM($D39:T39),INDEX($D$19:$AA$19,,$C39)/INDEX($D$14:$AA$14,1,$C39)))</f>
        <v>0.24906897611887885</v>
      </c>
      <c r="V39" s="8">
        <f>IF(V$23&lt;=$C39,0,IF(V$23&gt;(INDEX($D$14:$AA$14,1,$C39)+$C39),INDEX($D$19:$AA$19,,$C39)-SUM($D39:U39),INDEX($D$19:$AA$19,,$C39)/INDEX($D$14:$AA$14,1,$C39)))</f>
        <v>0.24906897611887885</v>
      </c>
      <c r="W39" s="8">
        <f>IF(W$23&lt;=$C39,0,IF(W$23&gt;(INDEX($D$14:$AA$14,1,$C39)+$C39),INDEX($D$19:$AA$19,,$C39)-SUM($D39:V39),INDEX($D$19:$AA$19,,$C39)/INDEX($D$14:$AA$14,1,$C39)))</f>
        <v>0.24906897611887885</v>
      </c>
      <c r="X39" s="8">
        <f>IF(X$23&lt;=$C39,0,IF(X$23&gt;(INDEX($D$14:$AA$14,1,$C39)+$C39),INDEX($D$19:$AA$19,,$C39)-SUM($D39:W39),INDEX($D$19:$AA$19,,$C39)/INDEX($D$14:$AA$14,1,$C39)))</f>
        <v>0.24906897611887885</v>
      </c>
      <c r="Y39" s="8">
        <f>IF(Y$23&lt;=$C39,0,IF(Y$23&gt;(INDEX($D$14:$AA$14,1,$C39)+$C39),INDEX($D$19:$AA$19,,$C39)-SUM($D39:X39),INDEX($D$19:$AA$19,,$C39)/INDEX($D$14:$AA$14,1,$C39)))</f>
        <v>0.24906897611887885</v>
      </c>
      <c r="Z39" s="8">
        <f>IF(Z$23&lt;=$C39,0,IF(Z$23&gt;(INDEX($D$14:$AA$14,1,$C39)+$C39),INDEX($D$19:$AA$19,,$C39)-SUM($D39:Y39),INDEX($D$19:$AA$19,,$C39)/INDEX($D$14:$AA$14,1,$C39)))</f>
        <v>0.24906897611887885</v>
      </c>
      <c r="AA39" s="8">
        <f>IF(AA$23&lt;=$C39,0,IF(AA$23&gt;(INDEX($D$14:$AA$14,1,$C39)+$C39),INDEX($D$19:$AA$19,,$C39)-SUM($D39:Z39),INDEX($D$19:$AA$19,,$C39)/INDEX($D$14:$AA$14,1,$C39)))</f>
        <v>0.24906897611887885</v>
      </c>
      <c r="AB39" s="8">
        <f>IF(AB$23&lt;=$C39,0,IF(AB$23&gt;(INDEX($D$14:$AA$14,1,$C39)+$C39),INDEX($D$19:$AA$19,,$C39)-SUM($D39:AA39),INDEX($D$19:$AA$19,,$C39)/INDEX($D$14:$AA$14,1,$C39)))</f>
        <v>0.24906897611887885</v>
      </c>
      <c r="AC39" s="8">
        <f>IF(AC$23&lt;=$C39,0,IF(AC$23&gt;(INDEX($D$14:$AG$14,1,$C39)+$C39),INDEX($D$19:$AG$19,,$C39)-SUM($D39:AB39),INDEX($D$19:$AG$19,,$C39)/INDEX($D$14:$AG$14,1,$C39)))</f>
        <v>0.24906897611887885</v>
      </c>
      <c r="AD39" s="8">
        <f>IF(AD$23&lt;=$C39,0,IF(AD$23&gt;(INDEX($D$14:$AG$14,1,$C39)+$C39),INDEX($D$19:$AG$19,,$C39)-SUM($D39:AC39),INDEX($D$19:$AG$19,,$C39)/INDEX($D$14:$AG$14,1,$C39)))*0.5</f>
        <v>0.12453448805943942</v>
      </c>
      <c r="AE39" s="8"/>
      <c r="AF39" s="8"/>
      <c r="AG39" s="8"/>
      <c r="AH39" s="11">
        <f t="shared" si="10"/>
        <v>3.1133622014859856</v>
      </c>
      <c r="AI39" s="11">
        <v>14.944138567132731</v>
      </c>
      <c r="AJ39" s="11">
        <f t="shared" si="11"/>
        <v>11.830776365646745</v>
      </c>
      <c r="AK39" s="10">
        <f t="shared" si="8"/>
        <v>47.5</v>
      </c>
      <c r="AM39">
        <v>60</v>
      </c>
      <c r="AN39">
        <f t="shared" si="13"/>
        <v>12.5</v>
      </c>
      <c r="AO39">
        <v>50</v>
      </c>
      <c r="AP39">
        <f t="shared" si="14"/>
        <v>37.5</v>
      </c>
    </row>
    <row r="40" spans="2:42" x14ac:dyDescent="0.2">
      <c r="B40">
        <v>2011</v>
      </c>
      <c r="C40" s="10">
        <v>15</v>
      </c>
      <c r="E40" s="8">
        <f>IF(E$23&lt;=$C40,0,IF(E$23&gt;(INDEX($D$14:$AA$14,1,$C40)+$C40),INDEX($D$19:$AA$19,,$C40)-SUM($D40:D40),INDEX($D$19:$AA$19,,$C40)/INDEX($D$14:$AA$14,1,$C40)))</f>
        <v>0</v>
      </c>
      <c r="F40" s="8">
        <f>IF(F$23&lt;=$C40,0,IF(F$23&gt;(INDEX($D$14:$AA$14,1,$C40)+$C40),INDEX($D$19:$AA$19,,$C40)-SUM($D40:E40),INDEX($D$19:$AA$19,,$C40)/INDEX($D$14:$AA$14,1,$C40)))</f>
        <v>0</v>
      </c>
      <c r="G40" s="8">
        <f>IF(G$23&lt;=$C40,0,IF(G$23&gt;(INDEX($D$14:$AA$14,1,$C40)+$C40),INDEX($D$19:$AA$19,,$C40)-SUM($D40:F40),INDEX($D$19:$AA$19,,$C40)/INDEX($D$14:$AA$14,1,$C40)))</f>
        <v>0</v>
      </c>
      <c r="H40" s="8">
        <f>IF(H$23&lt;=$C40,0,IF(H$23&gt;(INDEX($D$14:$AA$14,1,$C40)+$C40),INDEX($D$19:$AA$19,,$C40)-SUM($D40:G40),INDEX($D$19:$AA$19,,$C40)/INDEX($D$14:$AA$14,1,$C40)))</f>
        <v>0</v>
      </c>
      <c r="I40" s="8">
        <f>IF(I$23&lt;=$C40,0,IF(I$23&gt;(INDEX($D$14:$AA$14,1,$C40)+$C40),INDEX($D$19:$AA$19,,$C40)-SUM($D40:H40),INDEX($D$19:$AA$19,,$C40)/INDEX($D$14:$AA$14,1,$C40)))</f>
        <v>0</v>
      </c>
      <c r="J40" s="8">
        <f>IF(J$23&lt;=$C40,0,IF(J$23&gt;(INDEX($D$14:$AA$14,1,$C40)+$C40),INDEX($D$19:$AA$19,,$C40)-SUM($D40:I40),INDEX($D$19:$AA$19,,$C40)/INDEX($D$14:$AA$14,1,$C40)))</f>
        <v>0</v>
      </c>
      <c r="K40" s="8">
        <f>IF(K$23&lt;=$C40,0,IF(K$23&gt;(INDEX($D$14:$AA$14,1,$C40)+$C40),INDEX($D$19:$AA$19,,$C40)-SUM($D40:J40),INDEX($D$19:$AA$19,,$C40)/INDEX($D$14:$AA$14,1,$C40)))</f>
        <v>0</v>
      </c>
      <c r="L40" s="8">
        <f>IF(L$23&lt;=$C40,0,IF(L$23&gt;(INDEX($D$14:$AA$14,1,$C40)+$C40),INDEX($D$19:$AA$19,,$C40)-SUM($D40:K40),INDEX($D$19:$AA$19,,$C40)/INDEX($D$14:$AA$14,1,$C40)))</f>
        <v>0</v>
      </c>
      <c r="M40" s="8">
        <f>IF(M$23&lt;=$C40,0,IF(M$23&gt;(INDEX($D$14:$AA$14,1,$C40)+$C40),INDEX($D$19:$AA$19,,$C40)-SUM($D40:L40),INDEX($D$19:$AA$19,,$C40)/INDEX($D$14:$AA$14,1,$C40)))</f>
        <v>0</v>
      </c>
      <c r="N40" s="8">
        <f>IF(N$23&lt;=$C40,0,IF(N$23&gt;(INDEX($D$14:$AA$14,1,$C40)+$C40),INDEX($D$19:$AA$19,,$C40)-SUM($D40:M40),INDEX($D$19:$AA$19,,$C40)/INDEX($D$14:$AA$14,1,$C40)))</f>
        <v>0</v>
      </c>
      <c r="O40" s="8">
        <f>IF(O$23&lt;=$C40,0,IF(O$23&gt;(INDEX($D$14:$AA$14,1,$C40)+$C40),INDEX($D$19:$AA$19,,$C40)-SUM($D40:N40),INDEX($D$19:$AA$19,,$C40)/INDEX($D$14:$AA$14,1,$C40)))</f>
        <v>0</v>
      </c>
      <c r="P40" s="8">
        <f>IF(P$23&lt;=$C40,0,IF(P$23&gt;(INDEX($D$14:$AA$14,1,$C40)+$C40),INDEX($D$19:$AA$19,,$C40)-SUM($D40:O40),INDEX($D$19:$AA$19,,$C40)/INDEX($D$14:$AA$14,1,$C40)))</f>
        <v>0</v>
      </c>
      <c r="Q40" s="8">
        <f>IF(Q$23&lt;=$C40,0,IF(Q$23&gt;(INDEX($D$14:$AA$14,1,$C40)+$C40),INDEX($D$19:$AA$19,,$C40)-SUM($D40:P40),INDEX($D$19:$AA$19,,$C40)/INDEX($D$14:$AA$14,1,$C40)))</f>
        <v>0</v>
      </c>
      <c r="R40" s="8">
        <f>IF(R$23&lt;=$C40,0,IF(R$23&gt;(INDEX($D$14:$AA$14,1,$C40)+$C40),INDEX($D$19:$AA$19,,$C40)-SUM($D40:Q40),INDEX($D$19:$AA$19,,$C40)/INDEX($D$14:$AA$14,1,$C40)))</f>
        <v>0</v>
      </c>
      <c r="S40" s="8">
        <f>IF(S$23&lt;=$C40,0,IF(S$23&gt;(INDEX($D$14:$AA$14,1,$C40)+$C40),INDEX($D$19:$AA$19,,$C40)-SUM($D40:R40),INDEX($D$19:$AA$19,,$C40)/INDEX($D$14:$AA$14,1,$C40)))</f>
        <v>0.25267354476169457</v>
      </c>
      <c r="T40" s="8">
        <f>IF(T$23&lt;=$C40,0,IF(T$23&gt;(INDEX($D$14:$AA$14,1,$C40)+$C40),INDEX($D$19:$AA$19,,$C40)-SUM($D40:S40),INDEX($D$19:$AA$19,,$C40)/INDEX($D$14:$AA$14,1,$C40)))</f>
        <v>0.25267354476169457</v>
      </c>
      <c r="U40" s="8">
        <f>IF(U$23&lt;=$C40,0,IF(U$23&gt;(INDEX($D$14:$AA$14,1,$C40)+$C40),INDEX($D$19:$AA$19,,$C40)-SUM($D40:T40),INDEX($D$19:$AA$19,,$C40)/INDEX($D$14:$AA$14,1,$C40)))</f>
        <v>0.25267354476169457</v>
      </c>
      <c r="V40" s="8">
        <f>IF(V$23&lt;=$C40,0,IF(V$23&gt;(INDEX($D$14:$AA$14,1,$C40)+$C40),INDEX($D$19:$AA$19,,$C40)-SUM($D40:U40),INDEX($D$19:$AA$19,,$C40)/INDEX($D$14:$AA$14,1,$C40)))</f>
        <v>0.25267354476169457</v>
      </c>
      <c r="W40" s="8">
        <f>IF(W$23&lt;=$C40,0,IF(W$23&gt;(INDEX($D$14:$AA$14,1,$C40)+$C40),INDEX($D$19:$AA$19,,$C40)-SUM($D40:V40),INDEX($D$19:$AA$19,,$C40)/INDEX($D$14:$AA$14,1,$C40)))</f>
        <v>0.25267354476169457</v>
      </c>
      <c r="X40" s="8">
        <f>IF(X$23&lt;=$C40,0,IF(X$23&gt;(INDEX($D$14:$AA$14,1,$C40)+$C40),INDEX($D$19:$AA$19,,$C40)-SUM($D40:W40),INDEX($D$19:$AA$19,,$C40)/INDEX($D$14:$AA$14,1,$C40)))</f>
        <v>0.25267354476169457</v>
      </c>
      <c r="Y40" s="8">
        <f>IF(Y$23&lt;=$C40,0,IF(Y$23&gt;(INDEX($D$14:$AA$14,1,$C40)+$C40),INDEX($D$19:$AA$19,,$C40)-SUM($D40:X40),INDEX($D$19:$AA$19,,$C40)/INDEX($D$14:$AA$14,1,$C40)))</f>
        <v>0.25267354476169457</v>
      </c>
      <c r="Z40" s="8">
        <f>IF(Z$23&lt;=$C40,0,IF(Z$23&gt;(INDEX($D$14:$AA$14,1,$C40)+$C40),INDEX($D$19:$AA$19,,$C40)-SUM($D40:Y40),INDEX($D$19:$AA$19,,$C40)/INDEX($D$14:$AA$14,1,$C40)))</f>
        <v>0.25267354476169457</v>
      </c>
      <c r="AA40" s="8">
        <f>IF(AA$23&lt;=$C40,0,IF(AA$23&gt;(INDEX($D$14:$AA$14,1,$C40)+$C40),INDEX($D$19:$AA$19,,$C40)-SUM($D40:Z40),INDEX($D$19:$AA$19,,$C40)/INDEX($D$14:$AA$14,1,$C40)))</f>
        <v>0.25267354476169457</v>
      </c>
      <c r="AB40" s="8">
        <f>IF(AB$23&lt;=$C40,0,IF(AB$23&gt;(INDEX($D$14:$AA$14,1,$C40)+$C40),INDEX($D$19:$AA$19,,$C40)-SUM($D40:AA40),INDEX($D$19:$AA$19,,$C40)/INDEX($D$14:$AA$14,1,$C40)))</f>
        <v>0.25267354476169457</v>
      </c>
      <c r="AC40" s="8">
        <f>IF(AC$23&lt;=$C40,0,IF(AC$23&gt;(INDEX($D$14:$AG$14,1,$C40)+$C40),INDEX($D$19:$AG$19,,$C40)-SUM($D40:AB40),INDEX($D$19:$AG$19,,$C40)/INDEX($D$14:$AG$14,1,$C40)))</f>
        <v>0.25267354476169457</v>
      </c>
      <c r="AD40" s="8">
        <f>IF(AD$23&lt;=$C40,0,IF(AD$23&gt;(INDEX($D$14:$AG$14,1,$C40)+$C40),INDEX($D$19:$AG$19,,$C40)-SUM($D40:AC40),INDEX($D$19:$AG$19,,$C40)/INDEX($D$14:$AG$14,1,$C40)))*0.5</f>
        <v>0.12633677238084728</v>
      </c>
      <c r="AE40" s="8"/>
      <c r="AF40" s="8"/>
      <c r="AG40" s="8"/>
      <c r="AH40" s="11">
        <f t="shared" si="10"/>
        <v>2.9057457647594873</v>
      </c>
      <c r="AI40" s="11">
        <v>15.160412685701674</v>
      </c>
      <c r="AJ40" s="11">
        <f t="shared" si="11"/>
        <v>12.254666920942187</v>
      </c>
      <c r="AK40" s="10">
        <f t="shared" si="8"/>
        <v>48.5</v>
      </c>
      <c r="AM40">
        <v>60</v>
      </c>
      <c r="AN40">
        <f t="shared" si="13"/>
        <v>11.5</v>
      </c>
      <c r="AO40">
        <v>50</v>
      </c>
      <c r="AP40">
        <f t="shared" si="14"/>
        <v>38.5</v>
      </c>
    </row>
    <row r="41" spans="2:42" x14ac:dyDescent="0.2">
      <c r="B41">
        <v>2012</v>
      </c>
      <c r="C41" s="10">
        <v>16</v>
      </c>
      <c r="E41" s="8">
        <f>IF(E$23&lt;=$C41,0,IF(E$23&gt;(INDEX($D$14:$AA$14,1,$C41)+$C41),INDEX($D$19:$AA$19,,$C41)-SUM($D41:D41),INDEX($D$19:$AA$19,,$C41)/INDEX($D$14:$AA$14,1,$C41)))</f>
        <v>0</v>
      </c>
      <c r="F41" s="8">
        <f>IF(F$23&lt;=$C41,0,IF(F$23&gt;(INDEX($D$14:$AA$14,1,$C41)+$C41),INDEX($D$19:$AA$19,,$C41)-SUM($D41:E41),INDEX($D$19:$AA$19,,$C41)/INDEX($D$14:$AA$14,1,$C41)))</f>
        <v>0</v>
      </c>
      <c r="G41" s="8">
        <f>IF(G$23&lt;=$C41,0,IF(G$23&gt;(INDEX($D$14:$AA$14,1,$C41)+$C41),INDEX($D$19:$AA$19,,$C41)-SUM($D41:F41),INDEX($D$19:$AA$19,,$C41)/INDEX($D$14:$AA$14,1,$C41)))</f>
        <v>0</v>
      </c>
      <c r="H41" s="8">
        <f>IF(H$23&lt;=$C41,0,IF(H$23&gt;(INDEX($D$14:$AA$14,1,$C41)+$C41),INDEX($D$19:$AA$19,,$C41)-SUM($D41:G41),INDEX($D$19:$AA$19,,$C41)/INDEX($D$14:$AA$14,1,$C41)))</f>
        <v>0</v>
      </c>
      <c r="I41" s="8">
        <f>IF(I$23&lt;=$C41,0,IF(I$23&gt;(INDEX($D$14:$AA$14,1,$C41)+$C41),INDEX($D$19:$AA$19,,$C41)-SUM($D41:H41),INDEX($D$19:$AA$19,,$C41)/INDEX($D$14:$AA$14,1,$C41)))</f>
        <v>0</v>
      </c>
      <c r="J41" s="8">
        <f>IF(J$23&lt;=$C41,0,IF(J$23&gt;(INDEX($D$14:$AA$14,1,$C41)+$C41),INDEX($D$19:$AA$19,,$C41)-SUM($D41:I41),INDEX($D$19:$AA$19,,$C41)/INDEX($D$14:$AA$14,1,$C41)))</f>
        <v>0</v>
      </c>
      <c r="K41" s="8">
        <f>IF(K$23&lt;=$C41,0,IF(K$23&gt;(INDEX($D$14:$AA$14,1,$C41)+$C41),INDEX($D$19:$AA$19,,$C41)-SUM($D41:J41),INDEX($D$19:$AA$19,,$C41)/INDEX($D$14:$AA$14,1,$C41)))</f>
        <v>0</v>
      </c>
      <c r="L41" s="8">
        <f>IF(L$23&lt;=$C41,0,IF(L$23&gt;(INDEX($D$14:$AA$14,1,$C41)+$C41),INDEX($D$19:$AA$19,,$C41)-SUM($D41:K41),INDEX($D$19:$AA$19,,$C41)/INDEX($D$14:$AA$14,1,$C41)))</f>
        <v>0</v>
      </c>
      <c r="M41" s="8">
        <f>IF(M$23&lt;=$C41,0,IF(M$23&gt;(INDEX($D$14:$AA$14,1,$C41)+$C41),INDEX($D$19:$AA$19,,$C41)-SUM($D41:L41),INDEX($D$19:$AA$19,,$C41)/INDEX($D$14:$AA$14,1,$C41)))</f>
        <v>0</v>
      </c>
      <c r="N41" s="8">
        <f>IF(N$23&lt;=$C41,0,IF(N$23&gt;(INDEX($D$14:$AA$14,1,$C41)+$C41),INDEX($D$19:$AA$19,,$C41)-SUM($D41:M41),INDEX($D$19:$AA$19,,$C41)/INDEX($D$14:$AA$14,1,$C41)))</f>
        <v>0</v>
      </c>
      <c r="O41" s="8">
        <f>IF(O$23&lt;=$C41,0,IF(O$23&gt;(INDEX($D$14:$AA$14,1,$C41)+$C41),INDEX($D$19:$AA$19,,$C41)-SUM($D41:N41),INDEX($D$19:$AA$19,,$C41)/INDEX($D$14:$AA$14,1,$C41)))</f>
        <v>0</v>
      </c>
      <c r="P41" s="8">
        <f>IF(P$23&lt;=$C41,0,IF(P$23&gt;(INDEX($D$14:$AA$14,1,$C41)+$C41),INDEX($D$19:$AA$19,,$C41)-SUM($D41:O41),INDEX($D$19:$AA$19,,$C41)/INDEX($D$14:$AA$14,1,$C41)))</f>
        <v>0</v>
      </c>
      <c r="Q41" s="8">
        <f>IF(Q$23&lt;=$C41,0,IF(Q$23&gt;(INDEX($D$14:$AA$14,1,$C41)+$C41),INDEX($D$19:$AA$19,,$C41)-SUM($D41:P41),INDEX($D$19:$AA$19,,$C41)/INDEX($D$14:$AA$14,1,$C41)))</f>
        <v>0</v>
      </c>
      <c r="R41" s="8">
        <f>IF(R$23&lt;=$C41,0,IF(R$23&gt;(INDEX($D$14:$AA$14,1,$C41)+$C41),INDEX($D$19:$AA$19,,$C41)-SUM($D41:Q41),INDEX($D$19:$AA$19,,$C41)/INDEX($D$14:$AA$14,1,$C41)))</f>
        <v>0</v>
      </c>
      <c r="S41" s="8">
        <f>IF(S$23&lt;=$C41,0,IF(S$23&gt;(INDEX($D$14:$AA$14,1,$C41)+$C41),INDEX($D$19:$AA$19,,$C41)-SUM($D41:R41),INDEX($D$19:$AA$19,,$C41)/INDEX($D$14:$AA$14,1,$C41)))</f>
        <v>0</v>
      </c>
      <c r="T41" s="8">
        <f>IF(T$23&lt;=$C41,0,IF(T$23&gt;(INDEX($D$14:$AA$14,1,$C41)+$C41),INDEX($D$19:$AA$19,,$C41)-SUM($D41:S41),INDEX($D$19:$AA$19,,$C41)/INDEX($D$14:$AA$14,1,$C41)))</f>
        <v>0.28438939231753568</v>
      </c>
      <c r="U41" s="8">
        <f>IF(U$23&lt;=$C41,0,IF(U$23&gt;(INDEX($D$14:$AA$14,1,$C41)+$C41),INDEX($D$19:$AA$19,,$C41)-SUM($D41:T41),INDEX($D$19:$AA$19,,$C41)/INDEX($D$14:$AA$14,1,$C41)))</f>
        <v>0.28438939231753568</v>
      </c>
      <c r="V41" s="8">
        <f>IF(V$23&lt;=$C41,0,IF(V$23&gt;(INDEX($D$14:$AA$14,1,$C41)+$C41),INDEX($D$19:$AA$19,,$C41)-SUM($D41:U41),INDEX($D$19:$AA$19,,$C41)/INDEX($D$14:$AA$14,1,$C41)))</f>
        <v>0.28438939231753568</v>
      </c>
      <c r="W41" s="8">
        <f>IF(W$23&lt;=$C41,0,IF(W$23&gt;(INDEX($D$14:$AA$14,1,$C41)+$C41),INDEX($D$19:$AA$19,,$C41)-SUM($D41:V41),INDEX($D$19:$AA$19,,$C41)/INDEX($D$14:$AA$14,1,$C41)))</f>
        <v>0.28438939231753568</v>
      </c>
      <c r="X41" s="8">
        <f>IF(X$23&lt;=$C41,0,IF(X$23&gt;(INDEX($D$14:$AA$14,1,$C41)+$C41),INDEX($D$19:$AA$19,,$C41)-SUM($D41:W41),INDEX($D$19:$AA$19,,$C41)/INDEX($D$14:$AA$14,1,$C41)))</f>
        <v>0.28438939231753568</v>
      </c>
      <c r="Y41" s="8">
        <f>IF(Y$23&lt;=$C41,0,IF(Y$23&gt;(INDEX($D$14:$AA$14,1,$C41)+$C41),INDEX($D$19:$AA$19,,$C41)-SUM($D41:X41),INDEX($D$19:$AA$19,,$C41)/INDEX($D$14:$AA$14,1,$C41)))</f>
        <v>0.28438939231753568</v>
      </c>
      <c r="Z41" s="8">
        <f>IF(Z$23&lt;=$C41,0,IF(Z$23&gt;(INDEX($D$14:$AA$14,1,$C41)+$C41),INDEX($D$19:$AA$19,,$C41)-SUM($D41:Y41),INDEX($D$19:$AA$19,,$C41)/INDEX($D$14:$AA$14,1,$C41)))</f>
        <v>0.28438939231753568</v>
      </c>
      <c r="AA41" s="8">
        <f>IF(AA$23&lt;=$C41,0,IF(AA$23&gt;(INDEX($D$14:$AA$14,1,$C41)+$C41),INDEX($D$19:$AA$19,,$C41)-SUM($D41:Z41),INDEX($D$19:$AA$19,,$C41)/INDEX($D$14:$AA$14,1,$C41)))</f>
        <v>0.28438939231753568</v>
      </c>
      <c r="AB41" s="8">
        <f>IF(AB$23&lt;=$C41,0,IF(AB$23&gt;(INDEX($D$14:$AA$14,1,$C41)+$C41),INDEX($D$19:$AA$19,,$C41)-SUM($D41:AA41),INDEX($D$19:$AA$19,,$C41)/INDEX($D$14:$AA$14,1,$C41)))</f>
        <v>0.28438939231753568</v>
      </c>
      <c r="AC41" s="8">
        <f>IF(AC$23&lt;=$C41,0,IF(AC$23&gt;(INDEX($D$14:$AG$14,1,$C41)+$C41),INDEX($D$19:$AG$19,,$C41)-SUM($D41:AB41),INDEX($D$19:$AG$19,,$C41)/INDEX($D$14:$AG$14,1,$C41)))</f>
        <v>0.28438939231753568</v>
      </c>
      <c r="AD41" s="8">
        <f>IF(AD$23&lt;=$C41,0,IF(AD$23&gt;(INDEX($D$14:$AG$14,1,$C41)+$C41),INDEX($D$19:$AG$19,,$C41)-SUM($D41:AC41),INDEX($D$19:$AG$19,,$C41)/INDEX($D$14:$AG$14,1,$C41)))*0.5</f>
        <v>0.14219469615876784</v>
      </c>
      <c r="AE41" s="8"/>
      <c r="AF41" s="8"/>
      <c r="AG41" s="8"/>
      <c r="AH41" s="11">
        <f t="shared" si="10"/>
        <v>2.9860886193341254</v>
      </c>
      <c r="AI41" s="11">
        <v>17.063363539052141</v>
      </c>
      <c r="AJ41" s="11">
        <f t="shared" si="11"/>
        <v>14.077274919718015</v>
      </c>
      <c r="AK41" s="10">
        <f t="shared" si="8"/>
        <v>49.5</v>
      </c>
      <c r="AM41">
        <v>60</v>
      </c>
      <c r="AN41">
        <f t="shared" si="13"/>
        <v>10.5</v>
      </c>
      <c r="AO41">
        <v>50</v>
      </c>
      <c r="AP41">
        <f t="shared" si="14"/>
        <v>39.5</v>
      </c>
    </row>
    <row r="42" spans="2:42" x14ac:dyDescent="0.2">
      <c r="B42">
        <v>2013</v>
      </c>
      <c r="C42" s="10">
        <v>17</v>
      </c>
      <c r="E42" s="8">
        <f>IF(E$23&lt;=$C42,0,IF(E$23&gt;(INDEX($D$14:$AA$14,1,$C42)+$C42),INDEX($D$19:$AA$19,,$C42)-SUM($D42:D42),INDEX($D$19:$AA$19,,$C42)/INDEX($D$14:$AA$14,1,$C42)))</f>
        <v>0</v>
      </c>
      <c r="F42" s="8">
        <f>IF(F$23&lt;=$C42,0,IF(F$23&gt;(INDEX($D$14:$AA$14,1,$C42)+$C42),INDEX($D$19:$AA$19,,$C42)-SUM($D42:E42),INDEX($D$19:$AA$19,,$C42)/INDEX($D$14:$AA$14,1,$C42)))</f>
        <v>0</v>
      </c>
      <c r="G42" s="8">
        <f>IF(G$23&lt;=$C42,0,IF(G$23&gt;(INDEX($D$14:$AA$14,1,$C42)+$C42),INDEX($D$19:$AA$19,,$C42)-SUM($D42:F42),INDEX($D$19:$AA$19,,$C42)/INDEX($D$14:$AA$14,1,$C42)))</f>
        <v>0</v>
      </c>
      <c r="H42" s="8">
        <f>IF(H$23&lt;=$C42,0,IF(H$23&gt;(INDEX($D$14:$AA$14,1,$C42)+$C42),INDEX($D$19:$AA$19,,$C42)-SUM($D42:G42),INDEX($D$19:$AA$19,,$C42)/INDEX($D$14:$AA$14,1,$C42)))</f>
        <v>0</v>
      </c>
      <c r="I42" s="8">
        <f>IF(I$23&lt;=$C42,0,IF(I$23&gt;(INDEX($D$14:$AA$14,1,$C42)+$C42),INDEX($D$19:$AA$19,,$C42)-SUM($D42:H42),INDEX($D$19:$AA$19,,$C42)/INDEX($D$14:$AA$14,1,$C42)))</f>
        <v>0</v>
      </c>
      <c r="J42" s="8">
        <f>IF(J$23&lt;=$C42,0,IF(J$23&gt;(INDEX($D$14:$AA$14,1,$C42)+$C42),INDEX($D$19:$AA$19,,$C42)-SUM($D42:I42),INDEX($D$19:$AA$19,,$C42)/INDEX($D$14:$AA$14,1,$C42)))</f>
        <v>0</v>
      </c>
      <c r="K42" s="8">
        <f>IF(K$23&lt;=$C42,0,IF(K$23&gt;(INDEX($D$14:$AA$14,1,$C42)+$C42),INDEX($D$19:$AA$19,,$C42)-SUM($D42:J42),INDEX($D$19:$AA$19,,$C42)/INDEX($D$14:$AA$14,1,$C42)))</f>
        <v>0</v>
      </c>
      <c r="L42" s="8">
        <f>IF(L$23&lt;=$C42,0,IF(L$23&gt;(INDEX($D$14:$AA$14,1,$C42)+$C42),INDEX($D$19:$AA$19,,$C42)-SUM($D42:K42),INDEX($D$19:$AA$19,,$C42)/INDEX($D$14:$AA$14,1,$C42)))</f>
        <v>0</v>
      </c>
      <c r="M42" s="8">
        <f>IF(M$23&lt;=$C42,0,IF(M$23&gt;(INDEX($D$14:$AA$14,1,$C42)+$C42),INDEX($D$19:$AA$19,,$C42)-SUM($D42:L42),INDEX($D$19:$AA$19,,$C42)/INDEX($D$14:$AA$14,1,$C42)))</f>
        <v>0</v>
      </c>
      <c r="N42" s="8">
        <f>IF(N$23&lt;=$C42,0,IF(N$23&gt;(INDEX($D$14:$AA$14,1,$C42)+$C42),INDEX($D$19:$AA$19,,$C42)-SUM($D42:M42),INDEX($D$19:$AA$19,,$C42)/INDEX($D$14:$AA$14,1,$C42)))</f>
        <v>0</v>
      </c>
      <c r="O42" s="8">
        <f>IF(O$23&lt;=$C42,0,IF(O$23&gt;(INDEX($D$14:$AA$14,1,$C42)+$C42),INDEX($D$19:$AA$19,,$C42)-SUM($D42:N42),INDEX($D$19:$AA$19,,$C42)/INDEX($D$14:$AA$14,1,$C42)))</f>
        <v>0</v>
      </c>
      <c r="P42" s="8">
        <f>IF(P$23&lt;=$C42,0,IF(P$23&gt;(INDEX($D$14:$AA$14,1,$C42)+$C42),INDEX($D$19:$AA$19,,$C42)-SUM($D42:O42),INDEX($D$19:$AA$19,,$C42)/INDEX($D$14:$AA$14,1,$C42)))</f>
        <v>0</v>
      </c>
      <c r="Q42" s="8">
        <f>IF(Q$23&lt;=$C42,0,IF(Q$23&gt;(INDEX($D$14:$AA$14,1,$C42)+$C42),INDEX($D$19:$AA$19,,$C42)-SUM($D42:P42),INDEX($D$19:$AA$19,,$C42)/INDEX($D$14:$AA$14,1,$C42)))</f>
        <v>0</v>
      </c>
      <c r="R42" s="8">
        <f>IF(R$23&lt;=$C42,0,IF(R$23&gt;(INDEX($D$14:$AA$14,1,$C42)+$C42),INDEX($D$19:$AA$19,,$C42)-SUM($D42:Q42),INDEX($D$19:$AA$19,,$C42)/INDEX($D$14:$AA$14,1,$C42)))</f>
        <v>0</v>
      </c>
      <c r="S42" s="8">
        <f>IF(S$23&lt;=$C42,0,IF(S$23&gt;(INDEX($D$14:$AA$14,1,$C42)+$C42),INDEX($D$19:$AA$19,,$C42)-SUM($D42:R42),INDEX($D$19:$AA$19,,$C42)/INDEX($D$14:$AA$14,1,$C42)))</f>
        <v>0</v>
      </c>
      <c r="T42" s="8">
        <f>IF(T$23&lt;=$C42,0,IF(T$23&gt;(INDEX($D$14:$AA$14,1,$C42)+$C42),INDEX($D$19:$AA$19,,$C42)-SUM($D42:S42),INDEX($D$19:$AA$19,,$C42)/INDEX($D$14:$AA$14,1,$C42)))</f>
        <v>0</v>
      </c>
      <c r="U42" s="8">
        <f>IF(U$23&lt;=$C42,0,IF(U$23&gt;(INDEX($D$14:$AA$14,1,$C42)+$C42),INDEX($D$19:$AA$19,,$C42)-SUM($D42:T42),INDEX($D$19:$AA$19,,$C42)/INDEX($D$14:$AA$14,1,$C42)))</f>
        <v>0.25924468921048405</v>
      </c>
      <c r="V42" s="8">
        <f>IF(V$23&lt;=$C42,0,IF(V$23&gt;(INDEX($D$14:$AA$14,1,$C42)+$C42),INDEX($D$19:$AA$19,,$C42)-SUM($D42:U42),INDEX($D$19:$AA$19,,$C42)/INDEX($D$14:$AA$14,1,$C42)))</f>
        <v>0.25924468921048405</v>
      </c>
      <c r="W42" s="8">
        <f>IF(W$23&lt;=$C42,0,IF(W$23&gt;(INDEX($D$14:$AA$14,1,$C42)+$C42),INDEX($D$19:$AA$19,,$C42)-SUM($D42:V42),INDEX($D$19:$AA$19,,$C42)/INDEX($D$14:$AA$14,1,$C42)))</f>
        <v>0.25924468921048405</v>
      </c>
      <c r="X42" s="8">
        <f>IF(X$23&lt;=$C42,0,IF(X$23&gt;(INDEX($D$14:$AA$14,1,$C42)+$C42),INDEX($D$19:$AA$19,,$C42)-SUM($D42:W42),INDEX($D$19:$AA$19,,$C42)/INDEX($D$14:$AA$14,1,$C42)))</f>
        <v>0.25924468921048405</v>
      </c>
      <c r="Y42" s="8">
        <f>IF(Y$23&lt;=$C42,0,IF(Y$23&gt;(INDEX($D$14:$AA$14,1,$C42)+$C42),INDEX($D$19:$AA$19,,$C42)-SUM($D42:X42),INDEX($D$19:$AA$19,,$C42)/INDEX($D$14:$AA$14,1,$C42)))</f>
        <v>0.25924468921048405</v>
      </c>
      <c r="Z42" s="8">
        <f>IF(Z$23&lt;=$C42,0,IF(Z$23&gt;(INDEX($D$14:$AA$14,1,$C42)+$C42),INDEX($D$19:$AA$19,,$C42)-SUM($D42:Y42),INDEX($D$19:$AA$19,,$C42)/INDEX($D$14:$AA$14,1,$C42)))</f>
        <v>0.25924468921048405</v>
      </c>
      <c r="AA42" s="8">
        <f>IF(AA$23&lt;=$C42,0,IF(AA$23&gt;(INDEX($D$14:$AA$14,1,$C42)+$C42),INDEX($D$19:$AA$19,,$C42)-SUM($D42:Z42),INDEX($D$19:$AA$19,,$C42)/INDEX($D$14:$AA$14,1,$C42)))</f>
        <v>0.25924468921048405</v>
      </c>
      <c r="AB42" s="8">
        <f>IF(AB$23&lt;=$C42,0,IF(AB$23&gt;(INDEX($D$14:$AA$14,1,$C42)+$C42),INDEX($D$19:$AA$19,,$C42)-SUM($D42:AA42),INDEX($D$19:$AA$19,,$C42)/INDEX($D$14:$AA$14,1,$C42)))</f>
        <v>0.25924468921048405</v>
      </c>
      <c r="AC42" s="8">
        <f>IF(AC$23&lt;=$C42,0,IF(AC$23&gt;(INDEX($D$14:$AG$14,1,$C42)+$C42),INDEX($D$19:$AG$19,,$C42)-SUM($D42:AB42),INDEX($D$19:$AG$19,,$C42)/INDEX($D$14:$AG$14,1,$C42)))</f>
        <v>0.25924468921048405</v>
      </c>
      <c r="AD42" s="8">
        <f>IF(AD$23&lt;=$C42,0,IF(AD$23&gt;(INDEX($D$14:$AG$14,1,$C42)+$C42),INDEX($D$19:$AG$19,,$C42)-SUM($D42:AC42),INDEX($D$19:$AG$19,,$C42)/INDEX($D$14:$AG$14,1,$C42)))*0.5</f>
        <v>0.12962234460524202</v>
      </c>
      <c r="AE42" s="8"/>
      <c r="AF42" s="8"/>
      <c r="AG42" s="8"/>
      <c r="AH42" s="11">
        <f t="shared" si="10"/>
        <v>2.4628245474995984</v>
      </c>
      <c r="AI42" s="11">
        <v>15.554681352629043</v>
      </c>
      <c r="AJ42" s="11">
        <f t="shared" si="11"/>
        <v>13.091856805129444</v>
      </c>
      <c r="AK42" s="10">
        <f t="shared" si="8"/>
        <v>50.5</v>
      </c>
      <c r="AM42">
        <v>60</v>
      </c>
      <c r="AN42">
        <f t="shared" si="13"/>
        <v>9.5</v>
      </c>
      <c r="AO42">
        <v>50</v>
      </c>
      <c r="AP42">
        <f t="shared" si="14"/>
        <v>40.5</v>
      </c>
    </row>
    <row r="43" spans="2:42" x14ac:dyDescent="0.2">
      <c r="B43">
        <v>2014</v>
      </c>
      <c r="C43" s="10">
        <v>18</v>
      </c>
      <c r="E43" s="8">
        <f>IF(E$23&lt;=$C43,0,IF(E$23&gt;(INDEX($D$14:$AA$14,1,$C43)+$C43),INDEX($D$19:$AA$19,,$C43)-SUM($D43:D43),INDEX($D$19:$AA$19,,$C43)/INDEX($D$14:$AA$14,1,$C43)))</f>
        <v>0</v>
      </c>
      <c r="F43" s="8">
        <f>IF(F$23&lt;=$C43,0,IF(F$23&gt;(INDEX($D$14:$AA$14,1,$C43)+$C43),INDEX($D$19:$AA$19,,$C43)-SUM($D43:E43),INDEX($D$19:$AA$19,,$C43)/INDEX($D$14:$AA$14,1,$C43)))</f>
        <v>0</v>
      </c>
      <c r="G43" s="8">
        <f>IF(G$23&lt;=$C43,0,IF(G$23&gt;(INDEX($D$14:$AA$14,1,$C43)+$C43),INDEX($D$19:$AA$19,,$C43)-SUM($D43:F43),INDEX($D$19:$AA$19,,$C43)/INDEX($D$14:$AA$14,1,$C43)))</f>
        <v>0</v>
      </c>
      <c r="H43" s="8">
        <f>IF(H$23&lt;=$C43,0,IF(H$23&gt;(INDEX($D$14:$AA$14,1,$C43)+$C43),INDEX($D$19:$AA$19,,$C43)-SUM($D43:G43),INDEX($D$19:$AA$19,,$C43)/INDEX($D$14:$AA$14,1,$C43)))</f>
        <v>0</v>
      </c>
      <c r="I43" s="8">
        <f>IF(I$23&lt;=$C43,0,IF(I$23&gt;(INDEX($D$14:$AA$14,1,$C43)+$C43),INDEX($D$19:$AA$19,,$C43)-SUM($D43:H43),INDEX($D$19:$AA$19,,$C43)/INDEX($D$14:$AA$14,1,$C43)))</f>
        <v>0</v>
      </c>
      <c r="J43" s="8">
        <f>IF(J$23&lt;=$C43,0,IF(J$23&gt;(INDEX($D$14:$AA$14,1,$C43)+$C43),INDEX($D$19:$AA$19,,$C43)-SUM($D43:I43),INDEX($D$19:$AA$19,,$C43)/INDEX($D$14:$AA$14,1,$C43)))</f>
        <v>0</v>
      </c>
      <c r="K43" s="8">
        <f>IF(K$23&lt;=$C43,0,IF(K$23&gt;(INDEX($D$14:$AA$14,1,$C43)+$C43),INDEX($D$19:$AA$19,,$C43)-SUM($D43:J43),INDEX($D$19:$AA$19,,$C43)/INDEX($D$14:$AA$14,1,$C43)))</f>
        <v>0</v>
      </c>
      <c r="L43" s="8">
        <f>IF(L$23&lt;=$C43,0,IF(L$23&gt;(INDEX($D$14:$AA$14,1,$C43)+$C43),INDEX($D$19:$AA$19,,$C43)-SUM($D43:K43),INDEX($D$19:$AA$19,,$C43)/INDEX($D$14:$AA$14,1,$C43)))</f>
        <v>0</v>
      </c>
      <c r="M43" s="8">
        <f>IF(M$23&lt;=$C43,0,IF(M$23&gt;(INDEX($D$14:$AA$14,1,$C43)+$C43),INDEX($D$19:$AA$19,,$C43)-SUM($D43:L43),INDEX($D$19:$AA$19,,$C43)/INDEX($D$14:$AA$14,1,$C43)))</f>
        <v>0</v>
      </c>
      <c r="N43" s="8">
        <f>IF(N$23&lt;=$C43,0,IF(N$23&gt;(INDEX($D$14:$AA$14,1,$C43)+$C43),INDEX($D$19:$AA$19,,$C43)-SUM($D43:M43),INDEX($D$19:$AA$19,,$C43)/INDEX($D$14:$AA$14,1,$C43)))</f>
        <v>0</v>
      </c>
      <c r="O43" s="8">
        <f>IF(O$23&lt;=$C43,0,IF(O$23&gt;(INDEX($D$14:$AA$14,1,$C43)+$C43),INDEX($D$19:$AA$19,,$C43)-SUM($D43:N43),INDEX($D$19:$AA$19,,$C43)/INDEX($D$14:$AA$14,1,$C43)))</f>
        <v>0</v>
      </c>
      <c r="P43" s="8">
        <f>IF(P$23&lt;=$C43,0,IF(P$23&gt;(INDEX($D$14:$AA$14,1,$C43)+$C43),INDEX($D$19:$AA$19,,$C43)-SUM($D43:O43),INDEX($D$19:$AA$19,,$C43)/INDEX($D$14:$AA$14,1,$C43)))</f>
        <v>0</v>
      </c>
      <c r="Q43" s="8">
        <f>IF(Q$23&lt;=$C43,0,IF(Q$23&gt;(INDEX($D$14:$AA$14,1,$C43)+$C43),INDEX($D$19:$AA$19,,$C43)-SUM($D43:P43),INDEX($D$19:$AA$19,,$C43)/INDEX($D$14:$AA$14,1,$C43)))</f>
        <v>0</v>
      </c>
      <c r="R43" s="8">
        <f>IF(R$23&lt;=$C43,0,IF(R$23&gt;(INDEX($D$14:$AA$14,1,$C43)+$C43),INDEX($D$19:$AA$19,,$C43)-SUM($D43:Q43),INDEX($D$19:$AA$19,,$C43)/INDEX($D$14:$AA$14,1,$C43)))</f>
        <v>0</v>
      </c>
      <c r="S43" s="8">
        <f>IF(S$23&lt;=$C43,0,IF(S$23&gt;(INDEX($D$14:$AA$14,1,$C43)+$C43),INDEX($D$19:$AA$19,,$C43)-SUM($D43:R43),INDEX($D$19:$AA$19,,$C43)/INDEX($D$14:$AA$14,1,$C43)))</f>
        <v>0</v>
      </c>
      <c r="T43" s="8">
        <f>IF(T$23&lt;=$C43,0,IF(T$23&gt;(INDEX($D$14:$AA$14,1,$C43)+$C43),INDEX($D$19:$AA$19,,$C43)-SUM($D43:S43),INDEX($D$19:$AA$19,,$C43)/INDEX($D$14:$AA$14,1,$C43)))</f>
        <v>0</v>
      </c>
      <c r="U43" s="8">
        <f>IF(U$23&lt;=$C43,0,IF(U$23&gt;(INDEX($D$14:$AA$14,1,$C43)+$C43),INDEX($D$19:$AA$19,,$C43)-SUM($D43:T43),INDEX($D$19:$AA$19,,$C43)/INDEX($D$14:$AA$14,1,$C43)))</f>
        <v>0</v>
      </c>
      <c r="V43" s="8">
        <f>IF(V$23&lt;=$C43,0,IF(V$23&gt;(INDEX($D$14:$AA$14,1,$C43)+$C43),INDEX($D$19:$AA$19,,$C43)-SUM($D43:U43),INDEX($D$19:$AA$19,,$C43)/INDEX($D$14:$AA$14,1,$C43)))</f>
        <v>0.40197023799896375</v>
      </c>
      <c r="W43" s="8">
        <f>IF(W$23&lt;=$C43,0,IF(W$23&gt;(INDEX($D$14:$AA$14,1,$C43)+$C43),INDEX($D$19:$AA$19,,$C43)-SUM($D43:V43),INDEX($D$19:$AA$19,,$C43)/INDEX($D$14:$AA$14,1,$C43)))</f>
        <v>0.40197023799896375</v>
      </c>
      <c r="X43" s="8">
        <f>IF(X$23&lt;=$C43,0,IF(X$23&gt;(INDEX($D$14:$AA$14,1,$C43)+$C43),INDEX($D$19:$AA$19,,$C43)-SUM($D43:W43),INDEX($D$19:$AA$19,,$C43)/INDEX($D$14:$AA$14,1,$C43)))</f>
        <v>0.40197023799896375</v>
      </c>
      <c r="Y43" s="8">
        <f>IF(Y$23&lt;=$C43,0,IF(Y$23&gt;(INDEX($D$14:$AA$14,1,$C43)+$C43),INDEX($D$19:$AA$19,,$C43)-SUM($D43:X43),INDEX($D$19:$AA$19,,$C43)/INDEX($D$14:$AA$14,1,$C43)))</f>
        <v>0.40197023799896375</v>
      </c>
      <c r="Z43" s="8">
        <f>IF(Z$23&lt;=$C43,0,IF(Z$23&gt;(INDEX($D$14:$AA$14,1,$C43)+$C43),INDEX($D$19:$AA$19,,$C43)-SUM($D43:Y43),INDEX($D$19:$AA$19,,$C43)/INDEX($D$14:$AA$14,1,$C43)))</f>
        <v>0.40197023799896375</v>
      </c>
      <c r="AA43" s="8">
        <f>IF(AA$23&lt;=$C43,0,IF(AA$23&gt;(INDEX($D$14:$AA$14,1,$C43)+$C43),INDEX($D$19:$AA$19,,$C43)-SUM($D43:Z43),INDEX($D$19:$AA$19,,$C43)/INDEX($D$14:$AA$14,1,$C43)))</f>
        <v>0.40197023799896375</v>
      </c>
      <c r="AB43" s="8">
        <f>IF(AB$23&lt;=$C43,0,IF(AB$23&gt;(INDEX($D$14:$AA$14,1,$C43)+$C43),INDEX($D$19:$AA$19,,$C43)-SUM($D43:AA43),INDEX($D$19:$AA$19,,$C43)/INDEX($D$14:$AA$14,1,$C43)))</f>
        <v>0.40197023799896375</v>
      </c>
      <c r="AC43" s="8">
        <f>IF(AC$23&lt;=$C43,0,IF(AC$23&gt;(INDEX($D$14:$AG$14,1,$C43)+$C43),INDEX($D$19:$AG$19,,$C43)-SUM($D43:AB43),INDEX($D$19:$AG$19,,$C43)/INDEX($D$14:$AG$14,1,$C43)))</f>
        <v>0.40197023799896375</v>
      </c>
      <c r="AD43" s="8">
        <f>IF(AD$23&lt;=$C43,0,IF(AD$23&gt;(INDEX($D$14:$AG$14,1,$C43)+$C43),INDEX($D$19:$AG$19,,$C43)-SUM($D43:AC43),INDEX($D$19:$AG$19,,$C43)/INDEX($D$14:$AG$14,1,$C43)))*0.5</f>
        <v>0.20098511899948188</v>
      </c>
      <c r="AE43" s="8"/>
      <c r="AF43" s="8"/>
      <c r="AG43" s="8"/>
      <c r="AH43" s="11">
        <f t="shared" si="10"/>
        <v>3.4167470229911916</v>
      </c>
      <c r="AI43" s="11">
        <v>24.118214279937824</v>
      </c>
      <c r="AJ43" s="11">
        <f t="shared" si="11"/>
        <v>20.701467256946632</v>
      </c>
      <c r="AK43" s="10">
        <f t="shared" si="8"/>
        <v>51.5</v>
      </c>
      <c r="AM43">
        <v>60</v>
      </c>
      <c r="AN43">
        <f t="shared" si="13"/>
        <v>8.5</v>
      </c>
      <c r="AO43">
        <v>50</v>
      </c>
      <c r="AP43">
        <f t="shared" si="14"/>
        <v>41.5</v>
      </c>
    </row>
    <row r="44" spans="2:42" x14ac:dyDescent="0.2">
      <c r="B44">
        <v>2015</v>
      </c>
      <c r="C44" s="10">
        <v>19</v>
      </c>
      <c r="E44" s="8">
        <f>IF(E$23&lt;=$C44,0,IF(E$23&gt;(INDEX($D$14:$AA$14,1,$C44)+$C44),INDEX($D$19:$AA$19,,$C44)-SUM($D44:D44),INDEX($D$19:$AA$19,,$C44)/INDEX($D$14:$AA$14,1,$C44)))</f>
        <v>0</v>
      </c>
      <c r="F44" s="8">
        <f>IF(F$23&lt;=$C44,0,IF(F$23&gt;(INDEX($D$14:$AA$14,1,$C44)+$C44),INDEX($D$19:$AA$19,,$C44)-SUM($D44:E44),INDEX($D$19:$AA$19,,$C44)/INDEX($D$14:$AA$14,1,$C44)))</f>
        <v>0</v>
      </c>
      <c r="G44" s="8">
        <f>IF(G$23&lt;=$C44,0,IF(G$23&gt;(INDEX($D$14:$AA$14,1,$C44)+$C44),INDEX($D$19:$AA$19,,$C44)-SUM($D44:F44),INDEX($D$19:$AA$19,,$C44)/INDEX($D$14:$AA$14,1,$C44)))</f>
        <v>0</v>
      </c>
      <c r="H44" s="8">
        <f>IF(H$23&lt;=$C44,0,IF(H$23&gt;(INDEX($D$14:$AA$14,1,$C44)+$C44),INDEX($D$19:$AA$19,,$C44)-SUM($D44:G44),INDEX($D$19:$AA$19,,$C44)/INDEX($D$14:$AA$14,1,$C44)))</f>
        <v>0</v>
      </c>
      <c r="I44" s="8">
        <f>IF(I$23&lt;=$C44,0,IF(I$23&gt;(INDEX($D$14:$AA$14,1,$C44)+$C44),INDEX($D$19:$AA$19,,$C44)-SUM($D44:H44),INDEX($D$19:$AA$19,,$C44)/INDEX($D$14:$AA$14,1,$C44)))</f>
        <v>0</v>
      </c>
      <c r="J44" s="8">
        <f>IF(J$23&lt;=$C44,0,IF(J$23&gt;(INDEX($D$14:$AA$14,1,$C44)+$C44),INDEX($D$19:$AA$19,,$C44)-SUM($D44:I44),INDEX($D$19:$AA$19,,$C44)/INDEX($D$14:$AA$14,1,$C44)))</f>
        <v>0</v>
      </c>
      <c r="K44" s="8">
        <f>IF(K$23&lt;=$C44,0,IF(K$23&gt;(INDEX($D$14:$AA$14,1,$C44)+$C44),INDEX($D$19:$AA$19,,$C44)-SUM($D44:J44),INDEX($D$19:$AA$19,,$C44)/INDEX($D$14:$AA$14,1,$C44)))</f>
        <v>0</v>
      </c>
      <c r="L44" s="8">
        <f>IF(L$23&lt;=$C44,0,IF(L$23&gt;(INDEX($D$14:$AA$14,1,$C44)+$C44),INDEX($D$19:$AA$19,,$C44)-SUM($D44:K44),INDEX($D$19:$AA$19,,$C44)/INDEX($D$14:$AA$14,1,$C44)))</f>
        <v>0</v>
      </c>
      <c r="M44" s="8">
        <f>IF(M$23&lt;=$C44,0,IF(M$23&gt;(INDEX($D$14:$AA$14,1,$C44)+$C44),INDEX($D$19:$AA$19,,$C44)-SUM($D44:L44),INDEX($D$19:$AA$19,,$C44)/INDEX($D$14:$AA$14,1,$C44)))</f>
        <v>0</v>
      </c>
      <c r="N44" s="8">
        <f>IF(N$23&lt;=$C44,0,IF(N$23&gt;(INDEX($D$14:$AA$14,1,$C44)+$C44),INDEX($D$19:$AA$19,,$C44)-SUM($D44:M44),INDEX($D$19:$AA$19,,$C44)/INDEX($D$14:$AA$14,1,$C44)))</f>
        <v>0</v>
      </c>
      <c r="O44" s="8">
        <f>IF(O$23&lt;=$C44,0,IF(O$23&gt;(INDEX($D$14:$AA$14,1,$C44)+$C44),INDEX($D$19:$AA$19,,$C44)-SUM($D44:N44),INDEX($D$19:$AA$19,,$C44)/INDEX($D$14:$AA$14,1,$C44)))</f>
        <v>0</v>
      </c>
      <c r="P44" s="8">
        <f>IF(P$23&lt;=$C44,0,IF(P$23&gt;(INDEX($D$14:$AA$14,1,$C44)+$C44),INDEX($D$19:$AA$19,,$C44)-SUM($D44:O44),INDEX($D$19:$AA$19,,$C44)/INDEX($D$14:$AA$14,1,$C44)))</f>
        <v>0</v>
      </c>
      <c r="Q44" s="8">
        <f>IF(Q$23&lt;=$C44,0,IF(Q$23&gt;(INDEX($D$14:$AA$14,1,$C44)+$C44),INDEX($D$19:$AA$19,,$C44)-SUM($D44:P44),INDEX($D$19:$AA$19,,$C44)/INDEX($D$14:$AA$14,1,$C44)))</f>
        <v>0</v>
      </c>
      <c r="R44" s="8">
        <f>IF(R$23&lt;=$C44,0,IF(R$23&gt;(INDEX($D$14:$AA$14,1,$C44)+$C44),INDEX($D$19:$AA$19,,$C44)-SUM($D44:Q44),INDEX($D$19:$AA$19,,$C44)/INDEX($D$14:$AA$14,1,$C44)))</f>
        <v>0</v>
      </c>
      <c r="S44" s="8">
        <f>IF(S$23&lt;=$C44,0,IF(S$23&gt;(INDEX($D$14:$AA$14,1,$C44)+$C44),INDEX($D$19:$AA$19,,$C44)-SUM($D44:R44),INDEX($D$19:$AA$19,,$C44)/INDEX($D$14:$AA$14,1,$C44)))</f>
        <v>0</v>
      </c>
      <c r="T44" s="8">
        <f>IF(T$23&lt;=$C44,0,IF(T$23&gt;(INDEX($D$14:$AA$14,1,$C44)+$C44),INDEX($D$19:$AA$19,,$C44)-SUM($D44:S44),INDEX($D$19:$AA$19,,$C44)/INDEX($D$14:$AA$14,1,$C44)))</f>
        <v>0</v>
      </c>
      <c r="U44" s="8">
        <f>IF(U$23&lt;=$C44,0,IF(U$23&gt;(INDEX($D$14:$AA$14,1,$C44)+$C44),INDEX($D$19:$AA$19,,$C44)-SUM($D44:T44),INDEX($D$19:$AA$19,,$C44)/INDEX($D$14:$AA$14,1,$C44)))</f>
        <v>0</v>
      </c>
      <c r="V44" s="8">
        <f>IF(V$23&lt;=$C44,0,IF(V$23&gt;(INDEX($D$14:$AA$14,1,$C44)+$C44),INDEX($D$19:$AA$19,,$C44)-SUM($D44:U44),INDEX($D$19:$AA$19,,$C44)/INDEX($D$14:$AA$14,1,$C44)))</f>
        <v>0</v>
      </c>
      <c r="W44" s="8">
        <f>IF(W$23&lt;=$C44,0,IF(W$23&gt;(INDEX($D$14:$AA$14,1,$C44)+$C44),INDEX($D$19:$AA$19,,$C44)-SUM($D44:V44),INDEX($D$19:$AA$19,,$C44)/INDEX($D$14:$AA$14,1,$C44)))</f>
        <v>0.38035142916080394</v>
      </c>
      <c r="X44" s="8">
        <f>IF(X$23&lt;=$C44,0,IF(X$23&gt;(INDEX($D$14:$AA$14,1,$C44)+$C44),INDEX($D$19:$AA$19,,$C44)-SUM($D44:W44),INDEX($D$19:$AA$19,,$C44)/INDEX($D$14:$AA$14,1,$C44)))</f>
        <v>0.38035142916080394</v>
      </c>
      <c r="Y44" s="8">
        <f>IF(Y$23&lt;=$C44,0,IF(Y$23&gt;(INDEX($D$14:$AA$14,1,$C44)+$C44),INDEX($D$19:$AA$19,,$C44)-SUM($D44:X44),INDEX($D$19:$AA$19,,$C44)/INDEX($D$14:$AA$14,1,$C44)))</f>
        <v>0.38035142916080394</v>
      </c>
      <c r="Z44" s="8">
        <f>IF(Z$23&lt;=$C44,0,IF(Z$23&gt;(INDEX($D$14:$AA$14,1,$C44)+$C44),INDEX($D$19:$AA$19,,$C44)-SUM($D44:Y44),INDEX($D$19:$AA$19,,$C44)/INDEX($D$14:$AA$14,1,$C44)))</f>
        <v>0.38035142916080394</v>
      </c>
      <c r="AA44" s="8">
        <f>IF(AA$23&lt;=$C44,0,IF(AA$23&gt;(INDEX($D$14:$AA$14,1,$C44)+$C44),INDEX($D$19:$AA$19,,$C44)-SUM($D44:Z44),INDEX($D$19:$AA$19,,$C44)/INDEX($D$14:$AA$14,1,$C44)))</f>
        <v>0.38035142916080394</v>
      </c>
      <c r="AB44" s="8">
        <f>IF(AB$23&lt;=$C44,0,IF(AB$23&gt;(INDEX($D$14:$AA$14,1,$C44)+$C44),INDEX($D$19:$AA$19,,$C44)-SUM($D44:AA44),INDEX($D$19:$AA$19,,$C44)/INDEX($D$14:$AA$14,1,$C44)))</f>
        <v>0.38035142916080394</v>
      </c>
      <c r="AC44" s="8">
        <f>IF(AC$23&lt;=$C44,0,IF(AC$23&gt;(INDEX($D$14:$AG$14,1,$C44)+$C44),INDEX($D$19:$AG$19,,$C44)-SUM($D44:AB44),INDEX($D$19:$AG$19,,$C44)/INDEX($D$14:$AG$14,1,$C44)))</f>
        <v>0.38035142916080394</v>
      </c>
      <c r="AD44" s="8">
        <f>IF(AD$23&lt;=$C44,0,IF(AD$23&gt;(INDEX($D$14:$AG$14,1,$C44)+$C44),INDEX($D$19:$AG$19,,$C44)-SUM($D44:AC44),INDEX($D$19:$AG$19,,$C44)/INDEX($D$14:$AG$14,1,$C44)))*0.5</f>
        <v>0.19017571458040197</v>
      </c>
      <c r="AE44" s="8"/>
      <c r="AF44" s="8"/>
      <c r="AG44" s="8"/>
      <c r="AH44" s="11">
        <f t="shared" si="10"/>
        <v>2.8526357187060296</v>
      </c>
      <c r="AI44" s="11">
        <v>22.821085749648237</v>
      </c>
      <c r="AJ44" s="11">
        <f t="shared" si="11"/>
        <v>19.968450030942208</v>
      </c>
      <c r="AK44" s="10">
        <f t="shared" si="8"/>
        <v>52.5</v>
      </c>
      <c r="AM44">
        <v>60</v>
      </c>
      <c r="AN44">
        <f t="shared" si="13"/>
        <v>7.5</v>
      </c>
      <c r="AO44">
        <v>50</v>
      </c>
      <c r="AP44">
        <f t="shared" si="14"/>
        <v>42.5</v>
      </c>
    </row>
    <row r="45" spans="2:42" x14ac:dyDescent="0.2">
      <c r="B45">
        <v>2016</v>
      </c>
      <c r="C45" s="10">
        <v>20</v>
      </c>
      <c r="E45" s="8">
        <f>IF(E$23&lt;=$C45,0,IF(E$23&gt;(INDEX($D$14:$AA$14,1,$C45)+$C45),INDEX($D$19:$AA$19,,$C45)-SUM($D45:D45),INDEX($D$19:$AA$19,,$C45)/INDEX($D$14:$AA$14,1,$C45)))</f>
        <v>0</v>
      </c>
      <c r="F45" s="8">
        <f>IF(F$23&lt;=$C45,0,IF(F$23&gt;(INDEX($D$14:$AA$14,1,$C45)+$C45),INDEX($D$19:$AA$19,,$C45)-SUM($D45:E45),INDEX($D$19:$AA$19,,$C45)/INDEX($D$14:$AA$14,1,$C45)))</f>
        <v>0</v>
      </c>
      <c r="G45" s="8">
        <f>IF(G$23&lt;=$C45,0,IF(G$23&gt;(INDEX($D$14:$AA$14,1,$C45)+$C45),INDEX($D$19:$AA$19,,$C45)-SUM($D45:F45),INDEX($D$19:$AA$19,,$C45)/INDEX($D$14:$AA$14,1,$C45)))</f>
        <v>0</v>
      </c>
      <c r="H45" s="8">
        <f>IF(H$23&lt;=$C45,0,IF(H$23&gt;(INDEX($D$14:$AA$14,1,$C45)+$C45),INDEX($D$19:$AA$19,,$C45)-SUM($D45:G45),INDEX($D$19:$AA$19,,$C45)/INDEX($D$14:$AA$14,1,$C45)))</f>
        <v>0</v>
      </c>
      <c r="I45" s="8">
        <f>IF(I$23&lt;=$C45,0,IF(I$23&gt;(INDEX($D$14:$AA$14,1,$C45)+$C45),INDEX($D$19:$AA$19,,$C45)-SUM($D45:H45),INDEX($D$19:$AA$19,,$C45)/INDEX($D$14:$AA$14,1,$C45)))</f>
        <v>0</v>
      </c>
      <c r="J45" s="8">
        <f>IF(J$23&lt;=$C45,0,IF(J$23&gt;(INDEX($D$14:$AA$14,1,$C45)+$C45),INDEX($D$19:$AA$19,,$C45)-SUM($D45:I45),INDEX($D$19:$AA$19,,$C45)/INDEX($D$14:$AA$14,1,$C45)))</f>
        <v>0</v>
      </c>
      <c r="K45" s="8">
        <f>IF(K$23&lt;=$C45,0,IF(K$23&gt;(INDEX($D$14:$AA$14,1,$C45)+$C45),INDEX($D$19:$AA$19,,$C45)-SUM($D45:J45),INDEX($D$19:$AA$19,,$C45)/INDEX($D$14:$AA$14,1,$C45)))</f>
        <v>0</v>
      </c>
      <c r="L45" s="8">
        <f>IF(L$23&lt;=$C45,0,IF(L$23&gt;(INDEX($D$14:$AA$14,1,$C45)+$C45),INDEX($D$19:$AA$19,,$C45)-SUM($D45:K45),INDEX($D$19:$AA$19,,$C45)/INDEX($D$14:$AA$14,1,$C45)))</f>
        <v>0</v>
      </c>
      <c r="M45" s="8">
        <f>IF(M$23&lt;=$C45,0,IF(M$23&gt;(INDEX($D$14:$AA$14,1,$C45)+$C45),INDEX($D$19:$AA$19,,$C45)-SUM($D45:L45),INDEX($D$19:$AA$19,,$C45)/INDEX($D$14:$AA$14,1,$C45)))</f>
        <v>0</v>
      </c>
      <c r="N45" s="8">
        <f>IF(N$23&lt;=$C45,0,IF(N$23&gt;(INDEX($D$14:$AA$14,1,$C45)+$C45),INDEX($D$19:$AA$19,,$C45)-SUM($D45:M45),INDEX($D$19:$AA$19,,$C45)/INDEX($D$14:$AA$14,1,$C45)))</f>
        <v>0</v>
      </c>
      <c r="O45" s="8">
        <f>IF(O$23&lt;=$C45,0,IF(O$23&gt;(INDEX($D$14:$AA$14,1,$C45)+$C45),INDEX($D$19:$AA$19,,$C45)-SUM($D45:N45),INDEX($D$19:$AA$19,,$C45)/INDEX($D$14:$AA$14,1,$C45)))</f>
        <v>0</v>
      </c>
      <c r="P45" s="8">
        <f>IF(P$23&lt;=$C45,0,IF(P$23&gt;(INDEX($D$14:$AA$14,1,$C45)+$C45),INDEX($D$19:$AA$19,,$C45)-SUM($D45:O45),INDEX($D$19:$AA$19,,$C45)/INDEX($D$14:$AA$14,1,$C45)))</f>
        <v>0</v>
      </c>
      <c r="Q45" s="8">
        <f>IF(Q$23&lt;=$C45,0,IF(Q$23&gt;(INDEX($D$14:$AA$14,1,$C45)+$C45),INDEX($D$19:$AA$19,,$C45)-SUM($D45:P45),INDEX($D$19:$AA$19,,$C45)/INDEX($D$14:$AA$14,1,$C45)))</f>
        <v>0</v>
      </c>
      <c r="R45" s="8">
        <f>IF(R$23&lt;=$C45,0,IF(R$23&gt;(INDEX($D$14:$AA$14,1,$C45)+$C45),INDEX($D$19:$AA$19,,$C45)-SUM($D45:Q45),INDEX($D$19:$AA$19,,$C45)/INDEX($D$14:$AA$14,1,$C45)))</f>
        <v>0</v>
      </c>
      <c r="S45" s="8">
        <f>IF(S$23&lt;=$C45,0,IF(S$23&gt;(INDEX($D$14:$AA$14,1,$C45)+$C45),INDEX($D$19:$AA$19,,$C45)-SUM($D45:R45),INDEX($D$19:$AA$19,,$C45)/INDEX($D$14:$AA$14,1,$C45)))</f>
        <v>0</v>
      </c>
      <c r="T45" s="8">
        <f>IF(T$23&lt;=$C45,0,IF(T$23&gt;(INDEX($D$14:$AA$14,1,$C45)+$C45),INDEX($D$19:$AA$19,,$C45)-SUM($D45:S45),INDEX($D$19:$AA$19,,$C45)/INDEX($D$14:$AA$14,1,$C45)))</f>
        <v>0</v>
      </c>
      <c r="U45" s="8">
        <f>IF(U$23&lt;=$C45,0,IF(U$23&gt;(INDEX($D$14:$AA$14,1,$C45)+$C45),INDEX($D$19:$AA$19,,$C45)-SUM($D45:T45),INDEX($D$19:$AA$19,,$C45)/INDEX($D$14:$AA$14,1,$C45)))</f>
        <v>0</v>
      </c>
      <c r="V45" s="8">
        <f>IF(V$23&lt;=$C45,0,IF(V$23&gt;(INDEX($D$14:$AA$14,1,$C45)+$C45),INDEX($D$19:$AA$19,,$C45)-SUM($D45:U45),INDEX($D$19:$AA$19,,$C45)/INDEX($D$14:$AA$14,1,$C45)))</f>
        <v>0</v>
      </c>
      <c r="W45" s="8">
        <f>IF(W$23&lt;=$C45,0,IF(W$23&gt;(INDEX($D$14:$AA$14,1,$C45)+$C45),INDEX($D$19:$AA$19,,$C45)-SUM($D45:V45),INDEX($D$19:$AA$19,,$C45)/INDEX($D$14:$AA$14,1,$C45)))</f>
        <v>0</v>
      </c>
      <c r="X45" s="8">
        <f>IF(X$23&lt;=$C45,0,IF(X$23&gt;(INDEX($D$14:$AA$14,1,$C45)+$C45),INDEX($D$19:$AA$19,,$C45)-SUM($D45:W45),INDEX($D$19:$AA$19,,$C45)/INDEX($D$14:$AA$14,1,$C45)))</f>
        <v>0.42409653839435318</v>
      </c>
      <c r="Y45" s="8">
        <f>IF(Y$23&lt;=$C45,0,IF(Y$23&gt;(INDEX($D$14:$AA$14,1,$C45)+$C45),INDEX($D$19:$AA$19,,$C45)-SUM($D45:X45),INDEX($D$19:$AA$19,,$C45)/INDEX($D$14:$AA$14,1,$C45)))</f>
        <v>0.42409653839435318</v>
      </c>
      <c r="Z45" s="8">
        <f>IF(Z$23&lt;=$C45,0,IF(Z$23&gt;(INDEX($D$14:$AA$14,1,$C45)+$C45),INDEX($D$19:$AA$19,,$C45)-SUM($D45:Y45),INDEX($D$19:$AA$19,,$C45)/INDEX($D$14:$AA$14,1,$C45)))</f>
        <v>0.42409653839435318</v>
      </c>
      <c r="AA45" s="8">
        <f>IF(AA$23&lt;=$C45,0,IF(AA$23&gt;(INDEX($D$14:$AA$14,1,$C45)+$C45),INDEX($D$19:$AA$19,,$C45)-SUM($D45:Z45),INDEX($D$19:$AA$19,,$C45)/INDEX($D$14:$AA$14,1,$C45)))</f>
        <v>0.42409653839435318</v>
      </c>
      <c r="AB45" s="8">
        <f>IF(AB$23&lt;=$C45,0,IF(AB$23&gt;(INDEX($D$14:$AA$14,1,$C45)+$C45),INDEX($D$19:$AA$19,,$C45)-SUM($D45:AA45),INDEX($D$19:$AA$19,,$C45)/INDEX($D$14:$AA$14,1,$C45)))</f>
        <v>0.42409653839435318</v>
      </c>
      <c r="AC45" s="8">
        <f>IF(AC$23&lt;=$C45,0,IF(AC$23&gt;(INDEX($D$14:$AG$14,1,$C45)+$C45),INDEX($D$19:$AG$19,,$C45)-SUM($D45:AB45),INDEX($D$19:$AG$19,,$C45)/INDEX($D$14:$AG$14,1,$C45)))</f>
        <v>0.42409653839435318</v>
      </c>
      <c r="AD45" s="8">
        <f>IF(AD$23&lt;=$C45,0,IF(AD$23&gt;(INDEX($D$14:$AG$14,1,$C45)+$C45),INDEX($D$19:$AG$19,,$C45)-SUM($D45:AC45),INDEX($D$19:$AG$19,,$C45)/INDEX($D$14:$AG$14,1,$C45)))*0.5</f>
        <v>0.21204826919717659</v>
      </c>
      <c r="AE45" s="8"/>
      <c r="AF45" s="8"/>
      <c r="AG45" s="8"/>
      <c r="AH45" s="11">
        <f t="shared" si="10"/>
        <v>2.756627499563296</v>
      </c>
      <c r="AI45" s="11">
        <v>25.445792303661189</v>
      </c>
      <c r="AJ45" s="11">
        <f t="shared" si="11"/>
        <v>22.689164804097892</v>
      </c>
      <c r="AK45" s="10">
        <f t="shared" si="8"/>
        <v>53.5</v>
      </c>
      <c r="AM45">
        <v>60</v>
      </c>
      <c r="AN45">
        <f t="shared" si="13"/>
        <v>6.5</v>
      </c>
      <c r="AO45">
        <v>50</v>
      </c>
      <c r="AP45">
        <f t="shared" si="14"/>
        <v>43.5</v>
      </c>
    </row>
    <row r="46" spans="2:42" x14ac:dyDescent="0.2">
      <c r="B46">
        <v>2017</v>
      </c>
      <c r="C46" s="10">
        <v>21</v>
      </c>
      <c r="E46" s="8">
        <f>IF(E$23&lt;=$C46,0,IF(E$23&gt;(INDEX($D$14:$AA$14,1,$C46)+$C46),INDEX($D$19:$AA$19,,$C46)-SUM($D46:D46),INDEX($D$19:$AA$19,,$C46)/INDEX($D$14:$AA$14,1,$C46)))</f>
        <v>0</v>
      </c>
      <c r="F46" s="8">
        <f>IF(F$23&lt;=$C46,0,IF(F$23&gt;(INDEX($D$14:$AA$14,1,$C46)+$C46),INDEX($D$19:$AA$19,,$C46)-SUM($D46:E46),INDEX($D$19:$AA$19,,$C46)/INDEX($D$14:$AA$14,1,$C46)))</f>
        <v>0</v>
      </c>
      <c r="G46" s="8">
        <f>IF(G$23&lt;=$C46,0,IF(G$23&gt;(INDEX($D$14:$AA$14,1,$C46)+$C46),INDEX($D$19:$AA$19,,$C46)-SUM($D46:F46),INDEX($D$19:$AA$19,,$C46)/INDEX($D$14:$AA$14,1,$C46)))</f>
        <v>0</v>
      </c>
      <c r="H46" s="8">
        <f>IF(H$23&lt;=$C46,0,IF(H$23&gt;(INDEX($D$14:$AA$14,1,$C46)+$C46),INDEX($D$19:$AA$19,,$C46)-SUM($D46:G46),INDEX($D$19:$AA$19,,$C46)/INDEX($D$14:$AA$14,1,$C46)))</f>
        <v>0</v>
      </c>
      <c r="I46" s="8">
        <f>IF(I$23&lt;=$C46,0,IF(I$23&gt;(INDEX($D$14:$AA$14,1,$C46)+$C46),INDEX($D$19:$AA$19,,$C46)-SUM($D46:H46),INDEX($D$19:$AA$19,,$C46)/INDEX($D$14:$AA$14,1,$C46)))</f>
        <v>0</v>
      </c>
      <c r="J46" s="8">
        <f>IF(J$23&lt;=$C46,0,IF(J$23&gt;(INDEX($D$14:$AA$14,1,$C46)+$C46),INDEX($D$19:$AA$19,,$C46)-SUM($D46:I46),INDEX($D$19:$AA$19,,$C46)/INDEX($D$14:$AA$14,1,$C46)))</f>
        <v>0</v>
      </c>
      <c r="K46" s="8">
        <f>IF(K$23&lt;=$C46,0,IF(K$23&gt;(INDEX($D$14:$AA$14,1,$C46)+$C46),INDEX($D$19:$AA$19,,$C46)-SUM($D46:J46),INDEX($D$19:$AA$19,,$C46)/INDEX($D$14:$AA$14,1,$C46)))</f>
        <v>0</v>
      </c>
      <c r="L46" s="8">
        <f>IF(L$23&lt;=$C46,0,IF(L$23&gt;(INDEX($D$14:$AA$14,1,$C46)+$C46),INDEX($D$19:$AA$19,,$C46)-SUM($D46:K46),INDEX($D$19:$AA$19,,$C46)/INDEX($D$14:$AA$14,1,$C46)))</f>
        <v>0</v>
      </c>
      <c r="M46" s="8">
        <f>IF(M$23&lt;=$C46,0,IF(M$23&gt;(INDEX($D$14:$AA$14,1,$C46)+$C46),INDEX($D$19:$AA$19,,$C46)-SUM($D46:L46),INDEX($D$19:$AA$19,,$C46)/INDEX($D$14:$AA$14,1,$C46)))</f>
        <v>0</v>
      </c>
      <c r="N46" s="8">
        <f>IF(N$23&lt;=$C46,0,IF(N$23&gt;(INDEX($D$14:$AA$14,1,$C46)+$C46),INDEX($D$19:$AA$19,,$C46)-SUM($D46:M46),INDEX($D$19:$AA$19,,$C46)/INDEX($D$14:$AA$14,1,$C46)))</f>
        <v>0</v>
      </c>
      <c r="O46" s="8">
        <f>IF(O$23&lt;=$C46,0,IF(O$23&gt;(INDEX($D$14:$AA$14,1,$C46)+$C46),INDEX($D$19:$AA$19,,$C46)-SUM($D46:N46),INDEX($D$19:$AA$19,,$C46)/INDEX($D$14:$AA$14,1,$C46)))</f>
        <v>0</v>
      </c>
      <c r="P46" s="8">
        <f>IF(P$23&lt;=$C46,0,IF(P$23&gt;(INDEX($D$14:$AA$14,1,$C46)+$C46),INDEX($D$19:$AA$19,,$C46)-SUM($D46:O46),INDEX($D$19:$AA$19,,$C46)/INDEX($D$14:$AA$14,1,$C46)))</f>
        <v>0</v>
      </c>
      <c r="Q46" s="8">
        <f>IF(Q$23&lt;=$C46,0,IF(Q$23&gt;(INDEX($D$14:$AA$14,1,$C46)+$C46),INDEX($D$19:$AA$19,,$C46)-SUM($D46:P46),INDEX($D$19:$AA$19,,$C46)/INDEX($D$14:$AA$14,1,$C46)))</f>
        <v>0</v>
      </c>
      <c r="R46" s="8">
        <f>IF(R$23&lt;=$C46,0,IF(R$23&gt;(INDEX($D$14:$AA$14,1,$C46)+$C46),INDEX($D$19:$AA$19,,$C46)-SUM($D46:Q46),INDEX($D$19:$AA$19,,$C46)/INDEX($D$14:$AA$14,1,$C46)))</f>
        <v>0</v>
      </c>
      <c r="S46" s="8">
        <f>IF(S$23&lt;=$C46,0,IF(S$23&gt;(INDEX($D$14:$AA$14,1,$C46)+$C46),INDEX($D$19:$AA$19,,$C46)-SUM($D46:R46),INDEX($D$19:$AA$19,,$C46)/INDEX($D$14:$AA$14,1,$C46)))</f>
        <v>0</v>
      </c>
      <c r="T46" s="8">
        <f>IF(T$23&lt;=$C46,0,IF(T$23&gt;(INDEX($D$14:$AA$14,1,$C46)+$C46),INDEX($D$19:$AA$19,,$C46)-SUM($D46:S46),INDEX($D$19:$AA$19,,$C46)/INDEX($D$14:$AA$14,1,$C46)))</f>
        <v>0</v>
      </c>
      <c r="U46" s="8">
        <f>IF(U$23&lt;=$C46,0,IF(U$23&gt;(INDEX($D$14:$AA$14,1,$C46)+$C46),INDEX($D$19:$AA$19,,$C46)-SUM($D46:T46),INDEX($D$19:$AA$19,,$C46)/INDEX($D$14:$AA$14,1,$C46)))</f>
        <v>0</v>
      </c>
      <c r="V46" s="8">
        <f>IF(V$23&lt;=$C46,0,IF(V$23&gt;(INDEX($D$14:$AA$14,1,$C46)+$C46),INDEX($D$19:$AA$19,,$C46)-SUM($D46:U46),INDEX($D$19:$AA$19,,$C46)/INDEX($D$14:$AA$14,1,$C46)))</f>
        <v>0</v>
      </c>
      <c r="W46" s="8">
        <f>IF(W$23&lt;=$C46,0,IF(W$23&gt;(INDEX($D$14:$AA$14,1,$C46)+$C46),INDEX($D$19:$AA$19,,$C46)-SUM($D46:V46),INDEX($D$19:$AA$19,,$C46)/INDEX($D$14:$AA$14,1,$C46)))</f>
        <v>0</v>
      </c>
      <c r="X46" s="8">
        <f>IF(X$23&lt;=$C46,0,IF(X$23&gt;(INDEX($D$14:$AA$14,1,$C46)+$C46),INDEX($D$19:$AA$19,,$C46)-SUM($D46:W46),INDEX($D$19:$AA$19,,$C46)/INDEX($D$14:$AA$14,1,$C46)))</f>
        <v>0</v>
      </c>
      <c r="Y46" s="8">
        <f>IF(Y$23&lt;=$C46,0,IF(Y$23&gt;(INDEX($D$14:$AA$14,1,$C46)+$C46),INDEX($D$19:$AA$19,,$C46)-SUM($D46:X46),INDEX($D$19:$AA$19,,$C46)/INDEX($D$14:$AA$14,1,$C46)))</f>
        <v>0.35834365629761356</v>
      </c>
      <c r="Z46" s="8">
        <f>IF(Z$23&lt;=$C46,0,IF(Z$23&gt;(INDEX($D$14:$AA$14,1,$C46)+$C46),INDEX($D$19:$AA$19,,$C46)-SUM($D46:Y46),INDEX($D$19:$AA$19,,$C46)/INDEX($D$14:$AA$14,1,$C46)))</f>
        <v>0.35834365629761356</v>
      </c>
      <c r="AA46" s="8">
        <f>IF(AA$23&lt;=$C46,0,IF(AA$23&gt;(INDEX($D$14:$AA$14,1,$C46)+$C46),INDEX($D$19:$AA$19,,$C46)-SUM($D46:Z46),INDEX($D$19:$AA$19,,$C46)/INDEX($D$14:$AA$14,1,$C46)))</f>
        <v>0.35834365629761356</v>
      </c>
      <c r="AB46" s="8">
        <f>IF(AB$23&lt;=$C46,0,IF(AB$23&gt;(INDEX($D$14:$AA$14,1,$C46)+$C46),INDEX($D$19:$AA$19,,$C46)-SUM($D46:AA46),INDEX($D$19:$AA$19,,$C46)/INDEX($D$14:$AA$14,1,$C46)))</f>
        <v>0.35834365629761356</v>
      </c>
      <c r="AC46" s="8">
        <f>IF(AC$23&lt;=$C46,0,IF(AC$23&gt;(INDEX($D$14:$AG$14,1,$C46)+$C46),INDEX($D$19:$AG$19,,$C46)-SUM($D46:AB46),INDEX($D$19:$AG$19,,$C46)/INDEX($D$14:$AG$14,1,$C46)))</f>
        <v>0.35834365629761356</v>
      </c>
      <c r="AD46" s="8">
        <f>IF(AD$23&lt;=$C46,0,IF(AD$23&gt;(INDEX($D$14:$AG$14,1,$C46)+$C46),INDEX($D$19:$AG$19,,$C46)-SUM($D46:AC46),INDEX($D$19:$AG$19,,$C46)/INDEX($D$14:$AG$14,1,$C46)))*0.5</f>
        <v>0.17917182814880678</v>
      </c>
      <c r="AE46" s="8"/>
      <c r="AF46" s="8"/>
      <c r="AG46" s="8"/>
      <c r="AH46" s="11">
        <f t="shared" si="10"/>
        <v>1.9708901096368747</v>
      </c>
      <c r="AI46" s="11">
        <v>21.500619377856815</v>
      </c>
      <c r="AJ46" s="11">
        <f t="shared" si="11"/>
        <v>19.529729268219938</v>
      </c>
      <c r="AK46" s="10">
        <f t="shared" si="8"/>
        <v>54.5</v>
      </c>
      <c r="AM46">
        <v>60</v>
      </c>
      <c r="AN46">
        <f t="shared" si="13"/>
        <v>5.5</v>
      </c>
      <c r="AO46">
        <v>50</v>
      </c>
      <c r="AP46">
        <f t="shared" si="14"/>
        <v>44.5</v>
      </c>
    </row>
    <row r="47" spans="2:42" x14ac:dyDescent="0.2">
      <c r="B47">
        <v>2018</v>
      </c>
      <c r="C47" s="10">
        <v>22</v>
      </c>
      <c r="E47" s="8">
        <f>IF(E$23&lt;=$C47,0,IF(E$23&gt;(INDEX($D$14:$AA$14,1,$C47)+$C47),INDEX($D$19:$AA$19,,$C47)-SUM($D47:D47),INDEX($D$19:$AA$19,,$C47)/INDEX($D$14:$AA$14,1,$C47)))</f>
        <v>0</v>
      </c>
      <c r="F47" s="8">
        <f>IF(F$23&lt;=$C47,0,IF(F$23&gt;(INDEX($D$14:$AA$14,1,$C47)+$C47),INDEX($D$19:$AA$19,,$C47)-SUM($D47:E47),INDEX($D$19:$AA$19,,$C47)/INDEX($D$14:$AA$14,1,$C47)))</f>
        <v>0</v>
      </c>
      <c r="G47" s="8">
        <f>IF(G$23&lt;=$C47,0,IF(G$23&gt;(INDEX($D$14:$AA$14,1,$C47)+$C47),INDEX($D$19:$AA$19,,$C47)-SUM($D47:F47),INDEX($D$19:$AA$19,,$C47)/INDEX($D$14:$AA$14,1,$C47)))</f>
        <v>0</v>
      </c>
      <c r="H47" s="8">
        <f>IF(H$23&lt;=$C47,0,IF(H$23&gt;(INDEX($D$14:$AA$14,1,$C47)+$C47),INDEX($D$19:$AA$19,,$C47)-SUM($D47:G47),INDEX($D$19:$AA$19,,$C47)/INDEX($D$14:$AA$14,1,$C47)))</f>
        <v>0</v>
      </c>
      <c r="I47" s="8">
        <f>IF(I$23&lt;=$C47,0,IF(I$23&gt;(INDEX($D$14:$AA$14,1,$C47)+$C47),INDEX($D$19:$AA$19,,$C47)-SUM($D47:H47),INDEX($D$19:$AA$19,,$C47)/INDEX($D$14:$AA$14,1,$C47)))</f>
        <v>0</v>
      </c>
      <c r="J47" s="8">
        <f>IF(J$23&lt;=$C47,0,IF(J$23&gt;(INDEX($D$14:$AA$14,1,$C47)+$C47),INDEX($D$19:$AA$19,,$C47)-SUM($D47:I47),INDEX($D$19:$AA$19,,$C47)/INDEX($D$14:$AA$14,1,$C47)))</f>
        <v>0</v>
      </c>
      <c r="K47" s="8">
        <f>IF(K$23&lt;=$C47,0,IF(K$23&gt;(INDEX($D$14:$AA$14,1,$C47)+$C47),INDEX($D$19:$AA$19,,$C47)-SUM($D47:J47),INDEX($D$19:$AA$19,,$C47)/INDEX($D$14:$AA$14,1,$C47)))</f>
        <v>0</v>
      </c>
      <c r="L47" s="8">
        <f>IF(L$23&lt;=$C47,0,IF(L$23&gt;(INDEX($D$14:$AA$14,1,$C47)+$C47),INDEX($D$19:$AA$19,,$C47)-SUM($D47:K47),INDEX($D$19:$AA$19,,$C47)/INDEX($D$14:$AA$14,1,$C47)))</f>
        <v>0</v>
      </c>
      <c r="M47" s="8">
        <f>IF(M$23&lt;=$C47,0,IF(M$23&gt;(INDEX($D$14:$AA$14,1,$C47)+$C47),INDEX($D$19:$AA$19,,$C47)-SUM($D47:L47),INDEX($D$19:$AA$19,,$C47)/INDEX($D$14:$AA$14,1,$C47)))</f>
        <v>0</v>
      </c>
      <c r="N47" s="8">
        <f>IF(N$23&lt;=$C47,0,IF(N$23&gt;(INDEX($D$14:$AA$14,1,$C47)+$C47),INDEX($D$19:$AA$19,,$C47)-SUM($D47:M47),INDEX($D$19:$AA$19,,$C47)/INDEX($D$14:$AA$14,1,$C47)))</f>
        <v>0</v>
      </c>
      <c r="O47" s="8">
        <f>IF(O$23&lt;=$C47,0,IF(O$23&gt;(INDEX($D$14:$AA$14,1,$C47)+$C47),INDEX($D$19:$AA$19,,$C47)-SUM($D47:N47),INDEX($D$19:$AA$19,,$C47)/INDEX($D$14:$AA$14,1,$C47)))</f>
        <v>0</v>
      </c>
      <c r="P47" s="8">
        <f>IF(P$23&lt;=$C47,0,IF(P$23&gt;(INDEX($D$14:$AA$14,1,$C47)+$C47),INDEX($D$19:$AA$19,,$C47)-SUM($D47:O47),INDEX($D$19:$AA$19,,$C47)/INDEX($D$14:$AA$14,1,$C47)))</f>
        <v>0</v>
      </c>
      <c r="Q47" s="8">
        <f>IF(Q$23&lt;=$C47,0,IF(Q$23&gt;(INDEX($D$14:$AA$14,1,$C47)+$C47),INDEX($D$19:$AA$19,,$C47)-SUM($D47:P47),INDEX($D$19:$AA$19,,$C47)/INDEX($D$14:$AA$14,1,$C47)))</f>
        <v>0</v>
      </c>
      <c r="R47" s="8">
        <f>IF(R$23&lt;=$C47,0,IF(R$23&gt;(INDEX($D$14:$AA$14,1,$C47)+$C47),INDEX($D$19:$AA$19,,$C47)-SUM($D47:Q47),INDEX($D$19:$AA$19,,$C47)/INDEX($D$14:$AA$14,1,$C47)))</f>
        <v>0</v>
      </c>
      <c r="S47" s="8">
        <f>IF(S$23&lt;=$C47,0,IF(S$23&gt;(INDEX($D$14:$AA$14,1,$C47)+$C47),INDEX($D$19:$AA$19,,$C47)-SUM($D47:R47),INDEX($D$19:$AA$19,,$C47)/INDEX($D$14:$AA$14,1,$C47)))</f>
        <v>0</v>
      </c>
      <c r="T47" s="8">
        <f>IF(T$23&lt;=$C47,0,IF(T$23&gt;(INDEX($D$14:$AA$14,1,$C47)+$C47),INDEX($D$19:$AA$19,,$C47)-SUM($D47:S47),INDEX($D$19:$AA$19,,$C47)/INDEX($D$14:$AA$14,1,$C47)))</f>
        <v>0</v>
      </c>
      <c r="U47" s="8">
        <f>IF(U$23&lt;=$C47,0,IF(U$23&gt;(INDEX($D$14:$AA$14,1,$C47)+$C47),INDEX($D$19:$AA$19,,$C47)-SUM($D47:T47),INDEX($D$19:$AA$19,,$C47)/INDEX($D$14:$AA$14,1,$C47)))</f>
        <v>0</v>
      </c>
      <c r="V47" s="8">
        <f>IF(V$23&lt;=$C47,0,IF(V$23&gt;(INDEX($D$14:$AA$14,1,$C47)+$C47),INDEX($D$19:$AA$19,,$C47)-SUM($D47:U47),INDEX($D$19:$AA$19,,$C47)/INDEX($D$14:$AA$14,1,$C47)))</f>
        <v>0</v>
      </c>
      <c r="W47" s="8">
        <f>IF(W$23&lt;=$C47,0,IF(W$23&gt;(INDEX($D$14:$AA$14,1,$C47)+$C47),INDEX($D$19:$AA$19,,$C47)-SUM($D47:V47),INDEX($D$19:$AA$19,,$C47)/INDEX($D$14:$AA$14,1,$C47)))</f>
        <v>0</v>
      </c>
      <c r="X47" s="8">
        <f>IF(X$23&lt;=$C47,0,IF(X$23&gt;(INDEX($D$14:$AA$14,1,$C47)+$C47),INDEX($D$19:$AA$19,,$C47)-SUM($D47:W47),INDEX($D$19:$AA$19,,$C47)/INDEX($D$14:$AA$14,1,$C47)))</f>
        <v>0</v>
      </c>
      <c r="Y47" s="8">
        <f>IF(Y$23&lt;=$C47,0,IF(Y$23&gt;(INDEX($D$14:$AA$14,1,$C47)+$C47),INDEX($D$19:$AA$19,,$C47)-SUM($D47:X47),INDEX($D$19:$AA$19,,$C47)/INDEX($D$14:$AA$14,1,$C47)))</f>
        <v>0</v>
      </c>
      <c r="Z47" s="8">
        <f>IF(Z$23&lt;=$C47,0,IF(Z$23&gt;(INDEX($D$14:$AA$14,1,$C47)+$C47),INDEX($D$19:$AA$19,,$C47)-SUM($D47:Y47),INDEX($D$19:$AA$19,,$C47)/INDEX($D$14:$AA$14,1,$C47)))</f>
        <v>0.25431569246043867</v>
      </c>
      <c r="AA47" s="8">
        <f>IF(AA$23&lt;=$C47,0,IF(AA$23&gt;(INDEX($D$14:$AA$14,1,$C47)+$C47),INDEX($D$19:$AA$19,,$C47)-SUM($D47:Z47),INDEX($D$19:$AA$19,,$C47)/INDEX($D$14:$AA$14,1,$C47)))</f>
        <v>0.25431569246043867</v>
      </c>
      <c r="AB47" s="8">
        <f>IF(AB$23&lt;=$C47,0,IF(AB$23&gt;(INDEX($D$14:$AA$14,1,$C47)+$C47),INDEX($D$19:$AA$19,,$C47)-SUM($D47:AA47),INDEX($D$19:$AA$19,,$C47)/INDEX($D$14:$AA$14,1,$C47)))</f>
        <v>0.25431569246043867</v>
      </c>
      <c r="AC47" s="8">
        <f>IF(AC$23&lt;=$C47,0,IF(AC$23&gt;(INDEX($D$14:$AG$14,1,$C47)+$C47),INDEX($D$19:$AG$19,,$C47)-SUM($D47:AB47),INDEX($D$19:$AG$19,,$C47)/INDEX($D$14:$AG$14,1,$C47)))</f>
        <v>0.25431569246043867</v>
      </c>
      <c r="AD47" s="8">
        <f>IF(AD$23&lt;=$C47,0,IF(AD$23&gt;(INDEX($D$14:$AG$14,1,$C47)+$C47),INDEX($D$19:$AG$19,,$C47)-SUM($D47:AC47),INDEX($D$19:$AG$19,,$C47)/INDEX($D$14:$AG$14,1,$C47)))*0.5</f>
        <v>0.12715784623021933</v>
      </c>
      <c r="AE47" s="8"/>
      <c r="AF47" s="8"/>
      <c r="AG47" s="8"/>
      <c r="AH47" s="11">
        <f t="shared" si="10"/>
        <v>1.1444206160719741</v>
      </c>
      <c r="AI47" s="11">
        <v>15.258941547626319</v>
      </c>
      <c r="AJ47" s="11">
        <f t="shared" si="11"/>
        <v>14.114520931554345</v>
      </c>
      <c r="AK47" s="10">
        <f t="shared" si="8"/>
        <v>55.5</v>
      </c>
      <c r="AM47">
        <v>60</v>
      </c>
      <c r="AN47">
        <f t="shared" si="13"/>
        <v>4.5</v>
      </c>
      <c r="AO47">
        <v>50</v>
      </c>
      <c r="AP47">
        <f t="shared" si="14"/>
        <v>45.5</v>
      </c>
    </row>
    <row r="48" spans="2:42" x14ac:dyDescent="0.2">
      <c r="B48">
        <v>2019</v>
      </c>
      <c r="C48" s="10">
        <v>23</v>
      </c>
      <c r="E48" s="8">
        <f>IF(E$23&lt;=$C48,0,IF(E$23&gt;(INDEX($D$14:$AA$14,1,$C48)+$C48),INDEX($D$19:$AA$19,,$C48)-SUM($D48:D48),INDEX($D$19:$AA$19,,$C48)/INDEX($D$14:$AA$14,1,$C48)))</f>
        <v>0</v>
      </c>
      <c r="F48" s="8">
        <f>IF(F$23&lt;=$C48,0,IF(F$23&gt;(INDEX($D$14:$AA$14,1,$C48)+$C48),INDEX($D$19:$AA$19,,$C48)-SUM($D48:E48),INDEX($D$19:$AA$19,,$C48)/INDEX($D$14:$AA$14,1,$C48)))</f>
        <v>0</v>
      </c>
      <c r="G48" s="8">
        <f>IF(G$23&lt;=$C48,0,IF(G$23&gt;(INDEX($D$14:$AA$14,1,$C48)+$C48),INDEX($D$19:$AA$19,,$C48)-SUM($D48:F48),INDEX($D$19:$AA$19,,$C48)/INDEX($D$14:$AA$14,1,$C48)))</f>
        <v>0</v>
      </c>
      <c r="H48" s="8">
        <f>IF(H$23&lt;=$C48,0,IF(H$23&gt;(INDEX($D$14:$AA$14,1,$C48)+$C48),INDEX($D$19:$AA$19,,$C48)-SUM($D48:G48),INDEX($D$19:$AA$19,,$C48)/INDEX($D$14:$AA$14,1,$C48)))</f>
        <v>0</v>
      </c>
      <c r="I48" s="8">
        <f>IF(I$23&lt;=$C48,0,IF(I$23&gt;(INDEX($D$14:$AA$14,1,$C48)+$C48),INDEX($D$19:$AA$19,,$C48)-SUM($D48:H48),INDEX($D$19:$AA$19,,$C48)/INDEX($D$14:$AA$14,1,$C48)))</f>
        <v>0</v>
      </c>
      <c r="J48" s="8">
        <f>IF(J$23&lt;=$C48,0,IF(J$23&gt;(INDEX($D$14:$AA$14,1,$C48)+$C48),INDEX($D$19:$AA$19,,$C48)-SUM($D48:I48),INDEX($D$19:$AA$19,,$C48)/INDEX($D$14:$AA$14,1,$C48)))</f>
        <v>0</v>
      </c>
      <c r="K48" s="8">
        <f>IF(K$23&lt;=$C48,0,IF(K$23&gt;(INDEX($D$14:$AA$14,1,$C48)+$C48),INDEX($D$19:$AA$19,,$C48)-SUM($D48:J48),INDEX($D$19:$AA$19,,$C48)/INDEX($D$14:$AA$14,1,$C48)))</f>
        <v>0</v>
      </c>
      <c r="L48" s="8">
        <f>IF(L$23&lt;=$C48,0,IF(L$23&gt;(INDEX($D$14:$AA$14,1,$C48)+$C48),INDEX($D$19:$AA$19,,$C48)-SUM($D48:K48),INDEX($D$19:$AA$19,,$C48)/INDEX($D$14:$AA$14,1,$C48)))</f>
        <v>0</v>
      </c>
      <c r="M48" s="8">
        <f>IF(M$23&lt;=$C48,0,IF(M$23&gt;(INDEX($D$14:$AA$14,1,$C48)+$C48),INDEX($D$19:$AA$19,,$C48)-SUM($D48:L48),INDEX($D$19:$AA$19,,$C48)/INDEX($D$14:$AA$14,1,$C48)))</f>
        <v>0</v>
      </c>
      <c r="N48" s="8">
        <f>IF(N$23&lt;=$C48,0,IF(N$23&gt;(INDEX($D$14:$AA$14,1,$C48)+$C48),INDEX($D$19:$AA$19,,$C48)-SUM($D48:M48),INDEX($D$19:$AA$19,,$C48)/INDEX($D$14:$AA$14,1,$C48)))</f>
        <v>0</v>
      </c>
      <c r="O48" s="8">
        <f>IF(O$23&lt;=$C48,0,IF(O$23&gt;(INDEX($D$14:$AA$14,1,$C48)+$C48),INDEX($D$19:$AA$19,,$C48)-SUM($D48:N48),INDEX($D$19:$AA$19,,$C48)/INDEX($D$14:$AA$14,1,$C48)))</f>
        <v>0</v>
      </c>
      <c r="P48" s="8">
        <f>IF(P$23&lt;=$C48,0,IF(P$23&gt;(INDEX($D$14:$AA$14,1,$C48)+$C48),INDEX($D$19:$AA$19,,$C48)-SUM($D48:O48),INDEX($D$19:$AA$19,,$C48)/INDEX($D$14:$AA$14,1,$C48)))</f>
        <v>0</v>
      </c>
      <c r="Q48" s="8">
        <f>IF(Q$23&lt;=$C48,0,IF(Q$23&gt;(INDEX($D$14:$AA$14,1,$C48)+$C48),INDEX($D$19:$AA$19,,$C48)-SUM($D48:P48),INDEX($D$19:$AA$19,,$C48)/INDEX($D$14:$AA$14,1,$C48)))</f>
        <v>0</v>
      </c>
      <c r="R48" s="8">
        <f>IF(R$23&lt;=$C48,0,IF(R$23&gt;(INDEX($D$14:$AA$14,1,$C48)+$C48),INDEX($D$19:$AA$19,,$C48)-SUM($D48:Q48),INDEX($D$19:$AA$19,,$C48)/INDEX($D$14:$AA$14,1,$C48)))</f>
        <v>0</v>
      </c>
      <c r="S48" s="8">
        <f>IF(S$23&lt;=$C48,0,IF(S$23&gt;(INDEX($D$14:$AA$14,1,$C48)+$C48),INDEX($D$19:$AA$19,,$C48)-SUM($D48:R48),INDEX($D$19:$AA$19,,$C48)/INDEX($D$14:$AA$14,1,$C48)))</f>
        <v>0</v>
      </c>
      <c r="T48" s="8">
        <f>IF(T$23&lt;=$C48,0,IF(T$23&gt;(INDEX($D$14:$AA$14,1,$C48)+$C48),INDEX($D$19:$AA$19,,$C48)-SUM($D48:S48),INDEX($D$19:$AA$19,,$C48)/INDEX($D$14:$AA$14,1,$C48)))</f>
        <v>0</v>
      </c>
      <c r="U48" s="8">
        <f>IF(U$23&lt;=$C48,0,IF(U$23&gt;(INDEX($D$14:$AA$14,1,$C48)+$C48),INDEX($D$19:$AA$19,,$C48)-SUM($D48:T48),INDEX($D$19:$AA$19,,$C48)/INDEX($D$14:$AA$14,1,$C48)))</f>
        <v>0</v>
      </c>
      <c r="V48" s="8">
        <f>IF(V$23&lt;=$C48,0,IF(V$23&gt;(INDEX($D$14:$AA$14,1,$C48)+$C48),INDEX($D$19:$AA$19,,$C48)-SUM($D48:U48),INDEX($D$19:$AA$19,,$C48)/INDEX($D$14:$AA$14,1,$C48)))</f>
        <v>0</v>
      </c>
      <c r="W48" s="8">
        <f>IF(W$23&lt;=$C48,0,IF(W$23&gt;(INDEX($D$14:$AA$14,1,$C48)+$C48),INDEX($D$19:$AA$19,,$C48)-SUM($D48:V48),INDEX($D$19:$AA$19,,$C48)/INDEX($D$14:$AA$14,1,$C48)))</f>
        <v>0</v>
      </c>
      <c r="X48" s="8">
        <f>IF(X$23&lt;=$C48,0,IF(X$23&gt;(INDEX($D$14:$AA$14,1,$C48)+$C48),INDEX($D$19:$AA$19,,$C48)-SUM($D48:W48),INDEX($D$19:$AA$19,,$C48)/INDEX($D$14:$AA$14,1,$C48)))</f>
        <v>0</v>
      </c>
      <c r="Y48" s="8">
        <f>IF(Y$23&lt;=$C48,0,IF(Y$23&gt;(INDEX($D$14:$AA$14,1,$C48)+$C48),INDEX($D$19:$AA$19,,$C48)-SUM($D48:X48),INDEX($D$19:$AA$19,,$C48)/INDEX($D$14:$AA$14,1,$C48)))</f>
        <v>0</v>
      </c>
      <c r="Z48" s="8">
        <f>IF(Z$23&lt;=$C48,0,IF(Z$23&gt;(INDEX($D$14:$AA$14,1,$C48)+$C48),INDEX($D$19:$AA$19,,$C48)-SUM($D48:Y48),INDEX($D$19:$AA$19,,$C48)/INDEX($D$14:$AA$14,1,$C48)))</f>
        <v>0</v>
      </c>
      <c r="AA48" s="8">
        <f>IF(AA$23&lt;=$C48,0,IF(AA$23&gt;(INDEX($D$14:$AA$14,1,$C48)+$C48),INDEX($D$19:$AA$19,,$C48)-SUM($D48:Z48),INDEX($D$19:$AA$19,,$C48)/INDEX($D$14:$AA$14,1,$C48)))</f>
        <v>0.32773890177807263</v>
      </c>
      <c r="AB48" s="8">
        <f>IF(AB$23&lt;=$C48,0,IF(AB$23&gt;(INDEX($D$14:$AA$14,1,$C48)+$C48),INDEX($D$19:$AA$19,,$C48)-SUM($D48:AA48),INDEX($D$19:$AA$19,,$C48)/INDEX($D$14:$AA$14,1,$C48)))</f>
        <v>0.32773890177807263</v>
      </c>
      <c r="AC48" s="8">
        <f>IF(AC$23&lt;=$C48,0,IF(AC$23&gt;(INDEX($D$14:$AG$14,1,$C48)+$C48),INDEX($D$19:$AG$19,,$C48)-SUM($D48:AB48),INDEX($D$19:$AG$19,,$C48)/INDEX($D$14:$AG$14,1,$C48)))</f>
        <v>0.32773890177807263</v>
      </c>
      <c r="AD48" s="8">
        <f>IF(AD$23&lt;=$C48,0,IF(AD$23&gt;(INDEX($D$14:$AG$14,1,$C48)+$C48),INDEX($D$19:$AG$19,,$C48)-SUM($D48:AC48),INDEX($D$19:$AG$19,,$C48)/INDEX($D$14:$AG$14,1,$C48)))*0.5</f>
        <v>0.16386945088903632</v>
      </c>
      <c r="AE48" s="8"/>
      <c r="AF48" s="8"/>
      <c r="AG48" s="8"/>
      <c r="AH48" s="11">
        <f t="shared" si="10"/>
        <v>1.1470861562232542</v>
      </c>
      <c r="AI48" s="11">
        <v>19.664334106684358</v>
      </c>
      <c r="AJ48" s="11">
        <f t="shared" si="11"/>
        <v>18.517247950461105</v>
      </c>
      <c r="AK48" s="10">
        <f t="shared" si="8"/>
        <v>56.5</v>
      </c>
      <c r="AM48">
        <v>60</v>
      </c>
      <c r="AN48">
        <f t="shared" si="13"/>
        <v>3.5</v>
      </c>
      <c r="AO48">
        <v>50</v>
      </c>
      <c r="AP48">
        <f t="shared" si="14"/>
        <v>46.5</v>
      </c>
    </row>
    <row r="49" spans="2:42" x14ac:dyDescent="0.2">
      <c r="B49">
        <v>2020</v>
      </c>
      <c r="C49" s="10">
        <v>24</v>
      </c>
      <c r="E49" s="8">
        <f>IF(E$23&lt;=$C49,0,IF(E$23&gt;(INDEX($D$14:$AA$14,1,$C49)+$C49),INDEX($D$19:$AA$19,,$C49)-SUM($D49:D49),INDEX($D$19:$AA$19,,$C49)/INDEX($D$14:$AA$14,1,$C49)))</f>
        <v>0</v>
      </c>
      <c r="F49" s="8">
        <f>IF(F$23&lt;=$C49,0,IF(F$23&gt;(INDEX($D$14:$AA$14,1,$C49)+$C49),INDEX($D$19:$AA$19,,$C49)-SUM($D49:E49),INDEX($D$19:$AA$19,,$C49)/INDEX($D$14:$AA$14,1,$C49)))</f>
        <v>0</v>
      </c>
      <c r="G49" s="8">
        <f>IF(G$23&lt;=$C49,0,IF(G$23&gt;(INDEX($D$14:$AA$14,1,$C49)+$C49),INDEX($D$19:$AA$19,,$C49)-SUM($D49:F49),INDEX($D$19:$AA$19,,$C49)/INDEX($D$14:$AA$14,1,$C49)))</f>
        <v>0</v>
      </c>
      <c r="H49" s="8">
        <f>IF(H$23&lt;=$C49,0,IF(H$23&gt;(INDEX($D$14:$AA$14,1,$C49)+$C49),INDEX($D$19:$AA$19,,$C49)-SUM($D49:G49),INDEX($D$19:$AA$19,,$C49)/INDEX($D$14:$AA$14,1,$C49)))</f>
        <v>0</v>
      </c>
      <c r="I49" s="8">
        <f>IF(I$23&lt;=$C49,0,IF(I$23&gt;(INDEX($D$14:$AA$14,1,$C49)+$C49),INDEX($D$19:$AA$19,,$C49)-SUM($D49:H49),INDEX($D$19:$AA$19,,$C49)/INDEX($D$14:$AA$14,1,$C49)))</f>
        <v>0</v>
      </c>
      <c r="J49" s="8">
        <f>IF(J$23&lt;=$C49,0,IF(J$23&gt;(INDEX($D$14:$AA$14,1,$C49)+$C49),INDEX($D$19:$AA$19,,$C49)-SUM($D49:I49),INDEX($D$19:$AA$19,,$C49)/INDEX($D$14:$AA$14,1,$C49)))</f>
        <v>0</v>
      </c>
      <c r="K49" s="8">
        <f>IF(K$23&lt;=$C49,0,IF(K$23&gt;(INDEX($D$14:$AA$14,1,$C49)+$C49),INDEX($D$19:$AA$19,,$C49)-SUM($D49:J49),INDEX($D$19:$AA$19,,$C49)/INDEX($D$14:$AA$14,1,$C49)))</f>
        <v>0</v>
      </c>
      <c r="L49" s="8">
        <f>IF(L$23&lt;=$C49,0,IF(L$23&gt;(INDEX($D$14:$AA$14,1,$C49)+$C49),INDEX($D$19:$AA$19,,$C49)-SUM($D49:K49),INDEX($D$19:$AA$19,,$C49)/INDEX($D$14:$AA$14,1,$C49)))</f>
        <v>0</v>
      </c>
      <c r="M49" s="8">
        <f>IF(M$23&lt;=$C49,0,IF(M$23&gt;(INDEX($D$14:$AA$14,1,$C49)+$C49),INDEX($D$19:$AA$19,,$C49)-SUM($D49:L49),INDEX($D$19:$AA$19,,$C49)/INDEX($D$14:$AA$14,1,$C49)))</f>
        <v>0</v>
      </c>
      <c r="N49" s="8">
        <f>IF(N$23&lt;=$C49,0,IF(N$23&gt;(INDEX($D$14:$AA$14,1,$C49)+$C49),INDEX($D$19:$AA$19,,$C49)-SUM($D49:M49),INDEX($D$19:$AA$19,,$C49)/INDEX($D$14:$AA$14,1,$C49)))</f>
        <v>0</v>
      </c>
      <c r="O49" s="8">
        <f>IF(O$23&lt;=$C49,0,IF(O$23&gt;(INDEX($D$14:$AA$14,1,$C49)+$C49),INDEX($D$19:$AA$19,,$C49)-SUM($D49:N49),INDEX($D$19:$AA$19,,$C49)/INDEX($D$14:$AA$14,1,$C49)))</f>
        <v>0</v>
      </c>
      <c r="P49" s="8">
        <f>IF(P$23&lt;=$C49,0,IF(P$23&gt;(INDEX($D$14:$AA$14,1,$C49)+$C49),INDEX($D$19:$AA$19,,$C49)-SUM($D49:O49),INDEX($D$19:$AA$19,,$C49)/INDEX($D$14:$AA$14,1,$C49)))</f>
        <v>0</v>
      </c>
      <c r="Q49" s="8">
        <f>IF(Q$23&lt;=$C49,0,IF(Q$23&gt;(INDEX($D$14:$AA$14,1,$C49)+$C49),INDEX($D$19:$AA$19,,$C49)-SUM($D49:P49),INDEX($D$19:$AA$19,,$C49)/INDEX($D$14:$AA$14,1,$C49)))</f>
        <v>0</v>
      </c>
      <c r="R49" s="8">
        <f>IF(R$23&lt;=$C49,0,IF(R$23&gt;(INDEX($D$14:$AA$14,1,$C49)+$C49),INDEX($D$19:$AA$19,,$C49)-SUM($D49:Q49),INDEX($D$19:$AA$19,,$C49)/INDEX($D$14:$AA$14,1,$C49)))</f>
        <v>0</v>
      </c>
      <c r="S49" s="8">
        <f>IF(S$23&lt;=$C49,0,IF(S$23&gt;(INDEX($D$14:$AA$14,1,$C49)+$C49),INDEX($D$19:$AA$19,,$C49)-SUM($D49:R49),INDEX($D$19:$AA$19,,$C49)/INDEX($D$14:$AA$14,1,$C49)))</f>
        <v>0</v>
      </c>
      <c r="T49" s="8">
        <f>IF(T$23&lt;=$C49,0,IF(T$23&gt;(INDEX($D$14:$AA$14,1,$C49)+$C49),INDEX($D$19:$AA$19,,$C49)-SUM($D49:S49),INDEX($D$19:$AA$19,,$C49)/INDEX($D$14:$AA$14,1,$C49)))</f>
        <v>0</v>
      </c>
      <c r="U49" s="8">
        <f>IF(U$23&lt;=$C49,0,IF(U$23&gt;(INDEX($D$14:$AA$14,1,$C49)+$C49),INDEX($D$19:$AA$19,,$C49)-SUM($D49:T49),INDEX($D$19:$AA$19,,$C49)/INDEX($D$14:$AA$14,1,$C49)))</f>
        <v>0</v>
      </c>
      <c r="V49" s="8">
        <f>IF(V$23&lt;=$C49,0,IF(V$23&gt;(INDEX($D$14:$AA$14,1,$C49)+$C49),INDEX($D$19:$AA$19,,$C49)-SUM($D49:U49),INDEX($D$19:$AA$19,,$C49)/INDEX($D$14:$AA$14,1,$C49)))</f>
        <v>0</v>
      </c>
      <c r="W49" s="8">
        <f>IF(W$23&lt;=$C49,0,IF(W$23&gt;(INDEX($D$14:$AA$14,1,$C49)+$C49),INDEX($D$19:$AA$19,,$C49)-SUM($D49:V49),INDEX($D$19:$AA$19,,$C49)/INDEX($D$14:$AA$14,1,$C49)))</f>
        <v>0</v>
      </c>
      <c r="X49" s="8">
        <f>IF(X$23&lt;=$C49,0,IF(X$23&gt;(INDEX($D$14:$AA$14,1,$C49)+$C49),INDEX($D$19:$AA$19,,$C49)-SUM($D49:W49),INDEX($D$19:$AA$19,,$C49)/INDEX($D$14:$AA$14,1,$C49)))</f>
        <v>0</v>
      </c>
      <c r="Y49" s="8">
        <f>IF(Y$23&lt;=$C49,0,IF(Y$23&gt;(INDEX($D$14:$AA$14,1,$C49)+$C49),INDEX($D$19:$AA$19,,$C49)-SUM($D49:X49),INDEX($D$19:$AA$19,,$C49)/INDEX($D$14:$AA$14,1,$C49)))</f>
        <v>0</v>
      </c>
      <c r="Z49" s="8">
        <f>IF(Z$23&lt;=$C49,0,IF(Z$23&gt;(INDEX($D$14:$AA$14,1,$C49)+$C49),INDEX($D$19:$AA$19,,$C49)-SUM($D49:Y49),INDEX($D$19:$AA$19,,$C49)/INDEX($D$14:$AA$14,1,$C49)))</f>
        <v>0</v>
      </c>
      <c r="AA49" s="8">
        <f>IF(AA$23&lt;=$C49,0,IF(AA$23&gt;(INDEX($D$14:$AA$14,1,$C49)+$C49),INDEX($D$19:$AA$19,,$C49)-SUM($D49:Z49),INDEX($D$19:$AA$19,,$C49)/INDEX($D$14:$AA$14,1,$C49)))</f>
        <v>0</v>
      </c>
      <c r="AB49" s="8">
        <f>IF(AB$23&lt;=$C49,0,IF(AB$23&gt;(INDEX($D$14:$AA$14,1,$C49)+$C49),INDEX($D$19:$AA$19,,$C49)-SUM($D49:AA49),INDEX($D$19:$AA$19,,$C49)/INDEX($D$14:$AA$14,1,$C49)))</f>
        <v>0.34060713232480477</v>
      </c>
      <c r="AC49" s="8">
        <f>IF(AC$23&lt;=$C49,0,IF(AC$23&gt;(INDEX($D$14:$AG$14,1,$C49)+$C49),INDEX($D$19:$AG$19,,$C49)-SUM($D49:AB49),INDEX($D$19:$AG$19,,$C49)/INDEX($D$14:$AG$14,1,$C49)))</f>
        <v>0.34060713232480477</v>
      </c>
      <c r="AD49" s="8">
        <f>IF(AD$23&lt;=$C49,0,IF(AD$23&gt;(INDEX($D$14:$AG$14,1,$C49)+$C49),INDEX($D$19:$AG$19,,$C49)-SUM($D49:AC49),INDEX($D$19:$AG$19,,$C49)/INDEX($D$14:$AG$14,1,$C49)))*0.5</f>
        <v>0.17030356616240239</v>
      </c>
      <c r="AE49" s="8"/>
      <c r="AF49" s="8"/>
      <c r="AG49" s="8"/>
      <c r="AH49" s="11">
        <f t="shared" si="10"/>
        <v>0.85151783081201193</v>
      </c>
      <c r="AI49" s="11">
        <v>20.436427939488286</v>
      </c>
      <c r="AJ49" s="11">
        <f t="shared" si="11"/>
        <v>19.584910108676276</v>
      </c>
      <c r="AK49" s="10">
        <f t="shared" si="8"/>
        <v>57.5</v>
      </c>
      <c r="AM49">
        <v>60</v>
      </c>
      <c r="AN49">
        <f t="shared" si="13"/>
        <v>2.5</v>
      </c>
      <c r="AO49">
        <v>50</v>
      </c>
      <c r="AP49">
        <f t="shared" si="14"/>
        <v>47.5</v>
      </c>
    </row>
    <row r="50" spans="2:42" x14ac:dyDescent="0.2">
      <c r="B50">
        <v>2021</v>
      </c>
      <c r="C50" s="10">
        <v>25</v>
      </c>
      <c r="E50" s="8">
        <f>IF(E$23&lt;=$C50,0,IF(E$23&gt;(INDEX($D$14:$AA$14,1,$C50)+$C50),INDEX($D$19:$AA$19,,$C50)-SUM($D50:D50),INDEX($D$19:$AA$19,,$C50)/INDEX($D$14:$AA$14,1,$C50)))</f>
        <v>0</v>
      </c>
      <c r="F50" s="8">
        <f>IF(F$23&lt;=$C50,0,IF(F$23&gt;(INDEX($D$14:$AA$14,1,$C50)+$C50),INDEX($D$19:$AA$19,,$C50)-SUM($D50:E50),INDEX($D$19:$AA$19,,$C50)/INDEX($D$14:$AA$14,1,$C50)))</f>
        <v>0</v>
      </c>
      <c r="G50" s="8">
        <f>IF(G$23&lt;=$C50,0,IF(G$23&gt;(INDEX($D$14:$AA$14,1,$C50)+$C50),INDEX($D$19:$AA$19,,$C50)-SUM($D50:F50),INDEX($D$19:$AA$19,,$C50)/INDEX($D$14:$AA$14,1,$C50)))</f>
        <v>0</v>
      </c>
      <c r="H50" s="8">
        <f>IF(H$23&lt;=$C50,0,IF(H$23&gt;(INDEX($D$14:$AA$14,1,$C50)+$C50),INDEX($D$19:$AA$19,,$C50)-SUM($D50:G50),INDEX($D$19:$AA$19,,$C50)/INDEX($D$14:$AA$14,1,$C50)))</f>
        <v>0</v>
      </c>
      <c r="I50" s="8">
        <f>IF(I$23&lt;=$C50,0,IF(I$23&gt;(INDEX($D$14:$AA$14,1,$C50)+$C50),INDEX($D$19:$AA$19,,$C50)-SUM($D50:H50),INDEX($D$19:$AA$19,,$C50)/INDEX($D$14:$AA$14,1,$C50)))</f>
        <v>0</v>
      </c>
      <c r="J50" s="8">
        <f>IF(J$23&lt;=$C50,0,IF(J$23&gt;(INDEX($D$14:$AA$14,1,$C50)+$C50),INDEX($D$19:$AA$19,,$C50)-SUM($D50:I50),INDEX($D$19:$AA$19,,$C50)/INDEX($D$14:$AA$14,1,$C50)))</f>
        <v>0</v>
      </c>
      <c r="K50" s="8">
        <f>IF(K$23&lt;=$C50,0,IF(K$23&gt;(INDEX($D$14:$AA$14,1,$C50)+$C50),INDEX($D$19:$AA$19,,$C50)-SUM($D50:J50),INDEX($D$19:$AA$19,,$C50)/INDEX($D$14:$AA$14,1,$C50)))</f>
        <v>0</v>
      </c>
      <c r="L50" s="8">
        <f>IF(L$23&lt;=$C50,0,IF(L$23&gt;(INDEX($D$14:$AA$14,1,$C50)+$C50),INDEX($D$19:$AA$19,,$C50)-SUM($D50:K50),INDEX($D$19:$AA$19,,$C50)/INDEX($D$14:$AA$14,1,$C50)))</f>
        <v>0</v>
      </c>
      <c r="M50" s="8">
        <f>IF(M$23&lt;=$C50,0,IF(M$23&gt;(INDEX($D$14:$AA$14,1,$C50)+$C50),INDEX($D$19:$AA$19,,$C50)-SUM($D50:L50),INDEX($D$19:$AA$19,,$C50)/INDEX($D$14:$AA$14,1,$C50)))</f>
        <v>0</v>
      </c>
      <c r="N50" s="8">
        <f>IF(N$23&lt;=$C50,0,IF(N$23&gt;(INDEX($D$14:$AA$14,1,$C50)+$C50),INDEX($D$19:$AA$19,,$C50)-SUM($D50:M50),INDEX($D$19:$AA$19,,$C50)/INDEX($D$14:$AA$14,1,$C50)))</f>
        <v>0</v>
      </c>
      <c r="O50" s="8">
        <f>IF(O$23&lt;=$C50,0,IF(O$23&gt;(INDEX($D$14:$AA$14,1,$C50)+$C50),INDEX($D$19:$AA$19,,$C50)-SUM($D50:N50),INDEX($D$19:$AA$19,,$C50)/INDEX($D$14:$AA$14,1,$C50)))</f>
        <v>0</v>
      </c>
      <c r="P50" s="8">
        <f>IF(P$23&lt;=$C50,0,IF(P$23&gt;(INDEX($D$14:$AA$14,1,$C50)+$C50),INDEX($D$19:$AA$19,,$C50)-SUM($D50:O50),INDEX($D$19:$AA$19,,$C50)/INDEX($D$14:$AA$14,1,$C50)))</f>
        <v>0</v>
      </c>
      <c r="Q50" s="8">
        <f>IF(Q$23&lt;=$C50,0,IF(Q$23&gt;(INDEX($D$14:$AA$14,1,$C50)+$C50),INDEX($D$19:$AA$19,,$C50)-SUM($D50:P50),INDEX($D$19:$AA$19,,$C50)/INDEX($D$14:$AA$14,1,$C50)))</f>
        <v>0</v>
      </c>
      <c r="R50" s="8">
        <f>IF(R$23&lt;=$C50,0,IF(R$23&gt;(INDEX($D$14:$AA$14,1,$C50)+$C50),INDEX($D$19:$AA$19,,$C50)-SUM($D50:Q50),INDEX($D$19:$AA$19,,$C50)/INDEX($D$14:$AA$14,1,$C50)))</f>
        <v>0</v>
      </c>
      <c r="S50" s="8">
        <f>IF(S$23&lt;=$C50,0,IF(S$23&gt;(INDEX($D$14:$AA$14,1,$C50)+$C50),INDEX($D$19:$AA$19,,$C50)-SUM($D50:R50),INDEX($D$19:$AA$19,,$C50)/INDEX($D$14:$AA$14,1,$C50)))</f>
        <v>0</v>
      </c>
      <c r="T50" s="8">
        <f>IF(T$23&lt;=$C50,0,IF(T$23&gt;(INDEX($D$14:$AA$14,1,$C50)+$C50),INDEX($D$19:$AA$19,,$C50)-SUM($D50:S50),INDEX($D$19:$AA$19,,$C50)/INDEX($D$14:$AA$14,1,$C50)))</f>
        <v>0</v>
      </c>
      <c r="U50" s="8">
        <f>IF(U$23&lt;=$C50,0,IF(U$23&gt;(INDEX($D$14:$AA$14,1,$C50)+$C50),INDEX($D$19:$AA$19,,$C50)-SUM($D50:T50),INDEX($D$19:$AA$19,,$C50)/INDEX($D$14:$AA$14,1,$C50)))</f>
        <v>0</v>
      </c>
      <c r="V50" s="8">
        <f>IF(V$23&lt;=$C50,0,IF(V$23&gt;(INDEX($D$14:$AA$14,1,$C50)+$C50),INDEX($D$19:$AA$19,,$C50)-SUM($D50:U50),INDEX($D$19:$AA$19,,$C50)/INDEX($D$14:$AA$14,1,$C50)))</f>
        <v>0</v>
      </c>
      <c r="W50" s="8">
        <f>IF(W$23&lt;=$C50,0,IF(W$23&gt;(INDEX($D$14:$AA$14,1,$C50)+$C50),INDEX($D$19:$AA$19,,$C50)-SUM($D50:V50),INDEX($D$19:$AA$19,,$C50)/INDEX($D$14:$AA$14,1,$C50)))</f>
        <v>0</v>
      </c>
      <c r="X50" s="8">
        <f>IF(X$23&lt;=$C50,0,IF(X$23&gt;(INDEX($D$14:$AA$14,1,$C50)+$C50),INDEX($D$19:$AA$19,,$C50)-SUM($D50:W50),INDEX($D$19:$AA$19,,$C50)/INDEX($D$14:$AA$14,1,$C50)))</f>
        <v>0</v>
      </c>
      <c r="Y50" s="8">
        <f>IF(Y$23&lt;=$C50,0,IF(Y$23&gt;(INDEX($D$14:$AA$14,1,$C50)+$C50),INDEX($D$19:$AA$19,,$C50)-SUM($D50:X50),INDEX($D$19:$AA$19,,$C50)/INDEX($D$14:$AA$14,1,$C50)))</f>
        <v>0</v>
      </c>
      <c r="Z50" s="8">
        <f>IF(Z$23&lt;=$C50,0,IF(Z$23&gt;(INDEX($D$14:$AA$14,1,$C50)+$C50),INDEX($D$19:$AA$19,,$C50)-SUM($D50:Y50),INDEX($D$19:$AA$19,,$C50)/INDEX($D$14:$AA$14,1,$C50)))</f>
        <v>0</v>
      </c>
      <c r="AA50" s="8">
        <f>IF(AA$23&lt;=$C50,0,IF(AA$23&gt;(INDEX($D$14:$AA$14,1,$C50)+$C50),INDEX($D$19:$AA$19,,$C50)-SUM($D50:Z50),INDEX($D$19:$AA$19,,$C50)/INDEX($D$14:$AA$14,1,$C50)))</f>
        <v>0</v>
      </c>
      <c r="AB50" s="8">
        <f>IF(AB$23&lt;=$C50,0,IF(AB$23&gt;(INDEX($D$14:$AA$14,1,$C50)+$C50),INDEX($D$19:$AA$19,,$C50)-SUM($D50:AA50),INDEX($D$19:$AA$19,,$C50)/INDEX($D$14:$AA$14,1,$C50)))</f>
        <v>0</v>
      </c>
      <c r="AC50" s="8">
        <f>IF(AC$23&lt;=$C50,0,IF(AC$23&gt;(INDEX($D$14:$AG$14,1,$C50)+$C50),INDEX($D$19:$AG$19,,$C50)-SUM($D50:AB50),INDEX($D$19:$AG$19,,$C50)/INDEX($D$14:$AG$14,1,$C50)))</f>
        <v>0.33422319076571572</v>
      </c>
      <c r="AD50" s="8">
        <f>IF(AD$23&lt;=$C50,0,IF(AD$23&gt;(INDEX($D$14:$AG$14,1,$C50)+$C50),INDEX($D$19:$AG$19,,$C50)-SUM($D50:AC50),INDEX($D$19:$AG$19,,$C50)/INDEX($D$14:$AG$14,1,$C50)))*0.5</f>
        <v>0.16711159538285786</v>
      </c>
      <c r="AE50" s="8"/>
      <c r="AF50" s="8"/>
      <c r="AG50" s="8"/>
      <c r="AH50" s="11">
        <f t="shared" si="10"/>
        <v>0.50133478614857352</v>
      </c>
      <c r="AI50" s="11">
        <v>20.053391445942943</v>
      </c>
      <c r="AJ50" s="11">
        <f t="shared" si="11"/>
        <v>19.552056659794371</v>
      </c>
      <c r="AK50" s="10">
        <f t="shared" si="8"/>
        <v>58.5</v>
      </c>
      <c r="AM50">
        <v>60</v>
      </c>
      <c r="AN50">
        <f t="shared" si="13"/>
        <v>1.5</v>
      </c>
      <c r="AO50">
        <v>50</v>
      </c>
      <c r="AP50">
        <f t="shared" si="14"/>
        <v>48.5</v>
      </c>
    </row>
    <row r="51" spans="2:42" x14ac:dyDescent="0.2">
      <c r="B51">
        <v>2022</v>
      </c>
      <c r="C51" s="10">
        <v>26</v>
      </c>
      <c r="E51" s="8">
        <f>IF(E$23&lt;=$C51,0,IF(E$23&gt;(INDEX($D$14:$AA$14,1,$C51)+$C51),INDEX($D$19:$AA$19,,$C51)-SUM($D51:D51),INDEX($D$19:$AA$19,,$C51)/INDEX($D$14:$AA$14,1,$C51)))</f>
        <v>0</v>
      </c>
      <c r="F51" s="8">
        <f>IF(F$23&lt;=$C51,0,IF(F$23&gt;(INDEX($D$14:$AA$14,1,$C51)+$C51),INDEX($D$19:$AA$19,,$C51)-SUM($D51:E51),INDEX($D$19:$AA$19,,$C51)/INDEX($D$14:$AA$14,1,$C51)))</f>
        <v>0</v>
      </c>
      <c r="G51" s="8">
        <f>IF(G$23&lt;=$C51,0,IF(G$23&gt;(INDEX($D$14:$AA$14,1,$C51)+$C51),INDEX($D$19:$AA$19,,$C51)-SUM($D51:F51),INDEX($D$19:$AA$19,,$C51)/INDEX($D$14:$AA$14,1,$C51)))</f>
        <v>0</v>
      </c>
      <c r="H51" s="8">
        <f>IF(H$23&lt;=$C51,0,IF(H$23&gt;(INDEX($D$14:$AA$14,1,$C51)+$C51),INDEX($D$19:$AA$19,,$C51)-SUM($D51:G51),INDEX($D$19:$AA$19,,$C51)/INDEX($D$14:$AA$14,1,$C51)))</f>
        <v>0</v>
      </c>
      <c r="I51" s="8">
        <f>IF(I$23&lt;=$C51,0,IF(I$23&gt;(INDEX($D$14:$AA$14,1,$C51)+$C51),INDEX($D$19:$AA$19,,$C51)-SUM($D51:H51),INDEX($D$19:$AA$19,,$C51)/INDEX($D$14:$AA$14,1,$C51)))</f>
        <v>0</v>
      </c>
      <c r="J51" s="8">
        <f>IF(J$23&lt;=$C51,0,IF(J$23&gt;(INDEX($D$14:$AA$14,1,$C51)+$C51),INDEX($D$19:$AA$19,,$C51)-SUM($D51:I51),INDEX($D$19:$AA$19,,$C51)/INDEX($D$14:$AA$14,1,$C51)))</f>
        <v>0</v>
      </c>
      <c r="K51" s="8">
        <f>IF(K$23&lt;=$C51,0,IF(K$23&gt;(INDEX($D$14:$AA$14,1,$C51)+$C51),INDEX($D$19:$AA$19,,$C51)-SUM($D51:J51),INDEX($D$19:$AA$19,,$C51)/INDEX($D$14:$AA$14,1,$C51)))</f>
        <v>0</v>
      </c>
      <c r="L51" s="8">
        <f>IF(L$23&lt;=$C51,0,IF(L$23&gt;(INDEX($D$14:$AA$14,1,$C51)+$C51),INDEX($D$19:$AA$19,,$C51)-SUM($D51:K51),INDEX($D$19:$AA$19,,$C51)/INDEX($D$14:$AA$14,1,$C51)))</f>
        <v>0</v>
      </c>
      <c r="M51" s="8">
        <f>IF(M$23&lt;=$C51,0,IF(M$23&gt;(INDEX($D$14:$AA$14,1,$C51)+$C51),INDEX($D$19:$AA$19,,$C51)-SUM($D51:L51),INDEX($D$19:$AA$19,,$C51)/INDEX($D$14:$AA$14,1,$C51)))</f>
        <v>0</v>
      </c>
      <c r="N51" s="8">
        <f>IF(N$23&lt;=$C51,0,IF(N$23&gt;(INDEX($D$14:$AA$14,1,$C51)+$C51),INDEX($D$19:$AA$19,,$C51)-SUM($D51:M51),INDEX($D$19:$AA$19,,$C51)/INDEX($D$14:$AA$14,1,$C51)))</f>
        <v>0</v>
      </c>
      <c r="O51" s="8">
        <f>IF(O$23&lt;=$C51,0,IF(O$23&gt;(INDEX($D$14:$AA$14,1,$C51)+$C51),INDEX($D$19:$AA$19,,$C51)-SUM($D51:N51),INDEX($D$19:$AA$19,,$C51)/INDEX($D$14:$AA$14,1,$C51)))</f>
        <v>0</v>
      </c>
      <c r="P51" s="8">
        <f>IF(P$23&lt;=$C51,0,IF(P$23&gt;(INDEX($D$14:$AA$14,1,$C51)+$C51),INDEX($D$19:$AA$19,,$C51)-SUM($D51:O51),INDEX($D$19:$AA$19,,$C51)/INDEX($D$14:$AA$14,1,$C51)))</f>
        <v>0</v>
      </c>
      <c r="Q51" s="8">
        <f>IF(Q$23&lt;=$C51,0,IF(Q$23&gt;(INDEX($D$14:$AA$14,1,$C51)+$C51),INDEX($D$19:$AA$19,,$C51)-SUM($D51:P51),INDEX($D$19:$AA$19,,$C51)/INDEX($D$14:$AA$14,1,$C51)))</f>
        <v>0</v>
      </c>
      <c r="R51" s="8">
        <f>IF(R$23&lt;=$C51,0,IF(R$23&gt;(INDEX($D$14:$AA$14,1,$C51)+$C51),INDEX($D$19:$AA$19,,$C51)-SUM($D51:Q51),INDEX($D$19:$AA$19,,$C51)/INDEX($D$14:$AA$14,1,$C51)))</f>
        <v>0</v>
      </c>
      <c r="S51" s="8">
        <f>IF(S$23&lt;=$C51,0,IF(S$23&gt;(INDEX($D$14:$AA$14,1,$C51)+$C51),INDEX($D$19:$AA$19,,$C51)-SUM($D51:R51),INDEX($D$19:$AA$19,,$C51)/INDEX($D$14:$AA$14,1,$C51)))</f>
        <v>0</v>
      </c>
      <c r="T51" s="8">
        <f>IF(T$23&lt;=$C51,0,IF(T$23&gt;(INDEX($D$14:$AA$14,1,$C51)+$C51),INDEX($D$19:$AA$19,,$C51)-SUM($D51:S51),INDEX($D$19:$AA$19,,$C51)/INDEX($D$14:$AA$14,1,$C51)))</f>
        <v>0</v>
      </c>
      <c r="U51" s="8">
        <f>IF(U$23&lt;=$C51,0,IF(U$23&gt;(INDEX($D$14:$AA$14,1,$C51)+$C51),INDEX($D$19:$AA$19,,$C51)-SUM($D51:T51),INDEX($D$19:$AA$19,,$C51)/INDEX($D$14:$AA$14,1,$C51)))</f>
        <v>0</v>
      </c>
      <c r="V51" s="8">
        <f>IF(V$23&lt;=$C51,0,IF(V$23&gt;(INDEX($D$14:$AA$14,1,$C51)+$C51),INDEX($D$19:$AA$19,,$C51)-SUM($D51:U51),INDEX($D$19:$AA$19,,$C51)/INDEX($D$14:$AA$14,1,$C51)))</f>
        <v>0</v>
      </c>
      <c r="W51" s="8">
        <f>IF(W$23&lt;=$C51,0,IF(W$23&gt;(INDEX($D$14:$AA$14,1,$C51)+$C51),INDEX($D$19:$AA$19,,$C51)-SUM($D51:V51),INDEX($D$19:$AA$19,,$C51)/INDEX($D$14:$AA$14,1,$C51)))</f>
        <v>0</v>
      </c>
      <c r="X51" s="8">
        <f>IF(X$23&lt;=$C51,0,IF(X$23&gt;(INDEX($D$14:$AA$14,1,$C51)+$C51),INDEX($D$19:$AA$19,,$C51)-SUM($D51:W51),INDEX($D$19:$AA$19,,$C51)/INDEX($D$14:$AA$14,1,$C51)))</f>
        <v>0</v>
      </c>
      <c r="Y51" s="8">
        <f>IF(Y$23&lt;=$C51,0,IF(Y$23&gt;(INDEX($D$14:$AA$14,1,$C51)+$C51),INDEX($D$19:$AA$19,,$C51)-SUM($D51:X51),INDEX($D$19:$AA$19,,$C51)/INDEX($D$14:$AA$14,1,$C51)))</f>
        <v>0</v>
      </c>
      <c r="Z51" s="8">
        <f>IF(Z$23&lt;=$C51,0,IF(Z$23&gt;(INDEX($D$14:$AA$14,1,$C51)+$C51),INDEX($D$19:$AA$19,,$C51)-SUM($D51:Y51),INDEX($D$19:$AA$19,,$C51)/INDEX($D$14:$AA$14,1,$C51)))</f>
        <v>0</v>
      </c>
      <c r="AA51" s="8">
        <f>IF(AA$23&lt;=$C51,0,IF(AA$23&gt;(INDEX($D$14:$AA$14,1,$C51)+$C51),INDEX($D$19:$AA$19,,$C51)-SUM($D51:Z51),INDEX($D$19:$AA$19,,$C51)/INDEX($D$14:$AA$14,1,$C51)))</f>
        <v>0</v>
      </c>
      <c r="AB51" s="8">
        <f>IF(AB$23&lt;=$C51,0,IF(AB$23&gt;(INDEX($D$14:$AA$14,1,$C51)+$C51),INDEX($D$19:$AA$19,,$C51)-SUM($D51:AA51),INDEX($D$19:$AA$19,,$C51)/INDEX($D$14:$AA$14,1,$C51)))</f>
        <v>0</v>
      </c>
      <c r="AC51" s="8">
        <f>IF(AC$23&lt;=$C51,0,IF(AC$23&gt;(INDEX($D$14:$AG$14,1,$C51)+$C51),INDEX($D$19:$AG$19,,$C51)-SUM($D51:AB51),INDEX($D$19:$AG$19,,$C51)/INDEX($D$14:$AG$14,1,$C51)))</f>
        <v>0</v>
      </c>
      <c r="AD51" s="8">
        <f>IF(AD$23&lt;=$C51,0,IF(AD$23&gt;(INDEX($D$14:$AG$14,1,$C51)+$C51),INDEX($D$19:$AG$19,,$C51)-SUM($D51:AC51),INDEX($D$19:$AG$19,,$C51)/INDEX($D$14:$AG$14,1,$C51)))*0.5</f>
        <v>0.1827192535384024</v>
      </c>
      <c r="AE51" s="8"/>
      <c r="AF51" s="8"/>
      <c r="AG51" s="8"/>
      <c r="AH51" s="11">
        <f t="shared" si="10"/>
        <v>0.1827192535384024</v>
      </c>
      <c r="AI51" s="11">
        <v>21.926310424608289</v>
      </c>
      <c r="AJ51" s="11">
        <f t="shared" si="11"/>
        <v>21.743591171069887</v>
      </c>
      <c r="AK51" s="10">
        <f t="shared" si="8"/>
        <v>59.5</v>
      </c>
      <c r="AM51">
        <v>60</v>
      </c>
      <c r="AN51">
        <f t="shared" si="13"/>
        <v>0.5</v>
      </c>
      <c r="AO51">
        <v>50</v>
      </c>
      <c r="AP51">
        <f t="shared" si="14"/>
        <v>49.5</v>
      </c>
    </row>
    <row r="52" spans="2:42" x14ac:dyDescent="0.2">
      <c r="B52" s="6" t="s">
        <v>71</v>
      </c>
      <c r="C52" s="10">
        <v>27</v>
      </c>
      <c r="E52" s="8">
        <f>IF(E$23&lt;=$C52,0,IF(E$23&gt;(INDEX($D$14:$AA$14,1,$C52)+$C52),INDEX($D$19:$AA$19,,$C52)-SUM($D52:D52),INDEX($D$19:$AA$19,,$C52)/INDEX($D$14:$AA$14,1,$C52)))</f>
        <v>0</v>
      </c>
      <c r="F52" s="8">
        <f>IF(F$23&lt;=$C52,0,IF(F$23&gt;(INDEX($D$14:$AA$14,1,$C52)+$C52),INDEX($D$19:$AA$19,,$C52)-SUM($D52:E52),INDEX($D$19:$AA$19,,$C52)/INDEX($D$14:$AA$14,1,$C52)))</f>
        <v>0</v>
      </c>
      <c r="G52" s="8">
        <f>IF(G$23&lt;=$C52,0,IF(G$23&gt;(INDEX($D$14:$AA$14,1,$C52)+$C52),INDEX($D$19:$AA$19,,$C52)-SUM($D52:F52),INDEX($D$19:$AA$19,,$C52)/INDEX($D$14:$AA$14,1,$C52)))</f>
        <v>0</v>
      </c>
      <c r="H52" s="8">
        <f>IF(H$23&lt;=$C52,0,IF(H$23&gt;(INDEX($D$14:$AA$14,1,$C52)+$C52),INDEX($D$19:$AA$19,,$C52)-SUM($D52:G52),INDEX($D$19:$AA$19,,$C52)/INDEX($D$14:$AA$14,1,$C52)))</f>
        <v>0</v>
      </c>
      <c r="I52" s="8">
        <f>IF(I$23&lt;=$C52,0,IF(I$23&gt;(INDEX($D$14:$AA$14,1,$C52)+$C52),INDEX($D$19:$AA$19,,$C52)-SUM($D52:H52),INDEX($D$19:$AA$19,,$C52)/INDEX($D$14:$AA$14,1,$C52)))</f>
        <v>0</v>
      </c>
      <c r="J52" s="8">
        <f>IF(J$23&lt;=$C52,0,IF(J$23&gt;(INDEX($D$14:$AA$14,1,$C52)+$C52),INDEX($D$19:$AA$19,,$C52)-SUM($D52:I52),INDEX($D$19:$AA$19,,$C52)/INDEX($D$14:$AA$14,1,$C52)))</f>
        <v>0</v>
      </c>
      <c r="K52" s="8">
        <f>IF(K$23&lt;=$C52,0,IF(K$23&gt;(INDEX($D$14:$AA$14,1,$C52)+$C52),INDEX($D$19:$AA$19,,$C52)-SUM($D52:J52),INDEX($D$19:$AA$19,,$C52)/INDEX($D$14:$AA$14,1,$C52)))</f>
        <v>0</v>
      </c>
      <c r="L52" s="8">
        <f>IF(L$23&lt;=$C52,0,IF(L$23&gt;(INDEX($D$14:$AA$14,1,$C52)+$C52),INDEX($D$19:$AA$19,,$C52)-SUM($D52:K52),INDEX($D$19:$AA$19,,$C52)/INDEX($D$14:$AA$14,1,$C52)))</f>
        <v>0</v>
      </c>
      <c r="M52" s="8">
        <f>IF(M$23&lt;=$C52,0,IF(M$23&gt;(INDEX($D$14:$AA$14,1,$C52)+$C52),INDEX($D$19:$AA$19,,$C52)-SUM($D52:L52),INDEX($D$19:$AA$19,,$C52)/INDEX($D$14:$AA$14,1,$C52)))</f>
        <v>0</v>
      </c>
      <c r="N52" s="8">
        <f>IF(N$23&lt;=$C52,0,IF(N$23&gt;(INDEX($D$14:$AA$14,1,$C52)+$C52),INDEX($D$19:$AA$19,,$C52)-SUM($D52:M52),INDEX($D$19:$AA$19,,$C52)/INDEX($D$14:$AA$14,1,$C52)))</f>
        <v>0</v>
      </c>
      <c r="O52" s="8">
        <f>IF(O$23&lt;=$C52,0,IF(O$23&gt;(INDEX($D$14:$AA$14,1,$C52)+$C52),INDEX($D$19:$AA$19,,$C52)-SUM($D52:N52),INDEX($D$19:$AA$19,,$C52)/INDEX($D$14:$AA$14,1,$C52)))</f>
        <v>0</v>
      </c>
      <c r="P52" s="8">
        <f>IF(P$23&lt;=$C52,0,IF(P$23&gt;(INDEX($D$14:$AA$14,1,$C52)+$C52),INDEX($D$19:$AA$19,,$C52)-SUM($D52:O52),INDEX($D$19:$AA$19,,$C52)/INDEX($D$14:$AA$14,1,$C52)))</f>
        <v>0</v>
      </c>
      <c r="Q52" s="8">
        <f>IF(Q$23&lt;=$C52,0,IF(Q$23&gt;(INDEX($D$14:$AA$14,1,$C52)+$C52),INDEX($D$19:$AA$19,,$C52)-SUM($D52:P52),INDEX($D$19:$AA$19,,$C52)/INDEX($D$14:$AA$14,1,$C52)))</f>
        <v>0</v>
      </c>
      <c r="R52" s="8">
        <f>IF(R$23&lt;=$C52,0,IF(R$23&gt;(INDEX($D$14:$AA$14,1,$C52)+$C52),INDEX($D$19:$AA$19,,$C52)-SUM($D52:Q52),INDEX($D$19:$AA$19,,$C52)/INDEX($D$14:$AA$14,1,$C52)))</f>
        <v>0</v>
      </c>
      <c r="S52" s="8">
        <f>IF(S$23&lt;=$C52,0,IF(S$23&gt;(INDEX($D$14:$AA$14,1,$C52)+$C52),INDEX($D$19:$AA$19,,$C52)-SUM($D52:R52),INDEX($D$19:$AA$19,,$C52)/INDEX($D$14:$AA$14,1,$C52)))</f>
        <v>0</v>
      </c>
      <c r="T52" s="8">
        <f>IF(T$23&lt;=$C52,0,IF(T$23&gt;(INDEX($D$14:$AA$14,1,$C52)+$C52),INDEX($D$19:$AA$19,,$C52)-SUM($D52:S52),INDEX($D$19:$AA$19,,$C52)/INDEX($D$14:$AA$14,1,$C52)))</f>
        <v>0</v>
      </c>
      <c r="U52" s="8">
        <f>IF(U$23&lt;=$C52,0,IF(U$23&gt;(INDEX($D$14:$AA$14,1,$C52)+$C52),INDEX($D$19:$AA$19,,$C52)-SUM($D52:T52),INDEX($D$19:$AA$19,,$C52)/INDEX($D$14:$AA$14,1,$C52)))</f>
        <v>0</v>
      </c>
      <c r="V52" s="8">
        <f>IF(V$23&lt;=$C52,0,IF(V$23&gt;(INDEX($D$14:$AA$14,1,$C52)+$C52),INDEX($D$19:$AA$19,,$C52)-SUM($D52:U52),INDEX($D$19:$AA$19,,$C52)/INDEX($D$14:$AA$14,1,$C52)))</f>
        <v>0</v>
      </c>
      <c r="W52" s="8">
        <f>IF(W$23&lt;=$C52,0,IF(W$23&gt;(INDEX($D$14:$AA$14,1,$C52)+$C52),INDEX($D$19:$AA$19,,$C52)-SUM($D52:V52),INDEX($D$19:$AA$19,,$C52)/INDEX($D$14:$AA$14,1,$C52)))</f>
        <v>0</v>
      </c>
      <c r="X52" s="8">
        <f>IF(X$23&lt;=$C52,0,IF(X$23&gt;(INDEX($D$14:$AA$14,1,$C52)+$C52),INDEX($D$19:$AA$19,,$C52)-SUM($D52:W52),INDEX($D$19:$AA$19,,$C52)/INDEX($D$14:$AA$14,1,$C52)))</f>
        <v>0</v>
      </c>
      <c r="Y52" s="8">
        <f>IF(Y$23&lt;=$C52,0,IF(Y$23&gt;(INDEX($D$14:$AA$14,1,$C52)+$C52),INDEX($D$19:$AA$19,,$C52)-SUM($D52:X52),INDEX($D$19:$AA$19,,$C52)/INDEX($D$14:$AA$14,1,$C52)))</f>
        <v>0</v>
      </c>
      <c r="Z52" s="8">
        <f>IF(Z$23&lt;=$C52,0,IF(Z$23&gt;(INDEX($D$14:$AA$14,1,$C52)+$C52),INDEX($D$19:$AA$19,,$C52)-SUM($D52:Y52),INDEX($D$19:$AA$19,,$C52)/INDEX($D$14:$AA$14,1,$C52)))</f>
        <v>0</v>
      </c>
      <c r="AA52" s="8">
        <f>IF(AA$23&lt;=$C52,0,IF(AA$23&gt;(INDEX($D$14:$AA$14,1,$C52)+$C52),INDEX($D$19:$AA$19,,$C52)-SUM($D52:Z52),INDEX($D$19:$AA$19,,$C52)/INDEX($D$14:$AA$14,1,$C52)))</f>
        <v>0</v>
      </c>
      <c r="AB52" s="8">
        <f>IF(AB$23&lt;=$C52,0,IF(AB$23&gt;(INDEX($D$14:$AA$14,1,$C52)+$C52),INDEX($D$19:$AA$19,,$C52)-SUM($D52:AA52),INDEX($D$19:$AA$19,,$C52)/INDEX($D$14:$AA$14,1,$C52)))</f>
        <v>0</v>
      </c>
      <c r="AC52" s="8">
        <f>IF(AC$23&lt;=$C52,0,IF(AC$23&gt;(INDEX($D$14:$AG$14,1,$C52)+$C52),INDEX($D$19:$AG$19,,$C52)-SUM($D52:AB52),INDEX($D$19:$AG$19,,$C52)/INDEX($D$14:$AG$14,1,$C52)))</f>
        <v>0</v>
      </c>
      <c r="AD52" s="8">
        <f>IF(AD$23&lt;=$C52,0,IF(AD$23&gt;(INDEX($D$14:$AG$14,1,$C52)+$C52),INDEX($D$19:$AG$19,,$C52)-SUM($D52:AC52),INDEX($D$19:$AG$19,,$C52)/INDEX($D$14:$AG$14,1,$C52)))*0.5</f>
        <v>0</v>
      </c>
      <c r="AE52" s="8"/>
      <c r="AF52" s="8"/>
      <c r="AG52" s="8"/>
      <c r="AH52" s="11">
        <f t="shared" si="10"/>
        <v>0</v>
      </c>
      <c r="AI52" s="11">
        <v>12.13160245414258</v>
      </c>
      <c r="AJ52" s="11">
        <f t="shared" si="11"/>
        <v>12.13160245414258</v>
      </c>
      <c r="AK52" s="10">
        <f t="shared" si="8"/>
        <v>60</v>
      </c>
      <c r="AM52">
        <v>60</v>
      </c>
      <c r="AN52">
        <f t="shared" si="13"/>
        <v>0</v>
      </c>
      <c r="AO52">
        <v>50</v>
      </c>
      <c r="AP52">
        <f t="shared" si="14"/>
        <v>50</v>
      </c>
    </row>
    <row r="53" spans="2:42" x14ac:dyDescent="0.2">
      <c r="C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11"/>
      <c r="AJ53" s="10"/>
      <c r="AK53" s="10"/>
    </row>
    <row r="54" spans="2:42" x14ac:dyDescent="0.2">
      <c r="C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1"/>
      <c r="AI54" s="11"/>
      <c r="AJ54" s="10"/>
      <c r="AK54" s="10"/>
    </row>
    <row r="55" spans="2:42" s="62" customFormat="1" ht="12" x14ac:dyDescent="0.25">
      <c r="B55" s="62" t="s">
        <v>12</v>
      </c>
      <c r="D55" s="150">
        <f>SUM(D26:D52)</f>
        <v>0</v>
      </c>
      <c r="E55" s="150">
        <f>SUM(E26:E52)</f>
        <v>4.9974358974358974</v>
      </c>
      <c r="F55" s="150">
        <f t="shared" ref="F55:AG55" si="15">SUM(F26:F52)</f>
        <v>5.2130935829066125</v>
      </c>
      <c r="G55" s="150">
        <f t="shared" si="15"/>
        <v>5.435058004593067</v>
      </c>
      <c r="H55" s="150">
        <f t="shared" si="15"/>
        <v>5.6403120764522061</v>
      </c>
      <c r="I55" s="150">
        <f t="shared" si="15"/>
        <v>5.7946600855540478</v>
      </c>
      <c r="J55" s="150">
        <f t="shared" si="15"/>
        <v>5.9526560569861298</v>
      </c>
      <c r="K55" s="150">
        <f t="shared" si="15"/>
        <v>6.1700356462938784</v>
      </c>
      <c r="L55" s="150">
        <f t="shared" si="15"/>
        <v>6.3938378630426467</v>
      </c>
      <c r="M55" s="150">
        <f t="shared" si="15"/>
        <v>6.6081014118734585</v>
      </c>
      <c r="N55" s="150">
        <f t="shared" si="15"/>
        <v>6.8146998965475403</v>
      </c>
      <c r="O55" s="150">
        <f t="shared" si="15"/>
        <v>6.9781801500817267</v>
      </c>
      <c r="P55" s="150">
        <f t="shared" si="15"/>
        <v>7.2765541941449055</v>
      </c>
      <c r="Q55" s="150">
        <f t="shared" si="15"/>
        <v>7.5816290594308553</v>
      </c>
      <c r="R55" s="150">
        <f t="shared" si="15"/>
        <v>7.8306980355497338</v>
      </c>
      <c r="S55" s="150">
        <f t="shared" si="15"/>
        <v>8.0833715803114288</v>
      </c>
      <c r="T55" s="150">
        <f t="shared" si="15"/>
        <v>8.3677609726289646</v>
      </c>
      <c r="U55" s="150">
        <f t="shared" si="15"/>
        <v>8.6270056618394477</v>
      </c>
      <c r="V55" s="150">
        <f t="shared" si="15"/>
        <v>9.0289758998384109</v>
      </c>
      <c r="W55" s="150">
        <f t="shared" si="15"/>
        <v>9.4093273289992148</v>
      </c>
      <c r="X55" s="150">
        <f t="shared" si="15"/>
        <v>9.8334238673935683</v>
      </c>
      <c r="Y55" s="150">
        <f t="shared" si="15"/>
        <v>10.191767523691182</v>
      </c>
      <c r="Z55" s="150">
        <f t="shared" si="15"/>
        <v>10.446083216151621</v>
      </c>
      <c r="AA55" s="150">
        <f t="shared" si="15"/>
        <v>10.773822117929694</v>
      </c>
      <c r="AB55" s="150">
        <f t="shared" si="15"/>
        <v>11.114429250254499</v>
      </c>
      <c r="AC55" s="150">
        <f t="shared" si="15"/>
        <v>11.448652441020215</v>
      </c>
      <c r="AD55" s="150">
        <f t="shared" si="15"/>
        <v>5.9070454740485099</v>
      </c>
      <c r="AE55" s="150">
        <f t="shared" si="15"/>
        <v>0</v>
      </c>
      <c r="AF55" s="150">
        <f t="shared" si="15"/>
        <v>0</v>
      </c>
      <c r="AG55" s="150">
        <f t="shared" si="15"/>
        <v>0</v>
      </c>
      <c r="AH55" s="103">
        <f>SUM(AH26:AH52)</f>
        <v>201.91861729499945</v>
      </c>
      <c r="AI55" s="103">
        <f>SUM(AI26:AI52)</f>
        <v>421.13090549381002</v>
      </c>
      <c r="AJ55" s="103">
        <f>SUM(AJ26:AJ52)</f>
        <v>414.11228819881057</v>
      </c>
      <c r="AK55" s="103">
        <f>SUMPRODUCT(AJ26:AJ52,AK26:AK52)/SUM(AJ26:AJ52)</f>
        <v>44.411588999622964</v>
      </c>
      <c r="AL55" s="58" t="s">
        <v>6</v>
      </c>
      <c r="AM55" s="104"/>
      <c r="AN55" s="58"/>
      <c r="AP55" s="140">
        <f>SUMPRODUCT(AJ26:AJ52,AP26:AP52)/AJ55</f>
        <v>36.040745789652711</v>
      </c>
    </row>
    <row r="56" spans="2:42" ht="12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05">
        <f>AJ55-AJ26</f>
        <v>346.64690358342591</v>
      </c>
      <c r="AK56" s="103">
        <f>SUMPRODUCT(AJ27:AJ52,AK27:AK52)/SUM(AJ27:AJ52)</f>
        <v>50.427688435025416</v>
      </c>
      <c r="AL56" s="106" t="s">
        <v>123</v>
      </c>
      <c r="AP56" s="140">
        <f>SUMPRODUCT(AJ27:AJ52,AP27:AP52)/AJ56</f>
        <v>40.427688435025431</v>
      </c>
    </row>
    <row r="57" spans="2:42" x14ac:dyDescent="0.2">
      <c r="B57" t="s">
        <v>74</v>
      </c>
      <c r="D57" s="46"/>
      <c r="E57" s="48">
        <f>E26</f>
        <v>4.9974358974358974</v>
      </c>
      <c r="F57" s="48">
        <f t="shared" ref="F57:AG57" si="16">F26</f>
        <v>4.9974358974358974</v>
      </c>
      <c r="G57" s="48">
        <f t="shared" si="16"/>
        <v>4.9974358974358974</v>
      </c>
      <c r="H57" s="48">
        <f t="shared" si="16"/>
        <v>4.9974358974358974</v>
      </c>
      <c r="I57" s="48">
        <f t="shared" si="16"/>
        <v>4.9974358974358974</v>
      </c>
      <c r="J57" s="48">
        <f t="shared" si="16"/>
        <v>4.9974358974358974</v>
      </c>
      <c r="K57" s="48">
        <f t="shared" si="16"/>
        <v>4.9974358974358974</v>
      </c>
      <c r="L57" s="48">
        <f t="shared" si="16"/>
        <v>4.9974358974358974</v>
      </c>
      <c r="M57" s="48">
        <f t="shared" si="16"/>
        <v>4.9974358974358974</v>
      </c>
      <c r="N57" s="48">
        <f t="shared" si="16"/>
        <v>4.9974358974358974</v>
      </c>
      <c r="O57" s="48">
        <f t="shared" si="16"/>
        <v>4.9974358974358974</v>
      </c>
      <c r="P57" s="48">
        <f t="shared" si="16"/>
        <v>4.9974358974358974</v>
      </c>
      <c r="Q57" s="48">
        <f t="shared" si="16"/>
        <v>4.9974358974358974</v>
      </c>
      <c r="R57" s="48">
        <f t="shared" si="16"/>
        <v>4.9974358974358974</v>
      </c>
      <c r="S57" s="48">
        <f t="shared" si="16"/>
        <v>4.9974358974358974</v>
      </c>
      <c r="T57" s="48">
        <f t="shared" si="16"/>
        <v>4.9974358974358974</v>
      </c>
      <c r="U57" s="48">
        <f t="shared" si="16"/>
        <v>4.9974358974358974</v>
      </c>
      <c r="V57" s="48">
        <f t="shared" si="16"/>
        <v>4.9974358974358974</v>
      </c>
      <c r="W57" s="48">
        <f t="shared" si="16"/>
        <v>4.9974358974358974</v>
      </c>
      <c r="X57" s="48">
        <f t="shared" si="16"/>
        <v>4.9974358974358974</v>
      </c>
      <c r="Y57" s="48">
        <f t="shared" si="16"/>
        <v>4.9974358974358974</v>
      </c>
      <c r="Z57" s="48">
        <f t="shared" si="16"/>
        <v>4.9974358974358974</v>
      </c>
      <c r="AA57" s="48">
        <f t="shared" si="16"/>
        <v>4.9974358974358974</v>
      </c>
      <c r="AB57" s="48">
        <f t="shared" si="16"/>
        <v>4.9974358974358974</v>
      </c>
      <c r="AC57" s="48">
        <f t="shared" si="16"/>
        <v>4.9974358974358974</v>
      </c>
      <c r="AD57" s="48">
        <f t="shared" si="16"/>
        <v>2.4987179487179487</v>
      </c>
      <c r="AE57" s="48">
        <f t="shared" si="16"/>
        <v>0</v>
      </c>
      <c r="AF57" s="48">
        <f t="shared" si="16"/>
        <v>0</v>
      </c>
      <c r="AG57" s="48">
        <f t="shared" si="16"/>
        <v>0</v>
      </c>
      <c r="AH57" s="8">
        <f>SUM(E57:AG57)</f>
        <v>127.43461538461534</v>
      </c>
      <c r="AI57" s="8"/>
      <c r="AJ57" s="11">
        <f>E17+AI57-AH57</f>
        <v>67.465384615384664</v>
      </c>
      <c r="AK57" s="8"/>
    </row>
    <row r="58" spans="2:42" x14ac:dyDescent="0.2">
      <c r="B58" t="s">
        <v>77</v>
      </c>
      <c r="D58" s="46"/>
      <c r="E58" s="8">
        <f t="shared" ref="E58:AD58" si="17">SUM(E27:E52)</f>
        <v>0</v>
      </c>
      <c r="F58" s="8">
        <f t="shared" si="17"/>
        <v>0.21565768547071471</v>
      </c>
      <c r="G58" s="8">
        <f t="shared" si="17"/>
        <v>0.43762210715716932</v>
      </c>
      <c r="H58" s="8">
        <f t="shared" si="17"/>
        <v>0.64287617901630878</v>
      </c>
      <c r="I58" s="8">
        <f t="shared" si="17"/>
        <v>0.79722418811815088</v>
      </c>
      <c r="J58" s="8">
        <f t="shared" si="17"/>
        <v>0.95522015955023276</v>
      </c>
      <c r="K58" s="8">
        <f t="shared" si="17"/>
        <v>1.1725997488579813</v>
      </c>
      <c r="L58" s="8">
        <f t="shared" si="17"/>
        <v>1.3964019656067499</v>
      </c>
      <c r="M58" s="8">
        <f t="shared" si="17"/>
        <v>1.6106655144375615</v>
      </c>
      <c r="N58" s="8">
        <f t="shared" si="17"/>
        <v>1.8172639991116433</v>
      </c>
      <c r="O58" s="8">
        <f t="shared" si="17"/>
        <v>1.9807442526458299</v>
      </c>
      <c r="P58" s="8">
        <f t="shared" si="17"/>
        <v>2.2791182967090089</v>
      </c>
      <c r="Q58" s="8">
        <f t="shared" si="17"/>
        <v>2.5841931619949587</v>
      </c>
      <c r="R58" s="8">
        <f t="shared" si="17"/>
        <v>2.8332621381138376</v>
      </c>
      <c r="S58" s="8">
        <f t="shared" si="17"/>
        <v>3.0859356828755322</v>
      </c>
      <c r="T58" s="8">
        <f t="shared" si="17"/>
        <v>3.370325075193068</v>
      </c>
      <c r="U58" s="8">
        <f t="shared" si="17"/>
        <v>3.6295697644035521</v>
      </c>
      <c r="V58" s="8">
        <f t="shared" si="17"/>
        <v>4.0315400024025161</v>
      </c>
      <c r="W58" s="8">
        <f t="shared" si="17"/>
        <v>4.41189143156332</v>
      </c>
      <c r="X58" s="8">
        <f t="shared" si="17"/>
        <v>4.8359879699576735</v>
      </c>
      <c r="Y58" s="8">
        <f t="shared" si="17"/>
        <v>5.1943316262552868</v>
      </c>
      <c r="Z58" s="8">
        <f t="shared" si="17"/>
        <v>5.4486473187157252</v>
      </c>
      <c r="AA58" s="8">
        <f t="shared" si="17"/>
        <v>5.7763862204937979</v>
      </c>
      <c r="AB58" s="8">
        <f t="shared" si="17"/>
        <v>6.1169933528186027</v>
      </c>
      <c r="AC58" s="8">
        <f t="shared" si="17"/>
        <v>6.4512165435843185</v>
      </c>
      <c r="AD58" s="8">
        <f t="shared" si="17"/>
        <v>3.4083275253305616</v>
      </c>
      <c r="AE58" s="8">
        <f t="shared" ref="AE58:AG58" si="18">SUM(AE40:AE45)</f>
        <v>0</v>
      </c>
      <c r="AF58" s="8">
        <f t="shared" si="18"/>
        <v>0</v>
      </c>
      <c r="AG58" s="8">
        <f t="shared" si="18"/>
        <v>0</v>
      </c>
      <c r="AH58" s="8">
        <f>SUM(E58:AG58)</f>
        <v>74.484001910384109</v>
      </c>
      <c r="AI58" s="8">
        <f>SUM(AI40:AI45)</f>
        <v>120.16354991063011</v>
      </c>
      <c r="AJ58" s="11">
        <f>AI58-AH58</f>
        <v>45.679548000246001</v>
      </c>
      <c r="AK58" s="8"/>
      <c r="AL58" s="4"/>
      <c r="AM58" s="4"/>
      <c r="AN58" s="4"/>
      <c r="AO58" s="4"/>
      <c r="AP58" s="4"/>
    </row>
    <row r="59" spans="2:42" x14ac:dyDescent="0.2">
      <c r="AI59" s="5"/>
      <c r="AK59" s="4"/>
      <c r="AL59" s="4"/>
      <c r="AM59" s="4"/>
      <c r="AN59" s="4"/>
      <c r="AO59" s="4"/>
      <c r="AP59" s="4"/>
    </row>
    <row r="60" spans="2:42" x14ac:dyDescent="0.2">
      <c r="B60" t="s">
        <v>73</v>
      </c>
      <c r="D60" s="8"/>
      <c r="E60" s="8">
        <f>$E$17+SUM($D19:E19)-SUM($D55:E55)</f>
        <v>202.84202523080697</v>
      </c>
      <c r="F60" s="8">
        <f>$E$17+SUM($D19:F19)-SUM($D55:F55)</f>
        <v>210.94679694908766</v>
      </c>
      <c r="G60" s="8">
        <f>$E$17+SUM($D19:G19)-SUM($D55:G55)</f>
        <v>217.82698325604295</v>
      </c>
      <c r="H60" s="8">
        <f>$E$17+SUM($D19:H19)-SUM($D55:H55)</f>
        <v>221.44755172570126</v>
      </c>
      <c r="I60" s="8">
        <f>$E$17+SUM($D19:I19)-SUM($D55:I55)</f>
        <v>225.13264992607213</v>
      </c>
      <c r="J60" s="8">
        <f>$E$17+SUM($D19:J19)-SUM($D55:J55)</f>
        <v>232.22276922755094</v>
      </c>
      <c r="K60" s="8">
        <f>$E$17+SUM($D19:K19)-SUM($D55:K55)</f>
        <v>239.48086658618314</v>
      </c>
      <c r="L60" s="8">
        <f>$E$17+SUM($D19:L19)-SUM($D55:L55)</f>
        <v>245.94284165298922</v>
      </c>
      <c r="M60" s="8">
        <f>$E$17+SUM($D19:M19)-SUM($D55:M55)</f>
        <v>251.73064932156066</v>
      </c>
      <c r="N60" s="8">
        <f>$E$17+SUM($D19:N19)-SUM($D55:N55)</f>
        <v>254.72476463706428</v>
      </c>
      <c r="O60" s="8">
        <f>$E$17+SUM($D19:O19)-SUM($D55:O55)</f>
        <v>265.64902713077333</v>
      </c>
      <c r="P60" s="8">
        <f>$E$17+SUM($D19:P19)-SUM($D55:P55)</f>
        <v>276.67696485378542</v>
      </c>
      <c r="Q60" s="8">
        <f>$E$17+SUM($D19:Q19)-SUM($D55:Q55)</f>
        <v>284.03947436148729</v>
      </c>
      <c r="R60" s="8">
        <f>$E$17+SUM($D19:R19)-SUM($D55:R55)</f>
        <v>291.36918901163926</v>
      </c>
      <c r="S60" s="8">
        <f>$E$17+SUM($D19:S19)-SUM($D55:S55)</f>
        <v>300.34918097037996</v>
      </c>
      <c r="T60" s="8">
        <f>$E$17+SUM($D19:T19)-SUM($D55:T55)</f>
        <v>307.53610135038014</v>
      </c>
      <c r="U60" s="8">
        <f>$E$17+SUM($D19:U19)-SUM($D55:U55)</f>
        <v>323.02730996847845</v>
      </c>
      <c r="V60" s="8">
        <f>$E$17+SUM($D19:V19)-SUM($D55:V55)</f>
        <v>336.81941981828834</v>
      </c>
      <c r="W60" s="8">
        <f>$E$17+SUM($D19:W19)-SUM($D55:W55)</f>
        <v>352.85588479295029</v>
      </c>
      <c r="X60" s="8">
        <f>$E$17+SUM($D19:X19)-SUM($D55:X55)</f>
        <v>364.52308030341351</v>
      </c>
      <c r="Y60" s="8">
        <f>$E$17+SUM($D19:Y19)-SUM($D55:Y55)</f>
        <v>369.5902543273487</v>
      </c>
      <c r="Z60" s="8">
        <f>$E$17+SUM($D19:Z19)-SUM($D55:Z55)</f>
        <v>378.80850521788142</v>
      </c>
      <c r="AA60" s="8">
        <f>$E$17+SUM($D19:AA19)-SUM($D55:AA55)</f>
        <v>388.47111103943996</v>
      </c>
      <c r="AB60" s="8">
        <f>$E$17+SUM($D19:AB19)-SUM($D55:AB55)</f>
        <v>397.41007323512849</v>
      </c>
      <c r="AC60" s="8">
        <f>$E$17+SUM($D19:AC19)-SUM($D55:AC55)</f>
        <v>407.88773121871651</v>
      </c>
      <c r="AD60" s="8">
        <f>$E$17+SUM($D19:AD19)-SUM($D55:AD55)</f>
        <v>414.11228819881057</v>
      </c>
      <c r="AE60" s="8">
        <f>$E$17+SUM($D19:AE19)-SUM($D55:AE55)</f>
        <v>414.11228819881057</v>
      </c>
      <c r="AF60" s="8">
        <f>$E$17+SUM($D19:AF19)-SUM($D55:AF55)</f>
        <v>414.11228819881057</v>
      </c>
      <c r="AG60" s="8">
        <f>$E$17+SUM($D19:AG19)-SUM($D55:AG55)</f>
        <v>414.11228819881057</v>
      </c>
      <c r="AH60" s="4"/>
      <c r="AI60" s="4"/>
      <c r="AJ60" s="4"/>
      <c r="AK60" s="4"/>
      <c r="AL60" s="5"/>
      <c r="AM60" s="5"/>
      <c r="AN60" s="5"/>
      <c r="AO60" s="5"/>
      <c r="AP60" s="5"/>
    </row>
    <row r="61" spans="2:42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4"/>
      <c r="AI61" s="4"/>
      <c r="AJ61" s="4"/>
      <c r="AK61" s="4"/>
      <c r="AL61" s="5"/>
      <c r="AM61" s="5"/>
      <c r="AN61" s="5"/>
      <c r="AO61" s="5"/>
      <c r="AP61" s="5"/>
    </row>
    <row r="62" spans="2:42" x14ac:dyDescent="0.2">
      <c r="V62" s="5"/>
      <c r="AI62" s="114"/>
      <c r="AJ62" s="115"/>
      <c r="AK62" s="115"/>
      <c r="AL62" s="115"/>
      <c r="AM62" s="115"/>
    </row>
    <row r="63" spans="2:42" s="62" customFormat="1" ht="12" x14ac:dyDescent="0.25">
      <c r="B63" s="62" t="s">
        <v>94</v>
      </c>
      <c r="D63" s="85">
        <f t="shared" ref="D63:AC63" si="19">D24</f>
        <v>1997</v>
      </c>
      <c r="E63" s="85">
        <f t="shared" si="19"/>
        <v>1998</v>
      </c>
      <c r="F63" s="85">
        <f t="shared" si="19"/>
        <v>1999</v>
      </c>
      <c r="G63" s="85">
        <f t="shared" si="19"/>
        <v>2000</v>
      </c>
      <c r="H63" s="85">
        <f t="shared" si="19"/>
        <v>2001</v>
      </c>
      <c r="I63" s="85">
        <f t="shared" si="19"/>
        <v>2002</v>
      </c>
      <c r="J63" s="85">
        <f t="shared" si="19"/>
        <v>2003</v>
      </c>
      <c r="K63" s="85">
        <f t="shared" si="19"/>
        <v>2004</v>
      </c>
      <c r="L63" s="85">
        <f t="shared" si="19"/>
        <v>2005</v>
      </c>
      <c r="M63" s="85">
        <f t="shared" si="19"/>
        <v>2006</v>
      </c>
      <c r="N63" s="85">
        <f t="shared" si="19"/>
        <v>2007</v>
      </c>
      <c r="O63" s="85">
        <f t="shared" si="19"/>
        <v>2008</v>
      </c>
      <c r="P63" s="85">
        <f t="shared" si="19"/>
        <v>2009</v>
      </c>
      <c r="Q63" s="85">
        <f t="shared" si="19"/>
        <v>2010</v>
      </c>
      <c r="R63" s="85">
        <f t="shared" si="19"/>
        <v>2011</v>
      </c>
      <c r="S63" s="85">
        <f t="shared" si="19"/>
        <v>2012</v>
      </c>
      <c r="T63" s="85">
        <f t="shared" si="19"/>
        <v>2013</v>
      </c>
      <c r="U63" s="85">
        <f t="shared" si="19"/>
        <v>2014</v>
      </c>
      <c r="V63" s="85">
        <f t="shared" si="19"/>
        <v>2015</v>
      </c>
      <c r="W63" s="85">
        <f t="shared" si="19"/>
        <v>2016</v>
      </c>
      <c r="X63" s="85">
        <f t="shared" si="19"/>
        <v>2017</v>
      </c>
      <c r="Y63" s="85">
        <f t="shared" si="19"/>
        <v>2018</v>
      </c>
      <c r="Z63" s="85">
        <f t="shared" si="19"/>
        <v>2019</v>
      </c>
      <c r="AA63" s="85">
        <f t="shared" si="19"/>
        <v>2020</v>
      </c>
      <c r="AB63" s="85">
        <f t="shared" si="19"/>
        <v>2021</v>
      </c>
      <c r="AC63" s="85">
        <f t="shared" si="19"/>
        <v>2022</v>
      </c>
      <c r="AD63" s="85" t="str">
        <f>AD24</f>
        <v>Stub</v>
      </c>
      <c r="AE63" s="85" t="str">
        <f t="shared" ref="AE63:AG63" si="20">AE24</f>
        <v>FY24</v>
      </c>
      <c r="AF63" s="85" t="str">
        <f t="shared" si="20"/>
        <v>FY25</v>
      </c>
      <c r="AG63" s="85" t="str">
        <f t="shared" si="20"/>
        <v>FY26</v>
      </c>
      <c r="AI63" s="147"/>
      <c r="AJ63" s="148"/>
      <c r="AK63" s="148"/>
      <c r="AL63" s="148"/>
      <c r="AM63" s="148"/>
    </row>
    <row r="64" spans="2:42" outlineLevel="1" x14ac:dyDescent="0.2">
      <c r="C64" s="107" t="s">
        <v>79</v>
      </c>
      <c r="D64" s="10">
        <f>D$14</f>
        <v>0</v>
      </c>
      <c r="E64" s="108">
        <f>'1998 Op RAB'!D10-1</f>
        <v>38</v>
      </c>
      <c r="F64" s="10">
        <f t="shared" ref="F64:U71" si="21">E64-1</f>
        <v>37</v>
      </c>
      <c r="G64" s="10">
        <f t="shared" si="21"/>
        <v>36</v>
      </c>
      <c r="H64" s="10">
        <f t="shared" si="21"/>
        <v>35</v>
      </c>
      <c r="I64" s="10">
        <f t="shared" si="21"/>
        <v>34</v>
      </c>
      <c r="J64" s="10">
        <f t="shared" si="21"/>
        <v>33</v>
      </c>
      <c r="K64" s="10">
        <f t="shared" si="21"/>
        <v>32</v>
      </c>
      <c r="L64" s="10">
        <f t="shared" si="21"/>
        <v>31</v>
      </c>
      <c r="M64" s="10">
        <f t="shared" si="21"/>
        <v>30</v>
      </c>
      <c r="N64" s="10">
        <f t="shared" si="21"/>
        <v>29</v>
      </c>
      <c r="O64" s="10">
        <f t="shared" si="21"/>
        <v>28</v>
      </c>
      <c r="P64" s="10">
        <f t="shared" si="21"/>
        <v>27</v>
      </c>
      <c r="Q64" s="10">
        <f t="shared" si="21"/>
        <v>26</v>
      </c>
      <c r="R64" s="10">
        <f t="shared" si="21"/>
        <v>25</v>
      </c>
      <c r="S64" s="10">
        <f t="shared" si="21"/>
        <v>24</v>
      </c>
      <c r="T64" s="10">
        <f t="shared" si="21"/>
        <v>23</v>
      </c>
      <c r="U64" s="10">
        <f t="shared" si="21"/>
        <v>22</v>
      </c>
      <c r="V64" s="10">
        <f t="shared" ref="M64:AC86" si="22">U64-1</f>
        <v>21</v>
      </c>
      <c r="W64" s="10">
        <f t="shared" si="22"/>
        <v>20</v>
      </c>
      <c r="X64" s="10">
        <f t="shared" si="22"/>
        <v>19</v>
      </c>
      <c r="Y64" s="10">
        <f t="shared" si="22"/>
        <v>18</v>
      </c>
      <c r="Z64" s="10">
        <f t="shared" si="22"/>
        <v>17</v>
      </c>
      <c r="AA64" s="10">
        <f t="shared" si="22"/>
        <v>16</v>
      </c>
      <c r="AB64" s="10">
        <f>AA64-1</f>
        <v>15</v>
      </c>
      <c r="AC64" s="10">
        <f>AB64-1</f>
        <v>14</v>
      </c>
      <c r="AD64" s="10">
        <f>AC64-0.5</f>
        <v>13.5</v>
      </c>
      <c r="AE64" s="10">
        <f t="shared" ref="AE64:AG87" si="23">AD64-1</f>
        <v>12.5</v>
      </c>
      <c r="AF64" s="10">
        <f t="shared" si="23"/>
        <v>11.5</v>
      </c>
      <c r="AG64" s="10">
        <f t="shared" si="23"/>
        <v>10.5</v>
      </c>
      <c r="AI64" s="115"/>
      <c r="AJ64" s="116"/>
      <c r="AK64" s="115"/>
      <c r="AL64" s="117"/>
      <c r="AM64" s="115"/>
    </row>
    <row r="65" spans="3:39" outlineLevel="1" x14ac:dyDescent="0.2">
      <c r="C65" s="10">
        <v>1998</v>
      </c>
      <c r="D65" s="10"/>
      <c r="E65" s="10">
        <f>E$14</f>
        <v>60</v>
      </c>
      <c r="F65" s="10">
        <f t="shared" si="21"/>
        <v>59</v>
      </c>
      <c r="G65" s="10">
        <f t="shared" si="21"/>
        <v>58</v>
      </c>
      <c r="H65" s="10">
        <f t="shared" si="21"/>
        <v>57</v>
      </c>
      <c r="I65" s="10">
        <f t="shared" si="21"/>
        <v>56</v>
      </c>
      <c r="J65" s="10">
        <f t="shared" si="21"/>
        <v>55</v>
      </c>
      <c r="K65" s="10">
        <f t="shared" si="21"/>
        <v>54</v>
      </c>
      <c r="L65" s="10">
        <f t="shared" si="21"/>
        <v>53</v>
      </c>
      <c r="M65" s="10">
        <f t="shared" si="21"/>
        <v>52</v>
      </c>
      <c r="N65" s="10">
        <f t="shared" si="21"/>
        <v>51</v>
      </c>
      <c r="O65" s="10">
        <f t="shared" si="21"/>
        <v>50</v>
      </c>
      <c r="P65" s="10">
        <f t="shared" si="21"/>
        <v>49</v>
      </c>
      <c r="Q65" s="10">
        <f t="shared" si="21"/>
        <v>48</v>
      </c>
      <c r="R65" s="10">
        <f t="shared" si="21"/>
        <v>47</v>
      </c>
      <c r="S65" s="10">
        <f t="shared" si="21"/>
        <v>46</v>
      </c>
      <c r="T65" s="10">
        <f t="shared" si="21"/>
        <v>45</v>
      </c>
      <c r="U65" s="10">
        <f t="shared" si="21"/>
        <v>44</v>
      </c>
      <c r="V65" s="10">
        <f t="shared" si="22"/>
        <v>43</v>
      </c>
      <c r="W65" s="10">
        <f t="shared" si="22"/>
        <v>42</v>
      </c>
      <c r="X65" s="10">
        <f t="shared" si="22"/>
        <v>41</v>
      </c>
      <c r="Y65" s="10">
        <f t="shared" si="22"/>
        <v>40</v>
      </c>
      <c r="Z65" s="10">
        <f t="shared" si="22"/>
        <v>39</v>
      </c>
      <c r="AA65" s="10">
        <f t="shared" si="22"/>
        <v>38</v>
      </c>
      <c r="AB65" s="10">
        <f t="shared" si="22"/>
        <v>37</v>
      </c>
      <c r="AC65" s="10">
        <f t="shared" si="22"/>
        <v>36</v>
      </c>
      <c r="AD65" s="10">
        <f t="shared" ref="AD65:AD89" si="24">AC65-0.5</f>
        <v>35.5</v>
      </c>
      <c r="AE65" s="10">
        <f t="shared" si="23"/>
        <v>34.5</v>
      </c>
      <c r="AF65" s="10">
        <f t="shared" si="23"/>
        <v>33.5</v>
      </c>
      <c r="AG65" s="10">
        <f t="shared" si="23"/>
        <v>32.5</v>
      </c>
      <c r="AI65" s="115"/>
      <c r="AJ65" s="116"/>
      <c r="AK65" s="115"/>
      <c r="AL65" s="117"/>
      <c r="AM65" s="115"/>
    </row>
    <row r="66" spans="3:39" outlineLevel="1" x14ac:dyDescent="0.2">
      <c r="C66" s="10">
        <v>1999</v>
      </c>
      <c r="D66" s="10"/>
      <c r="E66" s="10"/>
      <c r="F66" s="10">
        <f>F$14</f>
        <v>60</v>
      </c>
      <c r="G66" s="10">
        <f t="shared" si="21"/>
        <v>59</v>
      </c>
      <c r="H66" s="10">
        <f t="shared" si="21"/>
        <v>58</v>
      </c>
      <c r="I66" s="10">
        <f t="shared" si="21"/>
        <v>57</v>
      </c>
      <c r="J66" s="10">
        <f t="shared" si="21"/>
        <v>56</v>
      </c>
      <c r="K66" s="10">
        <f t="shared" si="21"/>
        <v>55</v>
      </c>
      <c r="L66" s="10">
        <f t="shared" si="21"/>
        <v>54</v>
      </c>
      <c r="M66" s="10">
        <f t="shared" si="21"/>
        <v>53</v>
      </c>
      <c r="N66" s="10">
        <f t="shared" si="21"/>
        <v>52</v>
      </c>
      <c r="O66" s="10">
        <f t="shared" si="21"/>
        <v>51</v>
      </c>
      <c r="P66" s="10">
        <f t="shared" si="21"/>
        <v>50</v>
      </c>
      <c r="Q66" s="10">
        <f t="shared" si="21"/>
        <v>49</v>
      </c>
      <c r="R66" s="10">
        <f t="shared" si="21"/>
        <v>48</v>
      </c>
      <c r="S66" s="10">
        <f t="shared" si="21"/>
        <v>47</v>
      </c>
      <c r="T66" s="10">
        <f t="shared" si="21"/>
        <v>46</v>
      </c>
      <c r="U66" s="10">
        <f t="shared" si="21"/>
        <v>45</v>
      </c>
      <c r="V66" s="10">
        <f t="shared" si="22"/>
        <v>44</v>
      </c>
      <c r="W66" s="10">
        <f t="shared" si="22"/>
        <v>43</v>
      </c>
      <c r="X66" s="10">
        <f t="shared" si="22"/>
        <v>42</v>
      </c>
      <c r="Y66" s="10">
        <f t="shared" si="22"/>
        <v>41</v>
      </c>
      <c r="Z66" s="10">
        <f t="shared" si="22"/>
        <v>40</v>
      </c>
      <c r="AA66" s="10">
        <f t="shared" si="22"/>
        <v>39</v>
      </c>
      <c r="AB66" s="10">
        <f t="shared" si="22"/>
        <v>38</v>
      </c>
      <c r="AC66" s="10">
        <f t="shared" si="22"/>
        <v>37</v>
      </c>
      <c r="AD66" s="10">
        <f t="shared" si="24"/>
        <v>36.5</v>
      </c>
      <c r="AE66" s="10">
        <f t="shared" si="23"/>
        <v>35.5</v>
      </c>
      <c r="AF66" s="10">
        <f t="shared" si="23"/>
        <v>34.5</v>
      </c>
      <c r="AG66" s="10">
        <f t="shared" si="23"/>
        <v>33.5</v>
      </c>
      <c r="AI66" s="115"/>
      <c r="AJ66" s="116"/>
      <c r="AK66" s="115"/>
      <c r="AL66" s="117"/>
      <c r="AM66" s="115"/>
    </row>
    <row r="67" spans="3:39" outlineLevel="1" x14ac:dyDescent="0.2">
      <c r="C67" s="10">
        <v>2000</v>
      </c>
      <c r="D67" s="10"/>
      <c r="E67" s="10"/>
      <c r="F67" s="10"/>
      <c r="G67" s="10">
        <f>G$14</f>
        <v>60</v>
      </c>
      <c r="H67" s="10">
        <f t="shared" si="21"/>
        <v>59</v>
      </c>
      <c r="I67" s="10">
        <f t="shared" si="21"/>
        <v>58</v>
      </c>
      <c r="J67" s="10">
        <f t="shared" si="21"/>
        <v>57</v>
      </c>
      <c r="K67" s="10">
        <f t="shared" si="21"/>
        <v>56</v>
      </c>
      <c r="L67" s="10">
        <f t="shared" si="21"/>
        <v>55</v>
      </c>
      <c r="M67" s="10">
        <f t="shared" si="21"/>
        <v>54</v>
      </c>
      <c r="N67" s="10">
        <f t="shared" si="21"/>
        <v>53</v>
      </c>
      <c r="O67" s="10">
        <f t="shared" si="21"/>
        <v>52</v>
      </c>
      <c r="P67" s="10">
        <f t="shared" si="21"/>
        <v>51</v>
      </c>
      <c r="Q67" s="10">
        <f t="shared" si="21"/>
        <v>50</v>
      </c>
      <c r="R67" s="10">
        <f t="shared" si="21"/>
        <v>49</v>
      </c>
      <c r="S67" s="10">
        <f t="shared" si="21"/>
        <v>48</v>
      </c>
      <c r="T67" s="10">
        <f t="shared" si="21"/>
        <v>47</v>
      </c>
      <c r="U67" s="10">
        <f t="shared" si="21"/>
        <v>46</v>
      </c>
      <c r="V67" s="10">
        <f t="shared" si="22"/>
        <v>45</v>
      </c>
      <c r="W67" s="10">
        <f t="shared" si="22"/>
        <v>44</v>
      </c>
      <c r="X67" s="10">
        <f t="shared" si="22"/>
        <v>43</v>
      </c>
      <c r="Y67" s="10">
        <f t="shared" si="22"/>
        <v>42</v>
      </c>
      <c r="Z67" s="10">
        <f t="shared" si="22"/>
        <v>41</v>
      </c>
      <c r="AA67" s="10">
        <f t="shared" si="22"/>
        <v>40</v>
      </c>
      <c r="AB67" s="10">
        <f t="shared" si="22"/>
        <v>39</v>
      </c>
      <c r="AC67" s="10">
        <f t="shared" si="22"/>
        <v>38</v>
      </c>
      <c r="AD67" s="10">
        <f t="shared" si="24"/>
        <v>37.5</v>
      </c>
      <c r="AE67" s="10">
        <f t="shared" si="23"/>
        <v>36.5</v>
      </c>
      <c r="AF67" s="10">
        <f t="shared" si="23"/>
        <v>35.5</v>
      </c>
      <c r="AG67" s="10">
        <f t="shared" si="23"/>
        <v>34.5</v>
      </c>
      <c r="AI67" s="115"/>
      <c r="AJ67" s="116"/>
      <c r="AK67" s="115"/>
      <c r="AL67" s="117"/>
      <c r="AM67" s="115"/>
    </row>
    <row r="68" spans="3:39" outlineLevel="1" x14ac:dyDescent="0.2">
      <c r="C68" s="10">
        <v>2001</v>
      </c>
      <c r="D68" s="10"/>
      <c r="E68" s="10"/>
      <c r="F68" s="10"/>
      <c r="G68" s="10"/>
      <c r="H68" s="10">
        <f>H$14</f>
        <v>60</v>
      </c>
      <c r="I68" s="10">
        <f t="shared" si="21"/>
        <v>59</v>
      </c>
      <c r="J68" s="10">
        <f t="shared" si="21"/>
        <v>58</v>
      </c>
      <c r="K68" s="10">
        <f t="shared" si="21"/>
        <v>57</v>
      </c>
      <c r="L68" s="10">
        <f t="shared" si="21"/>
        <v>56</v>
      </c>
      <c r="M68" s="10">
        <f t="shared" si="21"/>
        <v>55</v>
      </c>
      <c r="N68" s="10">
        <f t="shared" si="21"/>
        <v>54</v>
      </c>
      <c r="O68" s="10">
        <f t="shared" si="21"/>
        <v>53</v>
      </c>
      <c r="P68" s="10">
        <f t="shared" si="21"/>
        <v>52</v>
      </c>
      <c r="Q68" s="10">
        <f t="shared" si="21"/>
        <v>51</v>
      </c>
      <c r="R68" s="10">
        <f t="shared" si="21"/>
        <v>50</v>
      </c>
      <c r="S68" s="10">
        <f t="shared" si="21"/>
        <v>49</v>
      </c>
      <c r="T68" s="10">
        <f t="shared" si="21"/>
        <v>48</v>
      </c>
      <c r="U68" s="10">
        <f t="shared" si="21"/>
        <v>47</v>
      </c>
      <c r="V68" s="10">
        <f t="shared" si="22"/>
        <v>46</v>
      </c>
      <c r="W68" s="10">
        <f t="shared" si="22"/>
        <v>45</v>
      </c>
      <c r="X68" s="10">
        <f t="shared" si="22"/>
        <v>44</v>
      </c>
      <c r="Y68" s="10">
        <f t="shared" si="22"/>
        <v>43</v>
      </c>
      <c r="Z68" s="10">
        <f t="shared" si="22"/>
        <v>42</v>
      </c>
      <c r="AA68" s="10">
        <f t="shared" si="22"/>
        <v>41</v>
      </c>
      <c r="AB68" s="10">
        <f t="shared" si="22"/>
        <v>40</v>
      </c>
      <c r="AC68" s="10">
        <f t="shared" si="22"/>
        <v>39</v>
      </c>
      <c r="AD68" s="10">
        <f t="shared" si="24"/>
        <v>38.5</v>
      </c>
      <c r="AE68" s="10">
        <f t="shared" si="23"/>
        <v>37.5</v>
      </c>
      <c r="AF68" s="10">
        <f t="shared" si="23"/>
        <v>36.5</v>
      </c>
      <c r="AG68" s="10">
        <f t="shared" si="23"/>
        <v>35.5</v>
      </c>
      <c r="AI68" s="115"/>
      <c r="AJ68" s="116"/>
      <c r="AK68" s="115"/>
      <c r="AL68" s="117"/>
      <c r="AM68" s="115"/>
    </row>
    <row r="69" spans="3:39" outlineLevel="1" x14ac:dyDescent="0.2">
      <c r="C69" s="10">
        <v>2002</v>
      </c>
      <c r="D69" s="10"/>
      <c r="E69" s="10"/>
      <c r="F69" s="10"/>
      <c r="G69" s="10"/>
      <c r="H69" s="10"/>
      <c r="I69" s="10">
        <f>I$14</f>
        <v>60</v>
      </c>
      <c r="J69" s="10">
        <f t="shared" si="21"/>
        <v>59</v>
      </c>
      <c r="K69" s="10">
        <f t="shared" si="21"/>
        <v>58</v>
      </c>
      <c r="L69" s="10">
        <f t="shared" si="21"/>
        <v>57</v>
      </c>
      <c r="M69" s="10">
        <f t="shared" si="21"/>
        <v>56</v>
      </c>
      <c r="N69" s="10">
        <f t="shared" si="21"/>
        <v>55</v>
      </c>
      <c r="O69" s="10">
        <f t="shared" si="21"/>
        <v>54</v>
      </c>
      <c r="P69" s="10">
        <f t="shared" si="21"/>
        <v>53</v>
      </c>
      <c r="Q69" s="10">
        <f t="shared" si="21"/>
        <v>52</v>
      </c>
      <c r="R69" s="10">
        <f t="shared" si="21"/>
        <v>51</v>
      </c>
      <c r="S69" s="10">
        <f t="shared" si="21"/>
        <v>50</v>
      </c>
      <c r="T69" s="10">
        <f t="shared" si="21"/>
        <v>49</v>
      </c>
      <c r="U69" s="10">
        <f t="shared" si="21"/>
        <v>48</v>
      </c>
      <c r="V69" s="10">
        <f t="shared" si="22"/>
        <v>47</v>
      </c>
      <c r="W69" s="10">
        <f t="shared" si="22"/>
        <v>46</v>
      </c>
      <c r="X69" s="10">
        <f t="shared" si="22"/>
        <v>45</v>
      </c>
      <c r="Y69" s="10">
        <f t="shared" si="22"/>
        <v>44</v>
      </c>
      <c r="Z69" s="10">
        <f t="shared" si="22"/>
        <v>43</v>
      </c>
      <c r="AA69" s="10">
        <f t="shared" si="22"/>
        <v>42</v>
      </c>
      <c r="AB69" s="10">
        <f t="shared" si="22"/>
        <v>41</v>
      </c>
      <c r="AC69" s="10">
        <f t="shared" si="22"/>
        <v>40</v>
      </c>
      <c r="AD69" s="10">
        <f t="shared" si="24"/>
        <v>39.5</v>
      </c>
      <c r="AE69" s="10">
        <f t="shared" si="23"/>
        <v>38.5</v>
      </c>
      <c r="AF69" s="10">
        <f t="shared" si="23"/>
        <v>37.5</v>
      </c>
      <c r="AG69" s="10">
        <f t="shared" si="23"/>
        <v>36.5</v>
      </c>
      <c r="AI69" s="115"/>
      <c r="AJ69" s="116"/>
      <c r="AK69" s="115"/>
      <c r="AL69" s="117"/>
      <c r="AM69" s="115"/>
    </row>
    <row r="70" spans="3:39" outlineLevel="1" x14ac:dyDescent="0.2">
      <c r="C70" s="10">
        <v>2003</v>
      </c>
      <c r="D70" s="10"/>
      <c r="E70" s="10"/>
      <c r="F70" s="10"/>
      <c r="G70" s="10"/>
      <c r="H70" s="10"/>
      <c r="I70" s="10"/>
      <c r="J70" s="10">
        <f>J$14</f>
        <v>60</v>
      </c>
      <c r="K70" s="10">
        <f t="shared" si="21"/>
        <v>59</v>
      </c>
      <c r="L70" s="10">
        <f t="shared" si="21"/>
        <v>58</v>
      </c>
      <c r="M70" s="10">
        <f t="shared" si="21"/>
        <v>57</v>
      </c>
      <c r="N70" s="10">
        <f t="shared" si="21"/>
        <v>56</v>
      </c>
      <c r="O70" s="10">
        <f t="shared" si="21"/>
        <v>55</v>
      </c>
      <c r="P70" s="10">
        <f t="shared" si="21"/>
        <v>54</v>
      </c>
      <c r="Q70" s="10">
        <f t="shared" si="21"/>
        <v>53</v>
      </c>
      <c r="R70" s="10">
        <f t="shared" si="21"/>
        <v>52</v>
      </c>
      <c r="S70" s="10">
        <f t="shared" si="21"/>
        <v>51</v>
      </c>
      <c r="T70" s="10">
        <f t="shared" si="21"/>
        <v>50</v>
      </c>
      <c r="U70" s="10">
        <f t="shared" si="21"/>
        <v>49</v>
      </c>
      <c r="V70" s="10">
        <f t="shared" si="22"/>
        <v>48</v>
      </c>
      <c r="W70" s="10">
        <f t="shared" si="22"/>
        <v>47</v>
      </c>
      <c r="X70" s="10">
        <f t="shared" si="22"/>
        <v>46</v>
      </c>
      <c r="Y70" s="10">
        <f t="shared" si="22"/>
        <v>45</v>
      </c>
      <c r="Z70" s="10">
        <f t="shared" si="22"/>
        <v>44</v>
      </c>
      <c r="AA70" s="10">
        <f t="shared" si="22"/>
        <v>43</v>
      </c>
      <c r="AB70" s="10">
        <f t="shared" si="22"/>
        <v>42</v>
      </c>
      <c r="AC70" s="10">
        <f t="shared" si="22"/>
        <v>41</v>
      </c>
      <c r="AD70" s="10">
        <f t="shared" si="24"/>
        <v>40.5</v>
      </c>
      <c r="AE70" s="10">
        <f t="shared" si="23"/>
        <v>39.5</v>
      </c>
      <c r="AF70" s="10">
        <f t="shared" si="23"/>
        <v>38.5</v>
      </c>
      <c r="AG70" s="10">
        <f t="shared" si="23"/>
        <v>37.5</v>
      </c>
      <c r="AI70" s="115"/>
      <c r="AJ70" s="116"/>
      <c r="AK70" s="115"/>
      <c r="AL70" s="117"/>
      <c r="AM70" s="115"/>
    </row>
    <row r="71" spans="3:39" outlineLevel="1" x14ac:dyDescent="0.2">
      <c r="C71" s="10">
        <v>2004</v>
      </c>
      <c r="D71" s="10"/>
      <c r="E71" s="10"/>
      <c r="F71" s="10"/>
      <c r="G71" s="10"/>
      <c r="H71" s="10"/>
      <c r="I71" s="10"/>
      <c r="J71" s="10"/>
      <c r="K71" s="10">
        <f>K$14</f>
        <v>60</v>
      </c>
      <c r="L71" s="10">
        <f t="shared" si="21"/>
        <v>59</v>
      </c>
      <c r="M71" s="10">
        <f t="shared" si="21"/>
        <v>58</v>
      </c>
      <c r="N71" s="10">
        <f t="shared" si="21"/>
        <v>57</v>
      </c>
      <c r="O71" s="10">
        <f t="shared" si="21"/>
        <v>56</v>
      </c>
      <c r="P71" s="10">
        <f t="shared" si="21"/>
        <v>55</v>
      </c>
      <c r="Q71" s="10">
        <f t="shared" si="21"/>
        <v>54</v>
      </c>
      <c r="R71" s="10">
        <f t="shared" si="21"/>
        <v>53</v>
      </c>
      <c r="S71" s="10">
        <f t="shared" si="21"/>
        <v>52</v>
      </c>
      <c r="T71" s="10">
        <f t="shared" si="21"/>
        <v>51</v>
      </c>
      <c r="U71" s="10">
        <f t="shared" si="21"/>
        <v>50</v>
      </c>
      <c r="V71" s="10">
        <f t="shared" si="22"/>
        <v>49</v>
      </c>
      <c r="W71" s="10">
        <f t="shared" si="22"/>
        <v>48</v>
      </c>
      <c r="X71" s="10">
        <f t="shared" si="22"/>
        <v>47</v>
      </c>
      <c r="Y71" s="10">
        <f t="shared" si="22"/>
        <v>46</v>
      </c>
      <c r="Z71" s="10">
        <f t="shared" si="22"/>
        <v>45</v>
      </c>
      <c r="AA71" s="10">
        <f t="shared" si="22"/>
        <v>44</v>
      </c>
      <c r="AB71" s="10">
        <f t="shared" si="22"/>
        <v>43</v>
      </c>
      <c r="AC71" s="10">
        <f t="shared" si="22"/>
        <v>42</v>
      </c>
      <c r="AD71" s="10">
        <f t="shared" si="24"/>
        <v>41.5</v>
      </c>
      <c r="AE71" s="10">
        <f t="shared" si="23"/>
        <v>40.5</v>
      </c>
      <c r="AF71" s="10">
        <f t="shared" si="23"/>
        <v>39.5</v>
      </c>
      <c r="AG71" s="10">
        <f t="shared" si="23"/>
        <v>38.5</v>
      </c>
      <c r="AI71" s="115"/>
      <c r="AJ71" s="116"/>
      <c r="AK71" s="115"/>
      <c r="AL71" s="117"/>
      <c r="AM71" s="115"/>
    </row>
    <row r="72" spans="3:39" outlineLevel="1" x14ac:dyDescent="0.2">
      <c r="C72" s="10">
        <v>2005</v>
      </c>
      <c r="D72" s="10"/>
      <c r="E72" s="10"/>
      <c r="F72" s="10"/>
      <c r="G72" s="10"/>
      <c r="H72" s="10"/>
      <c r="I72" s="10"/>
      <c r="J72" s="10"/>
      <c r="K72" s="10"/>
      <c r="L72" s="10">
        <f>L$14</f>
        <v>60</v>
      </c>
      <c r="M72" s="10">
        <f t="shared" si="22"/>
        <v>59</v>
      </c>
      <c r="N72" s="10">
        <f t="shared" si="22"/>
        <v>58</v>
      </c>
      <c r="O72" s="10">
        <f t="shared" si="22"/>
        <v>57</v>
      </c>
      <c r="P72" s="10">
        <f t="shared" si="22"/>
        <v>56</v>
      </c>
      <c r="Q72" s="10">
        <f t="shared" si="22"/>
        <v>55</v>
      </c>
      <c r="R72" s="10">
        <f t="shared" si="22"/>
        <v>54</v>
      </c>
      <c r="S72" s="10">
        <f t="shared" si="22"/>
        <v>53</v>
      </c>
      <c r="T72" s="10">
        <f t="shared" si="22"/>
        <v>52</v>
      </c>
      <c r="U72" s="10">
        <f t="shared" si="22"/>
        <v>51</v>
      </c>
      <c r="V72" s="10">
        <f t="shared" si="22"/>
        <v>50</v>
      </c>
      <c r="W72" s="10">
        <f t="shared" si="22"/>
        <v>49</v>
      </c>
      <c r="X72" s="10">
        <f t="shared" si="22"/>
        <v>48</v>
      </c>
      <c r="Y72" s="10">
        <f t="shared" si="22"/>
        <v>47</v>
      </c>
      <c r="Z72" s="10">
        <f t="shared" si="22"/>
        <v>46</v>
      </c>
      <c r="AA72" s="10">
        <f t="shared" si="22"/>
        <v>45</v>
      </c>
      <c r="AB72" s="10">
        <f t="shared" si="22"/>
        <v>44</v>
      </c>
      <c r="AC72" s="10">
        <f t="shared" si="22"/>
        <v>43</v>
      </c>
      <c r="AD72" s="10">
        <f t="shared" si="24"/>
        <v>42.5</v>
      </c>
      <c r="AE72" s="10">
        <f t="shared" si="23"/>
        <v>41.5</v>
      </c>
      <c r="AF72" s="10">
        <f t="shared" si="23"/>
        <v>40.5</v>
      </c>
      <c r="AG72" s="10">
        <f t="shared" si="23"/>
        <v>39.5</v>
      </c>
      <c r="AI72" s="115"/>
      <c r="AJ72" s="116"/>
      <c r="AK72" s="115"/>
      <c r="AL72" s="117"/>
      <c r="AM72" s="115"/>
    </row>
    <row r="73" spans="3:39" outlineLevel="1" x14ac:dyDescent="0.2">
      <c r="C73" s="10">
        <v>2006</v>
      </c>
      <c r="D73" s="10"/>
      <c r="E73" s="10"/>
      <c r="F73" s="10"/>
      <c r="G73" s="10"/>
      <c r="H73" s="10"/>
      <c r="I73" s="10"/>
      <c r="J73" s="10"/>
      <c r="K73" s="10"/>
      <c r="L73" s="10"/>
      <c r="M73" s="10">
        <f>M$14</f>
        <v>60</v>
      </c>
      <c r="N73" s="10">
        <f t="shared" si="22"/>
        <v>59</v>
      </c>
      <c r="O73" s="10">
        <f t="shared" si="22"/>
        <v>58</v>
      </c>
      <c r="P73" s="10">
        <f t="shared" si="22"/>
        <v>57</v>
      </c>
      <c r="Q73" s="10">
        <f t="shared" si="22"/>
        <v>56</v>
      </c>
      <c r="R73" s="10">
        <f t="shared" si="22"/>
        <v>55</v>
      </c>
      <c r="S73" s="10">
        <f t="shared" si="22"/>
        <v>54</v>
      </c>
      <c r="T73" s="10">
        <f t="shared" si="22"/>
        <v>53</v>
      </c>
      <c r="U73" s="10">
        <f t="shared" si="22"/>
        <v>52</v>
      </c>
      <c r="V73" s="10">
        <f t="shared" si="22"/>
        <v>51</v>
      </c>
      <c r="W73" s="10">
        <f t="shared" si="22"/>
        <v>50</v>
      </c>
      <c r="X73" s="10">
        <f t="shared" si="22"/>
        <v>49</v>
      </c>
      <c r="Y73" s="10">
        <f t="shared" si="22"/>
        <v>48</v>
      </c>
      <c r="Z73" s="10">
        <f t="shared" si="22"/>
        <v>47</v>
      </c>
      <c r="AA73" s="10">
        <f t="shared" si="22"/>
        <v>46</v>
      </c>
      <c r="AB73" s="10">
        <f t="shared" si="22"/>
        <v>45</v>
      </c>
      <c r="AC73" s="10">
        <f t="shared" si="22"/>
        <v>44</v>
      </c>
      <c r="AD73" s="10">
        <f t="shared" si="24"/>
        <v>43.5</v>
      </c>
      <c r="AE73" s="10">
        <f t="shared" si="23"/>
        <v>42.5</v>
      </c>
      <c r="AF73" s="10">
        <f t="shared" si="23"/>
        <v>41.5</v>
      </c>
      <c r="AG73" s="10">
        <f t="shared" si="23"/>
        <v>40.5</v>
      </c>
      <c r="AI73" s="115"/>
      <c r="AJ73" s="116"/>
      <c r="AK73" s="115"/>
      <c r="AL73" s="117"/>
      <c r="AM73" s="115"/>
    </row>
    <row r="74" spans="3:39" outlineLevel="1" x14ac:dyDescent="0.2">
      <c r="C74" s="10">
        <v>2007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>
        <f>N$14</f>
        <v>60</v>
      </c>
      <c r="O74" s="10">
        <f t="shared" si="22"/>
        <v>59</v>
      </c>
      <c r="P74" s="10">
        <f t="shared" si="22"/>
        <v>58</v>
      </c>
      <c r="Q74" s="10">
        <f t="shared" si="22"/>
        <v>57</v>
      </c>
      <c r="R74" s="10">
        <f t="shared" si="22"/>
        <v>56</v>
      </c>
      <c r="S74" s="10">
        <f t="shared" si="22"/>
        <v>55</v>
      </c>
      <c r="T74" s="10">
        <f t="shared" si="22"/>
        <v>54</v>
      </c>
      <c r="U74" s="10">
        <f t="shared" si="22"/>
        <v>53</v>
      </c>
      <c r="V74" s="10">
        <f t="shared" si="22"/>
        <v>52</v>
      </c>
      <c r="W74" s="10">
        <f t="shared" si="22"/>
        <v>51</v>
      </c>
      <c r="X74" s="10">
        <f t="shared" si="22"/>
        <v>50</v>
      </c>
      <c r="Y74" s="10">
        <f t="shared" si="22"/>
        <v>49</v>
      </c>
      <c r="Z74" s="10">
        <f t="shared" si="22"/>
        <v>48</v>
      </c>
      <c r="AA74" s="10">
        <f t="shared" si="22"/>
        <v>47</v>
      </c>
      <c r="AB74" s="10">
        <f t="shared" si="22"/>
        <v>46</v>
      </c>
      <c r="AC74" s="10">
        <f t="shared" si="22"/>
        <v>45</v>
      </c>
      <c r="AD74" s="10">
        <f t="shared" si="24"/>
        <v>44.5</v>
      </c>
      <c r="AE74" s="10">
        <f t="shared" si="23"/>
        <v>43.5</v>
      </c>
      <c r="AF74" s="10">
        <f t="shared" si="23"/>
        <v>42.5</v>
      </c>
      <c r="AG74" s="10">
        <f t="shared" si="23"/>
        <v>41.5</v>
      </c>
      <c r="AI74" s="115"/>
      <c r="AJ74" s="116"/>
      <c r="AK74" s="115"/>
      <c r="AL74" s="117"/>
      <c r="AM74" s="115"/>
    </row>
    <row r="75" spans="3:39" outlineLevel="1" x14ac:dyDescent="0.2">
      <c r="C75" s="10">
        <v>2008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>
        <f>O$14</f>
        <v>60</v>
      </c>
      <c r="P75" s="10">
        <f t="shared" si="22"/>
        <v>59</v>
      </c>
      <c r="Q75" s="10">
        <f t="shared" si="22"/>
        <v>58</v>
      </c>
      <c r="R75" s="10">
        <f t="shared" si="22"/>
        <v>57</v>
      </c>
      <c r="S75" s="10">
        <f t="shared" si="22"/>
        <v>56</v>
      </c>
      <c r="T75" s="10">
        <f t="shared" si="22"/>
        <v>55</v>
      </c>
      <c r="U75" s="10">
        <f t="shared" si="22"/>
        <v>54</v>
      </c>
      <c r="V75" s="10">
        <f t="shared" si="22"/>
        <v>53</v>
      </c>
      <c r="W75" s="10">
        <f t="shared" si="22"/>
        <v>52</v>
      </c>
      <c r="X75" s="10">
        <f t="shared" si="22"/>
        <v>51</v>
      </c>
      <c r="Y75" s="10">
        <f t="shared" si="22"/>
        <v>50</v>
      </c>
      <c r="Z75" s="10">
        <f t="shared" si="22"/>
        <v>49</v>
      </c>
      <c r="AA75" s="10">
        <f t="shared" si="22"/>
        <v>48</v>
      </c>
      <c r="AB75" s="10">
        <f t="shared" si="22"/>
        <v>47</v>
      </c>
      <c r="AC75" s="10">
        <f t="shared" si="22"/>
        <v>46</v>
      </c>
      <c r="AD75" s="10">
        <f t="shared" si="24"/>
        <v>45.5</v>
      </c>
      <c r="AE75" s="10">
        <f t="shared" si="23"/>
        <v>44.5</v>
      </c>
      <c r="AF75" s="10">
        <f t="shared" si="23"/>
        <v>43.5</v>
      </c>
      <c r="AG75" s="10">
        <f t="shared" si="23"/>
        <v>42.5</v>
      </c>
      <c r="AI75" s="115"/>
      <c r="AJ75" s="116"/>
      <c r="AK75" s="115"/>
      <c r="AL75" s="117"/>
      <c r="AM75" s="115"/>
    </row>
    <row r="76" spans="3:39" outlineLevel="1" x14ac:dyDescent="0.2">
      <c r="C76" s="10">
        <v>2009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>
        <f>P$14</f>
        <v>60</v>
      </c>
      <c r="Q76" s="10">
        <f t="shared" si="22"/>
        <v>59</v>
      </c>
      <c r="R76" s="10">
        <f t="shared" si="22"/>
        <v>58</v>
      </c>
      <c r="S76" s="10">
        <f t="shared" si="22"/>
        <v>57</v>
      </c>
      <c r="T76" s="10">
        <f t="shared" si="22"/>
        <v>56</v>
      </c>
      <c r="U76" s="10">
        <f t="shared" si="22"/>
        <v>55</v>
      </c>
      <c r="V76" s="10">
        <f t="shared" si="22"/>
        <v>54</v>
      </c>
      <c r="W76" s="10">
        <f t="shared" si="22"/>
        <v>53</v>
      </c>
      <c r="X76" s="10">
        <f t="shared" si="22"/>
        <v>52</v>
      </c>
      <c r="Y76" s="10">
        <f t="shared" si="22"/>
        <v>51</v>
      </c>
      <c r="Z76" s="10">
        <f t="shared" si="22"/>
        <v>50</v>
      </c>
      <c r="AA76" s="10">
        <f t="shared" si="22"/>
        <v>49</v>
      </c>
      <c r="AB76" s="10">
        <f t="shared" si="22"/>
        <v>48</v>
      </c>
      <c r="AC76" s="10">
        <f t="shared" si="22"/>
        <v>47</v>
      </c>
      <c r="AD76" s="10">
        <f t="shared" si="24"/>
        <v>46.5</v>
      </c>
      <c r="AE76" s="10">
        <f t="shared" si="23"/>
        <v>45.5</v>
      </c>
      <c r="AF76" s="10">
        <f t="shared" si="23"/>
        <v>44.5</v>
      </c>
      <c r="AG76" s="10">
        <f t="shared" si="23"/>
        <v>43.5</v>
      </c>
      <c r="AI76" s="115"/>
      <c r="AJ76" s="116"/>
      <c r="AK76" s="115"/>
      <c r="AL76" s="117"/>
      <c r="AM76" s="115"/>
    </row>
    <row r="77" spans="3:39" outlineLevel="1" x14ac:dyDescent="0.2">
      <c r="C77" s="10">
        <v>2010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f>Q$14</f>
        <v>60</v>
      </c>
      <c r="R77" s="10">
        <f t="shared" si="22"/>
        <v>59</v>
      </c>
      <c r="S77" s="10">
        <f t="shared" si="22"/>
        <v>58</v>
      </c>
      <c r="T77" s="10">
        <f t="shared" si="22"/>
        <v>57</v>
      </c>
      <c r="U77" s="10">
        <f t="shared" si="22"/>
        <v>56</v>
      </c>
      <c r="V77" s="10">
        <f t="shared" si="22"/>
        <v>55</v>
      </c>
      <c r="W77" s="10">
        <f t="shared" si="22"/>
        <v>54</v>
      </c>
      <c r="X77" s="10">
        <f t="shared" si="22"/>
        <v>53</v>
      </c>
      <c r="Y77" s="10">
        <f t="shared" si="22"/>
        <v>52</v>
      </c>
      <c r="Z77" s="10">
        <f t="shared" si="22"/>
        <v>51</v>
      </c>
      <c r="AA77" s="10">
        <f t="shared" si="22"/>
        <v>50</v>
      </c>
      <c r="AB77" s="10">
        <f t="shared" si="22"/>
        <v>49</v>
      </c>
      <c r="AC77" s="10">
        <f t="shared" si="22"/>
        <v>48</v>
      </c>
      <c r="AD77" s="10">
        <f t="shared" si="24"/>
        <v>47.5</v>
      </c>
      <c r="AE77" s="10">
        <f t="shared" si="23"/>
        <v>46.5</v>
      </c>
      <c r="AF77" s="10">
        <f t="shared" si="23"/>
        <v>45.5</v>
      </c>
      <c r="AG77" s="10">
        <f t="shared" si="23"/>
        <v>44.5</v>
      </c>
      <c r="AI77" s="115"/>
      <c r="AJ77" s="116"/>
      <c r="AK77" s="115"/>
      <c r="AL77" s="117"/>
      <c r="AM77" s="118"/>
    </row>
    <row r="78" spans="3:39" outlineLevel="1" x14ac:dyDescent="0.2">
      <c r="C78" s="10">
        <v>2011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f>R$14</f>
        <v>60</v>
      </c>
      <c r="S78" s="10">
        <f t="shared" si="22"/>
        <v>59</v>
      </c>
      <c r="T78" s="10">
        <f t="shared" si="22"/>
        <v>58</v>
      </c>
      <c r="U78" s="10">
        <f t="shared" si="22"/>
        <v>57</v>
      </c>
      <c r="V78" s="10">
        <f t="shared" si="22"/>
        <v>56</v>
      </c>
      <c r="W78" s="10">
        <f t="shared" si="22"/>
        <v>55</v>
      </c>
      <c r="X78" s="10">
        <f t="shared" si="22"/>
        <v>54</v>
      </c>
      <c r="Y78" s="10">
        <f t="shared" si="22"/>
        <v>53</v>
      </c>
      <c r="Z78" s="10">
        <f t="shared" si="22"/>
        <v>52</v>
      </c>
      <c r="AA78" s="10">
        <f t="shared" si="22"/>
        <v>51</v>
      </c>
      <c r="AB78" s="10">
        <f t="shared" si="22"/>
        <v>50</v>
      </c>
      <c r="AC78" s="10">
        <f t="shared" si="22"/>
        <v>49</v>
      </c>
      <c r="AD78" s="10">
        <f t="shared" si="24"/>
        <v>48.5</v>
      </c>
      <c r="AE78" s="10">
        <f t="shared" si="23"/>
        <v>47.5</v>
      </c>
      <c r="AF78" s="10">
        <f t="shared" si="23"/>
        <v>46.5</v>
      </c>
      <c r="AG78" s="10">
        <f t="shared" si="23"/>
        <v>45.5</v>
      </c>
      <c r="AI78" s="115"/>
      <c r="AJ78" s="116"/>
      <c r="AK78" s="115"/>
      <c r="AL78" s="117"/>
      <c r="AM78" s="115"/>
    </row>
    <row r="79" spans="3:39" outlineLevel="1" x14ac:dyDescent="0.2">
      <c r="C79" s="10">
        <v>2012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>S$14</f>
        <v>60</v>
      </c>
      <c r="T79" s="10">
        <f t="shared" si="22"/>
        <v>59</v>
      </c>
      <c r="U79" s="10">
        <f t="shared" si="22"/>
        <v>58</v>
      </c>
      <c r="V79" s="10">
        <f t="shared" si="22"/>
        <v>57</v>
      </c>
      <c r="W79" s="10">
        <f t="shared" si="22"/>
        <v>56</v>
      </c>
      <c r="X79" s="10">
        <f t="shared" si="22"/>
        <v>55</v>
      </c>
      <c r="Y79" s="10">
        <f t="shared" si="22"/>
        <v>54</v>
      </c>
      <c r="Z79" s="10">
        <f t="shared" si="22"/>
        <v>53</v>
      </c>
      <c r="AA79" s="10">
        <f t="shared" si="22"/>
        <v>52</v>
      </c>
      <c r="AB79" s="10">
        <f t="shared" si="22"/>
        <v>51</v>
      </c>
      <c r="AC79" s="10">
        <f t="shared" si="22"/>
        <v>50</v>
      </c>
      <c r="AD79" s="10">
        <f t="shared" si="24"/>
        <v>49.5</v>
      </c>
      <c r="AE79" s="10">
        <f t="shared" si="23"/>
        <v>48.5</v>
      </c>
      <c r="AF79" s="10">
        <f t="shared" si="23"/>
        <v>47.5</v>
      </c>
      <c r="AG79" s="10">
        <f t="shared" si="23"/>
        <v>46.5</v>
      </c>
      <c r="AI79" s="115"/>
      <c r="AJ79" s="116"/>
      <c r="AK79" s="115"/>
      <c r="AL79" s="117"/>
      <c r="AM79" s="115"/>
    </row>
    <row r="80" spans="3:39" outlineLevel="1" x14ac:dyDescent="0.2">
      <c r="C80" s="10">
        <v>2013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T$14</f>
        <v>60</v>
      </c>
      <c r="U80" s="10">
        <f t="shared" si="22"/>
        <v>59</v>
      </c>
      <c r="V80" s="10">
        <f t="shared" si="22"/>
        <v>58</v>
      </c>
      <c r="W80" s="10">
        <f t="shared" si="22"/>
        <v>57</v>
      </c>
      <c r="X80" s="10">
        <f t="shared" si="22"/>
        <v>56</v>
      </c>
      <c r="Y80" s="10">
        <f t="shared" si="22"/>
        <v>55</v>
      </c>
      <c r="Z80" s="10">
        <f t="shared" si="22"/>
        <v>54</v>
      </c>
      <c r="AA80" s="10">
        <f t="shared" si="22"/>
        <v>53</v>
      </c>
      <c r="AB80" s="10">
        <f t="shared" si="22"/>
        <v>52</v>
      </c>
      <c r="AC80" s="10">
        <f t="shared" si="22"/>
        <v>51</v>
      </c>
      <c r="AD80" s="10">
        <f t="shared" si="24"/>
        <v>50.5</v>
      </c>
      <c r="AE80" s="10">
        <f t="shared" si="23"/>
        <v>49.5</v>
      </c>
      <c r="AF80" s="10">
        <f t="shared" si="23"/>
        <v>48.5</v>
      </c>
      <c r="AG80" s="10">
        <f t="shared" si="23"/>
        <v>47.5</v>
      </c>
      <c r="AI80" s="115"/>
      <c r="AJ80" s="116"/>
      <c r="AK80" s="115"/>
      <c r="AL80" s="117"/>
      <c r="AM80" s="115"/>
    </row>
    <row r="81" spans="2:42" outlineLevel="1" x14ac:dyDescent="0.2">
      <c r="C81" s="10">
        <v>2014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>
        <f>U$14</f>
        <v>60</v>
      </c>
      <c r="V81" s="10">
        <f t="shared" si="22"/>
        <v>59</v>
      </c>
      <c r="W81" s="10">
        <f t="shared" si="22"/>
        <v>58</v>
      </c>
      <c r="X81" s="10">
        <f t="shared" si="22"/>
        <v>57</v>
      </c>
      <c r="Y81" s="10">
        <f t="shared" si="22"/>
        <v>56</v>
      </c>
      <c r="Z81" s="10">
        <f t="shared" si="22"/>
        <v>55</v>
      </c>
      <c r="AA81" s="10">
        <f t="shared" si="22"/>
        <v>54</v>
      </c>
      <c r="AB81" s="10">
        <f t="shared" si="22"/>
        <v>53</v>
      </c>
      <c r="AC81" s="10">
        <f t="shared" si="22"/>
        <v>52</v>
      </c>
      <c r="AD81" s="10">
        <f t="shared" si="24"/>
        <v>51.5</v>
      </c>
      <c r="AE81" s="10">
        <f t="shared" si="23"/>
        <v>50.5</v>
      </c>
      <c r="AF81" s="10">
        <f t="shared" si="23"/>
        <v>49.5</v>
      </c>
      <c r="AG81" s="10">
        <f t="shared" si="23"/>
        <v>48.5</v>
      </c>
      <c r="AI81" s="115"/>
      <c r="AJ81" s="116"/>
      <c r="AK81" s="115"/>
      <c r="AL81" s="117"/>
      <c r="AM81" s="115"/>
    </row>
    <row r="82" spans="2:42" outlineLevel="1" x14ac:dyDescent="0.2">
      <c r="C82" s="10">
        <v>2015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>
        <f>V$14</f>
        <v>60</v>
      </c>
      <c r="W82" s="10">
        <f t="shared" si="22"/>
        <v>59</v>
      </c>
      <c r="X82" s="10">
        <f t="shared" si="22"/>
        <v>58</v>
      </c>
      <c r="Y82" s="10">
        <f t="shared" si="22"/>
        <v>57</v>
      </c>
      <c r="Z82" s="10">
        <f t="shared" si="22"/>
        <v>56</v>
      </c>
      <c r="AA82" s="10">
        <f t="shared" si="22"/>
        <v>55</v>
      </c>
      <c r="AB82" s="10">
        <f t="shared" si="22"/>
        <v>54</v>
      </c>
      <c r="AC82" s="10">
        <f t="shared" si="22"/>
        <v>53</v>
      </c>
      <c r="AD82" s="10">
        <f t="shared" si="24"/>
        <v>52.5</v>
      </c>
      <c r="AE82" s="10">
        <f t="shared" si="23"/>
        <v>51.5</v>
      </c>
      <c r="AF82" s="10">
        <f t="shared" si="23"/>
        <v>50.5</v>
      </c>
      <c r="AG82" s="10">
        <f t="shared" si="23"/>
        <v>49.5</v>
      </c>
      <c r="AI82" s="115"/>
      <c r="AJ82" s="116"/>
      <c r="AK82" s="115"/>
      <c r="AL82" s="117"/>
      <c r="AM82" s="118"/>
    </row>
    <row r="83" spans="2:42" outlineLevel="1" x14ac:dyDescent="0.2">
      <c r="C83" s="10">
        <v>2016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>W$14</f>
        <v>60</v>
      </c>
      <c r="X83" s="10">
        <f t="shared" si="22"/>
        <v>59</v>
      </c>
      <c r="Y83" s="10">
        <f t="shared" si="22"/>
        <v>58</v>
      </c>
      <c r="Z83" s="10">
        <f t="shared" si="22"/>
        <v>57</v>
      </c>
      <c r="AA83" s="10">
        <f t="shared" si="22"/>
        <v>56</v>
      </c>
      <c r="AB83" s="10">
        <f t="shared" si="22"/>
        <v>55</v>
      </c>
      <c r="AC83" s="10">
        <f t="shared" si="22"/>
        <v>54</v>
      </c>
      <c r="AD83" s="10">
        <f t="shared" si="24"/>
        <v>53.5</v>
      </c>
      <c r="AE83" s="10">
        <f t="shared" si="23"/>
        <v>52.5</v>
      </c>
      <c r="AF83" s="10">
        <f t="shared" si="23"/>
        <v>51.5</v>
      </c>
      <c r="AG83" s="10">
        <f t="shared" si="23"/>
        <v>50.5</v>
      </c>
      <c r="AI83" s="119"/>
      <c r="AJ83" s="116"/>
      <c r="AK83" s="115"/>
      <c r="AL83" s="115"/>
      <c r="AM83" s="115"/>
    </row>
    <row r="84" spans="2:42" outlineLevel="1" x14ac:dyDescent="0.2">
      <c r="C84" s="10">
        <v>2017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>
        <f>X$14</f>
        <v>60</v>
      </c>
      <c r="Y84" s="10">
        <f t="shared" si="22"/>
        <v>59</v>
      </c>
      <c r="Z84" s="10">
        <f t="shared" si="22"/>
        <v>58</v>
      </c>
      <c r="AA84" s="10">
        <f t="shared" si="22"/>
        <v>57</v>
      </c>
      <c r="AB84" s="10">
        <f t="shared" si="22"/>
        <v>56</v>
      </c>
      <c r="AC84" s="10">
        <f t="shared" si="22"/>
        <v>55</v>
      </c>
      <c r="AD84" s="10">
        <f t="shared" si="24"/>
        <v>54.5</v>
      </c>
      <c r="AE84" s="10">
        <f t="shared" si="23"/>
        <v>53.5</v>
      </c>
      <c r="AF84" s="10">
        <f t="shared" si="23"/>
        <v>52.5</v>
      </c>
      <c r="AG84" s="10">
        <f t="shared" si="23"/>
        <v>51.5</v>
      </c>
      <c r="AI84" s="115"/>
      <c r="AJ84" s="115"/>
      <c r="AK84" s="115"/>
      <c r="AL84" s="115"/>
      <c r="AM84" s="115"/>
    </row>
    <row r="85" spans="2:42" outlineLevel="1" x14ac:dyDescent="0.2">
      <c r="C85" s="10">
        <v>2018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>
        <f>Y$14</f>
        <v>60</v>
      </c>
      <c r="Z85" s="10">
        <f t="shared" si="22"/>
        <v>59</v>
      </c>
      <c r="AA85" s="10">
        <f t="shared" si="22"/>
        <v>58</v>
      </c>
      <c r="AB85" s="10">
        <f t="shared" si="22"/>
        <v>57</v>
      </c>
      <c r="AC85" s="10">
        <f t="shared" si="22"/>
        <v>56</v>
      </c>
      <c r="AD85" s="10">
        <f t="shared" si="24"/>
        <v>55.5</v>
      </c>
      <c r="AE85" s="10">
        <f t="shared" si="23"/>
        <v>54.5</v>
      </c>
      <c r="AF85" s="10">
        <f t="shared" si="23"/>
        <v>53.5</v>
      </c>
      <c r="AG85" s="10">
        <f t="shared" si="23"/>
        <v>52.5</v>
      </c>
    </row>
    <row r="86" spans="2:42" outlineLevel="1" x14ac:dyDescent="0.2">
      <c r="C86" s="10">
        <v>2019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>
        <f>Z$14</f>
        <v>60</v>
      </c>
      <c r="AA86" s="10">
        <f t="shared" si="22"/>
        <v>59</v>
      </c>
      <c r="AB86" s="10">
        <f t="shared" si="22"/>
        <v>58</v>
      </c>
      <c r="AC86" s="10">
        <f t="shared" si="22"/>
        <v>57</v>
      </c>
      <c r="AD86" s="10">
        <f t="shared" si="24"/>
        <v>56.5</v>
      </c>
      <c r="AE86" s="10">
        <f t="shared" si="23"/>
        <v>55.5</v>
      </c>
      <c r="AF86" s="10">
        <f t="shared" si="23"/>
        <v>54.5</v>
      </c>
      <c r="AG86" s="10">
        <f t="shared" si="23"/>
        <v>53.5</v>
      </c>
    </row>
    <row r="87" spans="2:42" outlineLevel="1" x14ac:dyDescent="0.2">
      <c r="C87" s="10">
        <v>2020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>
        <f>AA$14</f>
        <v>60</v>
      </c>
      <c r="AB87" s="10">
        <f t="shared" ref="AB87:AC88" si="25">AA87-1</f>
        <v>59</v>
      </c>
      <c r="AC87" s="10">
        <f t="shared" si="25"/>
        <v>58</v>
      </c>
      <c r="AD87" s="10">
        <f t="shared" si="24"/>
        <v>57.5</v>
      </c>
      <c r="AE87" s="10">
        <f t="shared" si="23"/>
        <v>56.5</v>
      </c>
      <c r="AF87" s="10">
        <f t="shared" si="23"/>
        <v>55.5</v>
      </c>
      <c r="AG87" s="10">
        <f t="shared" si="23"/>
        <v>54.5</v>
      </c>
    </row>
    <row r="88" spans="2:42" outlineLevel="1" x14ac:dyDescent="0.2">
      <c r="C88" s="10">
        <v>2021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>
        <f>AB$14</f>
        <v>60</v>
      </c>
      <c r="AC88" s="10">
        <f t="shared" si="25"/>
        <v>59</v>
      </c>
      <c r="AD88" s="10">
        <f t="shared" si="24"/>
        <v>58.5</v>
      </c>
      <c r="AE88" s="10">
        <f t="shared" ref="AE88:AG90" si="26">AD88-1</f>
        <v>57.5</v>
      </c>
      <c r="AF88" s="10">
        <f t="shared" si="26"/>
        <v>56.5</v>
      </c>
      <c r="AG88" s="10">
        <f t="shared" si="26"/>
        <v>55.5</v>
      </c>
    </row>
    <row r="89" spans="2:42" outlineLevel="1" x14ac:dyDescent="0.2">
      <c r="C89" s="10">
        <v>2022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>
        <f>AC$14</f>
        <v>60</v>
      </c>
      <c r="AD89" s="10">
        <f t="shared" si="24"/>
        <v>59.5</v>
      </c>
      <c r="AE89" s="10">
        <f t="shared" si="26"/>
        <v>58.5</v>
      </c>
      <c r="AF89" s="10">
        <f t="shared" si="26"/>
        <v>57.5</v>
      </c>
      <c r="AG89" s="10">
        <f t="shared" si="26"/>
        <v>56.5</v>
      </c>
    </row>
    <row r="90" spans="2:42" outlineLevel="1" x14ac:dyDescent="0.2">
      <c r="C90" s="10">
        <v>2023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>
        <f>AD$14</f>
        <v>60</v>
      </c>
      <c r="AE90" s="10">
        <f t="shared" si="26"/>
        <v>59</v>
      </c>
      <c r="AF90" s="10">
        <f t="shared" si="26"/>
        <v>58</v>
      </c>
      <c r="AG90" s="10">
        <f t="shared" si="26"/>
        <v>57</v>
      </c>
    </row>
    <row r="92" spans="2:42" outlineLevel="1" x14ac:dyDescent="0.2">
      <c r="B92" t="s">
        <v>14</v>
      </c>
      <c r="D92" s="13">
        <v>1</v>
      </c>
      <c r="E92" s="13">
        <v>2</v>
      </c>
      <c r="F92" s="13">
        <v>3</v>
      </c>
      <c r="G92" s="13">
        <v>4</v>
      </c>
      <c r="H92" s="13">
        <v>5</v>
      </c>
      <c r="I92" s="13">
        <v>6</v>
      </c>
      <c r="J92" s="13">
        <v>7</v>
      </c>
      <c r="K92" s="13">
        <v>8</v>
      </c>
      <c r="L92" s="13">
        <v>9</v>
      </c>
      <c r="M92" s="13">
        <v>10</v>
      </c>
      <c r="N92" s="13">
        <v>11</v>
      </c>
      <c r="O92" s="13">
        <v>12</v>
      </c>
      <c r="P92" s="13">
        <v>13</v>
      </c>
      <c r="Q92" s="13">
        <v>14</v>
      </c>
      <c r="R92" s="13">
        <v>15</v>
      </c>
      <c r="S92" s="13">
        <v>16</v>
      </c>
      <c r="T92" s="13">
        <v>17</v>
      </c>
      <c r="U92" s="13">
        <v>18</v>
      </c>
      <c r="V92" s="13">
        <v>19</v>
      </c>
      <c r="W92" s="13">
        <v>20</v>
      </c>
      <c r="X92" s="13">
        <v>21</v>
      </c>
      <c r="Y92" s="13">
        <v>22</v>
      </c>
      <c r="Z92" s="13">
        <v>23</v>
      </c>
      <c r="AA92" s="13">
        <v>24</v>
      </c>
      <c r="AB92" s="13">
        <v>25</v>
      </c>
      <c r="AC92" s="13">
        <v>26</v>
      </c>
      <c r="AD92" s="13">
        <v>27</v>
      </c>
      <c r="AE92" s="13">
        <v>28</v>
      </c>
      <c r="AF92" s="13">
        <v>29</v>
      </c>
      <c r="AG92" s="13">
        <v>30</v>
      </c>
      <c r="AH92" s="1" t="s">
        <v>15</v>
      </c>
      <c r="AJ92" s="14">
        <v>44348</v>
      </c>
      <c r="AO92" s="1" t="s">
        <v>32</v>
      </c>
    </row>
    <row r="93" spans="2:42" s="62" customFormat="1" ht="12" outlineLevel="1" x14ac:dyDescent="0.25">
      <c r="D93" s="142">
        <f>D$4</f>
        <v>1997</v>
      </c>
      <c r="E93" s="142">
        <f t="shared" ref="E93:AG93" si="27">E$4</f>
        <v>1998</v>
      </c>
      <c r="F93" s="142">
        <f t="shared" si="27"/>
        <v>1999</v>
      </c>
      <c r="G93" s="142">
        <f t="shared" si="27"/>
        <v>2000</v>
      </c>
      <c r="H93" s="142">
        <f t="shared" si="27"/>
        <v>2001</v>
      </c>
      <c r="I93" s="142">
        <f t="shared" si="27"/>
        <v>2002</v>
      </c>
      <c r="J93" s="142">
        <f t="shared" si="27"/>
        <v>2003</v>
      </c>
      <c r="K93" s="142">
        <f t="shared" si="27"/>
        <v>2004</v>
      </c>
      <c r="L93" s="142">
        <f t="shared" si="27"/>
        <v>2005</v>
      </c>
      <c r="M93" s="142">
        <f t="shared" si="27"/>
        <v>2006</v>
      </c>
      <c r="N93" s="142">
        <f t="shared" si="27"/>
        <v>2007</v>
      </c>
      <c r="O93" s="142">
        <f t="shared" si="27"/>
        <v>2008</v>
      </c>
      <c r="P93" s="142">
        <f t="shared" si="27"/>
        <v>2009</v>
      </c>
      <c r="Q93" s="142">
        <f t="shared" si="27"/>
        <v>2010</v>
      </c>
      <c r="R93" s="142">
        <f t="shared" si="27"/>
        <v>2011</v>
      </c>
      <c r="S93" s="142">
        <f t="shared" si="27"/>
        <v>2012</v>
      </c>
      <c r="T93" s="142">
        <f t="shared" si="27"/>
        <v>2013</v>
      </c>
      <c r="U93" s="142">
        <f t="shared" si="27"/>
        <v>2014</v>
      </c>
      <c r="V93" s="142">
        <f t="shared" si="27"/>
        <v>2015</v>
      </c>
      <c r="W93" s="142">
        <f t="shared" si="27"/>
        <v>2016</v>
      </c>
      <c r="X93" s="142">
        <f t="shared" si="27"/>
        <v>2017</v>
      </c>
      <c r="Y93" s="142">
        <f t="shared" si="27"/>
        <v>2018</v>
      </c>
      <c r="Z93" s="142">
        <f t="shared" si="27"/>
        <v>2019</v>
      </c>
      <c r="AA93" s="142">
        <f t="shared" si="27"/>
        <v>2020</v>
      </c>
      <c r="AB93" s="149">
        <f t="shared" si="27"/>
        <v>2021</v>
      </c>
      <c r="AC93" s="142">
        <f t="shared" si="27"/>
        <v>2022</v>
      </c>
      <c r="AD93" s="142" t="str">
        <f t="shared" si="27"/>
        <v>Stub</v>
      </c>
      <c r="AE93" s="142" t="str">
        <f t="shared" si="27"/>
        <v>FY24</v>
      </c>
      <c r="AF93" s="142" t="str">
        <f t="shared" si="27"/>
        <v>FY25</v>
      </c>
      <c r="AG93" s="142" t="str">
        <f t="shared" si="27"/>
        <v>FY26</v>
      </c>
      <c r="AH93" s="85" t="s">
        <v>19</v>
      </c>
      <c r="AI93" s="85" t="s">
        <v>16</v>
      </c>
      <c r="AJ93" s="85" t="s">
        <v>17</v>
      </c>
      <c r="AK93" s="85" t="s">
        <v>18</v>
      </c>
      <c r="AM93" s="85" t="s">
        <v>36</v>
      </c>
      <c r="AN93" s="85" t="s">
        <v>38</v>
      </c>
      <c r="AO93" s="85" t="s">
        <v>36</v>
      </c>
      <c r="AP93" s="85" t="s">
        <v>37</v>
      </c>
    </row>
    <row r="94" spans="2:42" ht="12" outlineLevel="1" x14ac:dyDescent="0.2">
      <c r="B94" s="99" t="s">
        <v>43</v>
      </c>
    </row>
    <row r="95" spans="2:42" outlineLevel="1" x14ac:dyDescent="0.2">
      <c r="B95" t="s">
        <v>11</v>
      </c>
      <c r="C95" s="10">
        <v>1</v>
      </c>
      <c r="D95" s="10"/>
      <c r="E95" s="8">
        <f>IF(E$92&lt;=$C95,0,IF(E$92&gt;(INDEX($D$15:$AA$15,1,$C95)+$C95),INDEX($D$20:$AA$20,,$C95)-SUM($D95:D95),INDEX($D$20:$AA$20,,$C95)/INDEX($D$15:$AA$15,1,$C95)))</f>
        <v>0</v>
      </c>
      <c r="F95" s="8">
        <f>IF(F$92&lt;=$C95,0,IF(F$92&gt;(INDEX($D$15:$AA$15,1,$C95)+$C95),INDEX($D$20:$AA$20,,$C95)-SUM($D95:E95),INDEX($D$20:$AA$20,,$C95)/INDEX($D$15:$AA$15,1,$C95)))</f>
        <v>0</v>
      </c>
      <c r="G95" s="8">
        <f>IF(G$92&lt;=$C95,0,IF(G$92&gt;(INDEX($D$15:$AA$15,1,$C95)+$C95),INDEX($D$20:$AA$20,,$C95)-SUM($D95:F95),INDEX($D$20:$AA$20,,$C95)/INDEX($D$15:$AA$15,1,$C95)))</f>
        <v>0</v>
      </c>
      <c r="H95" s="8">
        <f>IF(H$92&lt;=$C95,0,IF(H$92&gt;(INDEX($D$15:$AA$15,1,$C95)+$C95),INDEX($D$20:$AA$20,,$C95)-SUM($D95:G95),INDEX($D$20:$AA$20,,$C95)/INDEX($D$15:$AA$15,1,$C95)))</f>
        <v>0</v>
      </c>
      <c r="I95" s="8">
        <f>IF(I$92&lt;=$C95,0,IF(I$92&gt;(INDEX($D$15:$AA$15,1,$C95)+$C95),INDEX($D$20:$AA$20,,$C95)-SUM($D95:H95),INDEX($D$20:$AA$20,,$C95)/INDEX($D$15:$AA$15,1,$C95)))</f>
        <v>0</v>
      </c>
      <c r="J95" s="8">
        <f>IF(J$92&lt;=$C95,0,IF(J$92&gt;(INDEX($D$15:$AA$15,1,$C95)+$C95),INDEX($D$20:$AA$20,,$C95)-SUM($D95:I95),INDEX($D$20:$AA$20,,$C95)/INDEX($D$15:$AA$15,1,$C95)))</f>
        <v>0</v>
      </c>
      <c r="K95" s="8">
        <f>IF(K$92&lt;=$C95,0,IF(K$92&gt;(INDEX($D$15:$AA$15,1,$C95)+$C95),INDEX($D$20:$AA$20,,$C95)-SUM($D95:J95),INDEX($D$20:$AA$20,,$C95)/INDEX($D$15:$AA$15,1,$C95)))</f>
        <v>0</v>
      </c>
      <c r="L95" s="8">
        <f>IF(L$92&lt;=$C95,0,IF(L$92&gt;(INDEX($D$15:$AA$15,1,$C95)+$C95),INDEX($D$20:$AA$20,,$C95)-SUM($D95:K95),INDEX($D$20:$AA$20,,$C95)/INDEX($D$15:$AA$15,1,$C95)))</f>
        <v>0</v>
      </c>
      <c r="M95" s="8">
        <f>IF(M$92&lt;=$C95,0,IF(M$92&gt;(INDEX($D$15:$AA$15,1,$C95)+$C95),INDEX($D$20:$AA$20,,$C95)-SUM($D95:L95),INDEX($D$20:$AA$20,,$C95)/INDEX($D$15:$AA$15,1,$C95)))</f>
        <v>0</v>
      </c>
      <c r="N95" s="8">
        <f>IF(N$92&lt;=$C95,0,IF(N$92&gt;(INDEX($D$15:$AA$15,1,$C95)+$C95),INDEX($D$20:$AA$20,,$C95)-SUM($D95:M95),INDEX($D$20:$AA$20,,$C95)/INDEX($D$15:$AA$15,1,$C95)))</f>
        <v>0</v>
      </c>
      <c r="O95" s="8">
        <f>IF(O$92&lt;=$C95,0,IF(O$92&gt;(INDEX($D$15:$AA$15,1,$C95)+$C95),INDEX($D$20:$AA$20,,$C95)-SUM($D95:N95),INDEX($D$20:$AA$20,,$C95)/INDEX($D$15:$AA$15,1,$C95)))</f>
        <v>0</v>
      </c>
      <c r="P95" s="8">
        <f>IF(P$92&lt;=$C95,0,IF(P$92&gt;(INDEX($D$15:$AA$15,1,$C95)+$C95),INDEX($D$20:$AA$20,,$C95)-SUM($D95:O95),INDEX($D$20:$AA$20,,$C95)/INDEX($D$15:$AA$15,1,$C95)))</f>
        <v>0</v>
      </c>
      <c r="Q95" s="8">
        <f>IF(Q$92&lt;=$C95,0,IF(Q$92&gt;(INDEX($D$15:$AA$15,1,$C95)+$C95),INDEX($D$20:$AA$20,,$C95)-SUM($D95:P95),INDEX($D$20:$AA$20,,$C95)/INDEX($D$15:$AA$15,1,$C95)))</f>
        <v>0</v>
      </c>
      <c r="R95" s="8">
        <f>IF(R$92&lt;=$C95,0,IF(R$92&gt;(INDEX($D$15:$AA$15,1,$C95)+$C95),INDEX($D$20:$AA$20,,$C95)-SUM($D95:Q95),INDEX($D$20:$AA$20,,$C95)/INDEX($D$15:$AA$15,1,$C95)))</f>
        <v>0</v>
      </c>
      <c r="S95" s="8">
        <f>IF(S$92&lt;=$C95,0,IF(S$92&gt;(INDEX($D$15:$AA$15,1,$C95)+$C95),INDEX($D$20:$AA$20,,$C95)-SUM($D95:R95),INDEX($D$20:$AA$20,,$C95)/INDEX($D$15:$AA$15,1,$C95)))</f>
        <v>0</v>
      </c>
      <c r="T95" s="8">
        <f>IF(T$92&lt;=$C95,0,IF(T$92&gt;(INDEX($D$15:$AA$15,1,$C95)+$C95),INDEX($D$20:$AA$20,,$C95)-SUM($D95:S95),INDEX($D$20:$AA$20,,$C95)/INDEX($D$15:$AA$15,1,$C95)))</f>
        <v>0</v>
      </c>
      <c r="U95" s="8">
        <f>IF(U$92&lt;=$C95,0,IF(U$92&gt;(INDEX($D$15:$AA$15,1,$C95)+$C95),INDEX($D$20:$AA$20,,$C95)-SUM($D95:T95),INDEX($D$20:$AA$20,,$C95)/INDEX($D$15:$AA$15,1,$C95)))</f>
        <v>0</v>
      </c>
      <c r="V95" s="8">
        <f>IF(V$92&lt;=$C95,0,IF(V$92&gt;(INDEX($D$15:$AA$15,1,$C95)+$C95),INDEX($D$20:$AA$20,,$C95)-SUM($D95:U95),INDEX($D$20:$AA$20,,$C95)/INDEX($D$15:$AA$15,1,$C95)))</f>
        <v>0</v>
      </c>
      <c r="W95" s="8">
        <f>IF(W$92&lt;=$C95,0,IF(W$92&gt;(INDEX($D$15:$AA$15,1,$C95)+$C95),INDEX($D$20:$AA$20,,$C95)-SUM($D95:V95),INDEX($D$20:$AA$20,,$C95)/INDEX($D$15:$AA$15,1,$C95)))</f>
        <v>0</v>
      </c>
      <c r="X95" s="8">
        <f>IF(X$92&lt;=$C95,0,IF(X$92&gt;(INDEX($D$15:$AA$15,1,$C95)+$C95),INDEX($D$20:$AA$20,,$C95)-SUM($D95:W95),INDEX($D$20:$AA$20,,$C95)/INDEX($D$15:$AA$15,1,$C95)))</f>
        <v>0</v>
      </c>
      <c r="Y95" s="8">
        <f>IF(Y$92&lt;=$C95,0,IF(Y$92&gt;(INDEX($D$15:$AA$15,1,$C95)+$C95),INDEX($D$20:$AA$20,,$C95)-SUM($D95:X95),INDEX($D$20:$AA$20,,$C95)/INDEX($D$15:$AA$15,1,$C95)))</f>
        <v>0</v>
      </c>
      <c r="Z95" s="8">
        <f>IF(Z$92&lt;=$C95,0,IF(Z$92&gt;(INDEX($D$15:$AA$15,1,$C95)+$C95),INDEX($D$20:$AA$20,,$C95)-SUM($D95:Y95),INDEX($D$20:$AA$20,,$C95)/INDEX($D$15:$AA$15,1,$C95)))</f>
        <v>0</v>
      </c>
      <c r="AA95" s="8">
        <f>IF(AA$92&lt;=$C95,0,IF(AA$92&gt;(INDEX($D$15:$AA$15,1,$C95)+$C95),INDEX($D$20:$AA$20,,$C95)-SUM($D95:Z95),INDEX($D$20:$AA$20,,$C95)/INDEX($D$15:$AA$15,1,$C95)))</f>
        <v>0</v>
      </c>
      <c r="AB95" s="8">
        <f>IF(AB$92&lt;=$C95,0,IF(AB$92&gt;(INDEX($D$15:$AA$15,1,$C95)+$C95),INDEX($D$20:$AA$20,,$C95)-SUM($D95:AA95),INDEX($D$20:$AA$20,,$C95)/INDEX($D$15:$AA$15,1,$C95)))</f>
        <v>0</v>
      </c>
      <c r="AC95" s="8">
        <f>IF(AC$92&lt;=$C95,0,IF(AC$92&gt;(INDEX($D$15:$AA$15,1,$C95)+$C95),INDEX($D$20:$AA$20,,$C95)-SUM($D95:AB95),INDEX($D$20:$AA$20,,$C95)/INDEX($D$15:$AA$15,1,$C95)))</f>
        <v>0</v>
      </c>
      <c r="AD95" s="8">
        <f>IF(AD$92&lt;=$C95,0,IF(AD$92&gt;(INDEX($D$15:$AG$15,1,$C95)+$C95),INDEX($D$20:$AG$20,,$C95)-SUM($D95:AC95),INDEX($D$20:$AG$20,,$C95)/INDEX($D$15:$AG$15,1,$C95)))*0.5</f>
        <v>0</v>
      </c>
      <c r="AE95" s="8">
        <f>IF(AE$92&lt;=$C95,0,IF(AE$92&gt;(INDEX($D$15:$AG$15,1,$C95)+$C95),INDEX($D$20:$AG$20,,$C95)-SUM($D95:AD95),INDEX($D$20:$AG$20,,$C95)/INDEX($D$15:$AG$15,1,$C95)))</f>
        <v>0</v>
      </c>
      <c r="AF95" s="8">
        <f>IF(AF$92&lt;=$C95,0,IF(AF$92&gt;(INDEX($D$15:$AG$15,1,$C95)+$C95),INDEX($D$20:$AG$20,,$C95)-SUM($D95:AE95),INDEX($D$20:$AG$20,,$C95)/INDEX($D$15:$AG$15,1,$C95)))</f>
        <v>0</v>
      </c>
      <c r="AG95" s="8">
        <f>IF(AG$92&lt;=$C95,0,IF(AG$92&gt;(INDEX($D$15:$AG$15,1,$C95)+$C95),INDEX($D$20:$AG$20,,$C95)-SUM($D95:AF95),INDEX($D$20:$AG$20,,$C95)/INDEX($D$15:$AG$15,1,$C95)))</f>
        <v>0</v>
      </c>
      <c r="AH95" s="11">
        <f>SUM(E95:AB95)</f>
        <v>0</v>
      </c>
      <c r="AI95" s="11">
        <f t="array" ref="AI95:AI113">TRANSPOSE(D20:V20)</f>
        <v>0</v>
      </c>
      <c r="AJ95" s="11">
        <f>AI95-AH95</f>
        <v>0</v>
      </c>
      <c r="AK95" s="10">
        <f>AD122</f>
        <v>-25.5</v>
      </c>
    </row>
    <row r="96" spans="2:42" outlineLevel="1" x14ac:dyDescent="0.2">
      <c r="C96" s="10">
        <v>2</v>
      </c>
      <c r="D96" s="10"/>
      <c r="E96" s="8">
        <f>IF(E$92&lt;=$C96,0,IF(E$92&gt;(INDEX($D$15:$AA$15,1,$C96)+$C96),INDEX($D$20:$AA$20,,$C96)-SUM($D96:D96),INDEX($D$20:$AA$20,,$C96)/INDEX($D$15:$AA$15,1,$C96)))</f>
        <v>0</v>
      </c>
      <c r="F96" s="8">
        <f>IF(F$92&lt;=$C96,0,IF(F$92&gt;(INDEX($D$15:$AA$15,1,$C96)+$C96),INDEX($D$20:$AA$20,,$C96)-SUM($D96:E96),INDEX($D$20:$AA$20,,$C96)/INDEX($D$15:$AA$15,1,$C96)))</f>
        <v>0</v>
      </c>
      <c r="G96" s="8">
        <f>IF(G$92&lt;=$C96,0,IF(G$92&gt;(INDEX($D$15:$AA$15,1,$C96)+$C96),INDEX($D$20:$AA$20,,$C96)-SUM($D96:F96),INDEX($D$20:$AA$20,,$C96)/INDEX($D$15:$AA$15,1,$C96)))</f>
        <v>0</v>
      </c>
      <c r="H96" s="8">
        <f>IF(H$92&lt;=$C96,0,IF(H$92&gt;(INDEX($D$15:$AA$15,1,$C96)+$C96),INDEX($D$20:$AA$20,,$C96)-SUM($D96:G96),INDEX($D$20:$AA$20,,$C96)/INDEX($D$15:$AA$15,1,$C96)))</f>
        <v>0</v>
      </c>
      <c r="I96" s="8">
        <f>IF(I$92&lt;=$C96,0,IF(I$92&gt;(INDEX($D$15:$AA$15,1,$C96)+$C96),INDEX($D$20:$AA$20,,$C96)-SUM($D96:H96),INDEX($D$20:$AA$20,,$C96)/INDEX($D$15:$AA$15,1,$C96)))</f>
        <v>0</v>
      </c>
      <c r="J96" s="8">
        <f>IF(J$92&lt;=$C96,0,IF(J$92&gt;(INDEX($D$15:$AA$15,1,$C96)+$C96),INDEX($D$20:$AA$20,,$C96)-SUM($D96:I96),INDEX($D$20:$AA$20,,$C96)/INDEX($D$15:$AA$15,1,$C96)))</f>
        <v>0</v>
      </c>
      <c r="K96" s="8">
        <f>IF(K$92&lt;=$C96,0,IF(K$92&gt;(INDEX($D$15:$AA$15,1,$C96)+$C96),INDEX($D$20:$AA$20,,$C96)-SUM($D96:J96),INDEX($D$20:$AA$20,,$C96)/INDEX($D$15:$AA$15,1,$C96)))</f>
        <v>0</v>
      </c>
      <c r="L96" s="8">
        <f>IF(L$92&lt;=$C96,0,IF(L$92&gt;(INDEX($D$15:$AA$15,1,$C96)+$C96),INDEX($D$20:$AA$20,,$C96)-SUM($D96:K96),INDEX($D$20:$AA$20,,$C96)/INDEX($D$15:$AA$15,1,$C96)))</f>
        <v>0</v>
      </c>
      <c r="M96" s="8">
        <f>IF(M$92&lt;=$C96,0,IF(M$92&gt;(INDEX($D$15:$AA$15,1,$C96)+$C96),INDEX($D$20:$AA$20,,$C96)-SUM($D96:L96),INDEX($D$20:$AA$20,,$C96)/INDEX($D$15:$AA$15,1,$C96)))</f>
        <v>0</v>
      </c>
      <c r="N96" s="8">
        <f>IF(N$92&lt;=$C96,0,IF(N$92&gt;(INDEX($D$15:$AA$15,1,$C96)+$C96),INDEX($D$20:$AA$20,,$C96)-SUM($D96:M96),INDEX($D$20:$AA$20,,$C96)/INDEX($D$15:$AA$15,1,$C96)))</f>
        <v>0</v>
      </c>
      <c r="O96" s="8">
        <f>IF(O$92&lt;=$C96,0,IF(O$92&gt;(INDEX($D$15:$AA$15,1,$C96)+$C96),INDEX($D$20:$AA$20,,$C96)-SUM($D96:N96),INDEX($D$20:$AA$20,,$C96)/INDEX($D$15:$AA$15,1,$C96)))</f>
        <v>0</v>
      </c>
      <c r="P96" s="8">
        <f>IF(P$92&lt;=$C96,0,IF(P$92&gt;(INDEX($D$15:$AA$15,1,$C96)+$C96),INDEX($D$20:$AA$20,,$C96)-SUM($D96:O96),INDEX($D$20:$AA$20,,$C96)/INDEX($D$15:$AA$15,1,$C96)))</f>
        <v>0</v>
      </c>
      <c r="Q96" s="8">
        <f>IF(Q$92&lt;=$C96,0,IF(Q$92&gt;(INDEX($D$15:$AA$15,1,$C96)+$C96),INDEX($D$20:$AA$20,,$C96)-SUM($D96:P96),INDEX($D$20:$AA$20,,$C96)/INDEX($D$15:$AA$15,1,$C96)))</f>
        <v>0</v>
      </c>
      <c r="R96" s="8">
        <f>IF(R$92&lt;=$C96,0,IF(R$92&gt;(INDEX($D$15:$AA$15,1,$C96)+$C96),INDEX($D$20:$AA$20,,$C96)-SUM($D96:Q96),INDEX($D$20:$AA$20,,$C96)/INDEX($D$15:$AA$15,1,$C96)))</f>
        <v>0</v>
      </c>
      <c r="S96" s="8">
        <f>IF(S$92&lt;=$C96,0,IF(S$92&gt;(INDEX($D$15:$AA$15,1,$C96)+$C96),INDEX($D$20:$AA$20,,$C96)-SUM($D96:R96),INDEX($D$20:$AA$20,,$C96)/INDEX($D$15:$AA$15,1,$C96)))</f>
        <v>0</v>
      </c>
      <c r="T96" s="8">
        <f>IF(T$92&lt;=$C96,0,IF(T$92&gt;(INDEX($D$15:$AA$15,1,$C96)+$C96),INDEX($D$20:$AA$20,,$C96)-SUM($D96:S96),INDEX($D$20:$AA$20,,$C96)/INDEX($D$15:$AA$15,1,$C96)))</f>
        <v>0</v>
      </c>
      <c r="U96" s="8">
        <f>IF(U$92&lt;=$C96,0,IF(U$92&gt;(INDEX($D$15:$AA$15,1,$C96)+$C96),INDEX($D$20:$AA$20,,$C96)-SUM($D96:T96),INDEX($D$20:$AA$20,,$C96)/INDEX($D$15:$AA$15,1,$C96)))</f>
        <v>0</v>
      </c>
      <c r="V96" s="8">
        <f>IF(V$92&lt;=$C96,0,IF(V$92&gt;(INDEX($D$15:$AA$15,1,$C96)+$C96),INDEX($D$20:$AA$20,,$C96)-SUM($D96:U96),INDEX($D$20:$AA$20,,$C96)/INDEX($D$15:$AA$15,1,$C96)))</f>
        <v>0</v>
      </c>
      <c r="W96" s="8">
        <f>IF(W$92&lt;=$C96,0,IF(W$92&gt;(INDEX($D$15:$AA$15,1,$C96)+$C96),INDEX($D$20:$AA$20,,$C96)-SUM($D96:V96),INDEX($D$20:$AA$20,,$C96)/INDEX($D$15:$AA$15,1,$C96)))</f>
        <v>0</v>
      </c>
      <c r="X96" s="8">
        <f>IF(X$92&lt;=$C96,0,IF(X$92&gt;(INDEX($D$15:$AA$15,1,$C96)+$C96),INDEX($D$20:$AA$20,,$C96)-SUM($D96:W96),INDEX($D$20:$AA$20,,$C96)/INDEX($D$15:$AA$15,1,$C96)))</f>
        <v>0</v>
      </c>
      <c r="Y96" s="8">
        <f>IF(Y$92&lt;=$C96,0,IF(Y$92&gt;(INDEX($D$15:$AA$15,1,$C96)+$C96),INDEX($D$20:$AA$20,,$C96)-SUM($D96:X96),INDEX($D$20:$AA$20,,$C96)/INDEX($D$15:$AA$15,1,$C96)))</f>
        <v>0</v>
      </c>
      <c r="Z96" s="8">
        <f>IF(Z$92&lt;=$C96,0,IF(Z$92&gt;(INDEX($D$15:$AA$15,1,$C96)+$C96),INDEX($D$20:$AA$20,,$C96)-SUM($D96:Y96),INDEX($D$20:$AA$20,,$C96)/INDEX($D$15:$AA$15,1,$C96)))</f>
        <v>0</v>
      </c>
      <c r="AA96" s="8">
        <f>IF(AA$92&lt;=$C96,0,IF(AA$92&gt;(INDEX($D$15:$AA$15,1,$C96)+$C96),INDEX($D$20:$AA$20,,$C96)-SUM($D96:Z96),INDEX($D$20:$AA$20,,$C96)/INDEX($D$15:$AA$15,1,$C96)))</f>
        <v>0</v>
      </c>
      <c r="AB96" s="8">
        <f>IF(AB$92&lt;=$C96,0,IF(AB$92&gt;(INDEX($D$15:$AA$15,1,$C96)+$C96),INDEX($D$20:$AA$20,,$C96)-SUM($D96:AA96),INDEX($D$20:$AA$20,,$C96)/INDEX($D$15:$AA$15,1,$C96)))</f>
        <v>0</v>
      </c>
      <c r="AC96" s="8">
        <f>IF(AC$92&lt;=$C96,0,IF(AC$92&gt;(INDEX($D$15:$AA$15,1,$C96)+$C96),INDEX($D$20:$AA$20,,$C96)-SUM($D96:AB96),INDEX($D$20:$AA$20,,$C96)/INDEX($D$15:$AA$15,1,$C96)))</f>
        <v>0</v>
      </c>
      <c r="AD96" s="8">
        <f>IF(AD$92&lt;=$C96,0,IF(AD$92&gt;(INDEX($D$15:$AG$15,1,$C96)+$C96),INDEX($D$20:$AG$20,,$C96)-SUM($D96:AC96),INDEX($D$20:$AG$20,,$C96)/INDEX($D$15:$AG$15,1,$C96)))*0.5</f>
        <v>0</v>
      </c>
      <c r="AE96" s="8">
        <f>IF(AE$92&lt;=$C96,0,IF(AE$92&gt;(INDEX($D$15:$AG$15,1,$C96)+$C96),INDEX($D$20:$AG$20,,$C96)-SUM($D96:AD96),INDEX($D$20:$AG$20,,$C96)/INDEX($D$15:$AG$15,1,$C96)))</f>
        <v>0</v>
      </c>
      <c r="AF96" s="8">
        <f>IF(AF$92&lt;=$C96,0,IF(AF$92&gt;(INDEX($D$15:$AG$15,1,$C96)+$C96),INDEX($D$20:$AG$20,,$C96)-SUM($D96:AE96),INDEX($D$20:$AG$20,,$C96)/INDEX($D$15:$AG$15,1,$C96)))</f>
        <v>0</v>
      </c>
      <c r="AG96" s="8">
        <f>IF(AG$92&lt;=$C96,0,IF(AG$92&gt;(INDEX($D$15:$AG$15,1,$C96)+$C96),INDEX($D$20:$AG$20,,$C96)-SUM($D96:AF96),INDEX($D$20:$AG$20,,$C96)/INDEX($D$15:$AG$15,1,$C96)))</f>
        <v>0</v>
      </c>
      <c r="AH96" s="11">
        <f t="shared" ref="AH96:AH114" si="28">SUM(E96:AB96)</f>
        <v>0</v>
      </c>
      <c r="AI96" s="11">
        <v>0</v>
      </c>
      <c r="AJ96" s="11">
        <f t="shared" ref="AJ96:AJ113" si="29">AI96-AH96</f>
        <v>0</v>
      </c>
      <c r="AK96" s="10">
        <f t="shared" ref="AK96:AK113" si="30">AD123</f>
        <v>-24.5</v>
      </c>
    </row>
    <row r="97" spans="3:42" outlineLevel="1" x14ac:dyDescent="0.2">
      <c r="C97" s="10">
        <v>3</v>
      </c>
      <c r="D97" s="10"/>
      <c r="E97" s="8">
        <f>IF(E$92&lt;=$C97,0,IF(E$92&gt;(INDEX($D$15:$AA$15,1,$C97)+$C97),INDEX($D$20:$AA$20,,$C97)-SUM($D97:D97),INDEX($D$20:$AA$20,,$C97)/INDEX($D$15:$AA$15,1,$C97)))</f>
        <v>0</v>
      </c>
      <c r="F97" s="8">
        <f>IF(F$92&lt;=$C97,0,IF(F$92&gt;(INDEX($D$15:$AA$15,1,$C97)+$C97),INDEX($D$20:$AA$20,,$C97)-SUM($D97:E97),INDEX($D$20:$AA$20,,$C97)/INDEX($D$15:$AA$15,1,$C97)))</f>
        <v>0</v>
      </c>
      <c r="G97" s="8">
        <f>IF(G$92&lt;=$C97,0,IF(G$92&gt;(INDEX($D$15:$AA$15,1,$C97)+$C97),INDEX($D$20:$AA$20,,$C97)-SUM($D97:F97),INDEX($D$20:$AA$20,,$C97)/INDEX($D$15:$AA$15,1,$C97)))</f>
        <v>0</v>
      </c>
      <c r="H97" s="8">
        <f>IF(H$92&lt;=$C97,0,IF(H$92&gt;(INDEX($D$15:$AA$15,1,$C97)+$C97),INDEX($D$20:$AA$20,,$C97)-SUM($D97:G97),INDEX($D$20:$AA$20,,$C97)/INDEX($D$15:$AA$15,1,$C97)))</f>
        <v>0</v>
      </c>
      <c r="I97" s="8">
        <f>IF(I$92&lt;=$C97,0,IF(I$92&gt;(INDEX($D$15:$AA$15,1,$C97)+$C97),INDEX($D$20:$AA$20,,$C97)-SUM($D97:H97),INDEX($D$20:$AA$20,,$C97)/INDEX($D$15:$AA$15,1,$C97)))</f>
        <v>0</v>
      </c>
      <c r="J97" s="8">
        <f>IF(J$92&lt;=$C97,0,IF(J$92&gt;(INDEX($D$15:$AA$15,1,$C97)+$C97),INDEX($D$20:$AA$20,,$C97)-SUM($D97:I97),INDEX($D$20:$AA$20,,$C97)/INDEX($D$15:$AA$15,1,$C97)))</f>
        <v>0</v>
      </c>
      <c r="K97" s="8">
        <f>IF(K$92&lt;=$C97,0,IF(K$92&gt;(INDEX($D$15:$AA$15,1,$C97)+$C97),INDEX($D$20:$AA$20,,$C97)-SUM($D97:J97),INDEX($D$20:$AA$20,,$C97)/INDEX($D$15:$AA$15,1,$C97)))</f>
        <v>0</v>
      </c>
      <c r="L97" s="8">
        <f>IF(L$92&lt;=$C97,0,IF(L$92&gt;(INDEX($D$15:$AA$15,1,$C97)+$C97),INDEX($D$20:$AA$20,,$C97)-SUM($D97:K97),INDEX($D$20:$AA$20,,$C97)/INDEX($D$15:$AA$15,1,$C97)))</f>
        <v>0</v>
      </c>
      <c r="M97" s="8">
        <f>IF(M$92&lt;=$C97,0,IF(M$92&gt;(INDEX($D$15:$AA$15,1,$C97)+$C97),INDEX($D$20:$AA$20,,$C97)-SUM($D97:L97),INDEX($D$20:$AA$20,,$C97)/INDEX($D$15:$AA$15,1,$C97)))</f>
        <v>0</v>
      </c>
      <c r="N97" s="8">
        <f>IF(N$92&lt;=$C97,0,IF(N$92&gt;(INDEX($D$15:$AA$15,1,$C97)+$C97),INDEX($D$20:$AA$20,,$C97)-SUM($D97:M97),INDEX($D$20:$AA$20,,$C97)/INDEX($D$15:$AA$15,1,$C97)))</f>
        <v>0</v>
      </c>
      <c r="O97" s="8">
        <f>IF(O$92&lt;=$C97,0,IF(O$92&gt;(INDEX($D$15:$AA$15,1,$C97)+$C97),INDEX($D$20:$AA$20,,$C97)-SUM($D97:N97),INDEX($D$20:$AA$20,,$C97)/INDEX($D$15:$AA$15,1,$C97)))</f>
        <v>0</v>
      </c>
      <c r="P97" s="8">
        <f>IF(P$92&lt;=$C97,0,IF(P$92&gt;(INDEX($D$15:$AA$15,1,$C97)+$C97),INDEX($D$20:$AA$20,,$C97)-SUM($D97:O97),INDEX($D$20:$AA$20,,$C97)/INDEX($D$15:$AA$15,1,$C97)))</f>
        <v>0</v>
      </c>
      <c r="Q97" s="8">
        <f>IF(Q$92&lt;=$C97,0,IF(Q$92&gt;(INDEX($D$15:$AA$15,1,$C97)+$C97),INDEX($D$20:$AA$20,,$C97)-SUM($D97:P97),INDEX($D$20:$AA$20,,$C97)/INDEX($D$15:$AA$15,1,$C97)))</f>
        <v>0</v>
      </c>
      <c r="R97" s="8">
        <f>IF(R$92&lt;=$C97,0,IF(R$92&gt;(INDEX($D$15:$AA$15,1,$C97)+$C97),INDEX($D$20:$AA$20,,$C97)-SUM($D97:Q97),INDEX($D$20:$AA$20,,$C97)/INDEX($D$15:$AA$15,1,$C97)))</f>
        <v>0</v>
      </c>
      <c r="S97" s="8">
        <f>IF(S$92&lt;=$C97,0,IF(S$92&gt;(INDEX($D$15:$AA$15,1,$C97)+$C97),INDEX($D$20:$AA$20,,$C97)-SUM($D97:R97),INDEX($D$20:$AA$20,,$C97)/INDEX($D$15:$AA$15,1,$C97)))</f>
        <v>0</v>
      </c>
      <c r="T97" s="8">
        <f>IF(T$92&lt;=$C97,0,IF(T$92&gt;(INDEX($D$15:$AA$15,1,$C97)+$C97),INDEX($D$20:$AA$20,,$C97)-SUM($D97:S97),INDEX($D$20:$AA$20,,$C97)/INDEX($D$15:$AA$15,1,$C97)))</f>
        <v>0</v>
      </c>
      <c r="U97" s="8">
        <f>IF(U$92&lt;=$C97,0,IF(U$92&gt;(INDEX($D$15:$AA$15,1,$C97)+$C97),INDEX($D$20:$AA$20,,$C97)-SUM($D97:T97),INDEX($D$20:$AA$20,,$C97)/INDEX($D$15:$AA$15,1,$C97)))</f>
        <v>0</v>
      </c>
      <c r="V97" s="8">
        <f>IF(V$92&lt;=$C97,0,IF(V$92&gt;(INDEX($D$15:$AA$15,1,$C97)+$C97),INDEX($D$20:$AA$20,,$C97)-SUM($D97:U97),INDEX($D$20:$AA$20,,$C97)/INDEX($D$15:$AA$15,1,$C97)))</f>
        <v>0</v>
      </c>
      <c r="W97" s="8">
        <f>IF(W$92&lt;=$C97,0,IF(W$92&gt;(INDEX($D$15:$AA$15,1,$C97)+$C97),INDEX($D$20:$AA$20,,$C97)-SUM($D97:V97),INDEX($D$20:$AA$20,,$C97)/INDEX($D$15:$AA$15,1,$C97)))</f>
        <v>0</v>
      </c>
      <c r="X97" s="8">
        <f>IF(X$92&lt;=$C97,0,IF(X$92&gt;(INDEX($D$15:$AA$15,1,$C97)+$C97),INDEX($D$20:$AA$20,,$C97)-SUM($D97:W97),INDEX($D$20:$AA$20,,$C97)/INDEX($D$15:$AA$15,1,$C97)))</f>
        <v>0</v>
      </c>
      <c r="Y97" s="8">
        <f>IF(Y$92&lt;=$C97,0,IF(Y$92&gt;(INDEX($D$15:$AA$15,1,$C97)+$C97),INDEX($D$20:$AA$20,,$C97)-SUM($D97:X97),INDEX($D$20:$AA$20,,$C97)/INDEX($D$15:$AA$15,1,$C97)))</f>
        <v>0</v>
      </c>
      <c r="Z97" s="8">
        <f>IF(Z$92&lt;=$C97,0,IF(Z$92&gt;(INDEX($D$15:$AA$15,1,$C97)+$C97),INDEX($D$20:$AA$20,,$C97)-SUM($D97:Y97),INDEX($D$20:$AA$20,,$C97)/INDEX($D$15:$AA$15,1,$C97)))</f>
        <v>0</v>
      </c>
      <c r="AA97" s="8">
        <f>IF(AA$92&lt;=$C97,0,IF(AA$92&gt;(INDEX($D$15:$AA$15,1,$C97)+$C97),INDEX($D$20:$AA$20,,$C97)-SUM($D97:Z97),INDEX($D$20:$AA$20,,$C97)/INDEX($D$15:$AA$15,1,$C97)))</f>
        <v>0</v>
      </c>
      <c r="AB97" s="8">
        <f>IF(AB$92&lt;=$C97,0,IF(AB$92&gt;(INDEX($D$15:$AA$15,1,$C97)+$C97),INDEX($D$20:$AA$20,,$C97)-SUM($D97:AA97),INDEX($D$20:$AA$20,,$C97)/INDEX($D$15:$AA$15,1,$C97)))</f>
        <v>0</v>
      </c>
      <c r="AC97" s="8">
        <f>IF(AC$92&lt;=$C97,0,IF(AC$92&gt;(INDEX($D$15:$AA$15,1,$C97)+$C97),INDEX($D$20:$AA$20,,$C97)-SUM($D97:AB97),INDEX($D$20:$AA$20,,$C97)/INDEX($D$15:$AA$15,1,$C97)))</f>
        <v>0</v>
      </c>
      <c r="AD97" s="8">
        <f>IF(AD$92&lt;=$C97,0,IF(AD$92&gt;(INDEX($D$15:$AG$15,1,$C97)+$C97),INDEX($D$20:$AG$20,,$C97)-SUM($D97:AC97),INDEX($D$20:$AG$20,,$C97)/INDEX($D$15:$AG$15,1,$C97)))*0.5</f>
        <v>0</v>
      </c>
      <c r="AE97" s="8">
        <f>IF(AE$92&lt;=$C97,0,IF(AE$92&gt;(INDEX($D$15:$AG$15,1,$C97)+$C97),INDEX($D$20:$AG$20,,$C97)-SUM($D97:AD97),INDEX($D$20:$AG$20,,$C97)/INDEX($D$15:$AG$15,1,$C97)))</f>
        <v>0</v>
      </c>
      <c r="AF97" s="8">
        <f>IF(AF$92&lt;=$C97,0,IF(AF$92&gt;(INDEX($D$15:$AG$15,1,$C97)+$C97),INDEX($D$20:$AG$20,,$C97)-SUM($D97:AE97),INDEX($D$20:$AG$20,,$C97)/INDEX($D$15:$AG$15,1,$C97)))</f>
        <v>0</v>
      </c>
      <c r="AG97" s="8">
        <f>IF(AG$92&lt;=$C97,0,IF(AG$92&gt;(INDEX($D$15:$AG$15,1,$C97)+$C97),INDEX($D$20:$AG$20,,$C97)-SUM($D97:AF97),INDEX($D$20:$AG$20,,$C97)/INDEX($D$15:$AG$15,1,$C97)))</f>
        <v>0</v>
      </c>
      <c r="AH97" s="11">
        <f t="shared" si="28"/>
        <v>0</v>
      </c>
      <c r="AI97" s="11">
        <v>0</v>
      </c>
      <c r="AJ97" s="11">
        <f t="shared" si="29"/>
        <v>0</v>
      </c>
      <c r="AK97" s="10">
        <f t="shared" si="30"/>
        <v>-23.5</v>
      </c>
    </row>
    <row r="98" spans="3:42" outlineLevel="1" x14ac:dyDescent="0.2">
      <c r="C98" s="10">
        <v>4</v>
      </c>
      <c r="D98" s="10"/>
      <c r="E98" s="8">
        <f>IF(E$92&lt;=$C98,0,IF(E$92&gt;(INDEX($D$15:$AA$15,1,$C98)+$C98),INDEX($D$20:$AA$20,,$C98)-SUM($D98:D98),INDEX($D$20:$AA$20,,$C98)/INDEX($D$15:$AA$15,1,$C98)))</f>
        <v>0</v>
      </c>
      <c r="F98" s="8">
        <f>IF(F$92&lt;=$C98,0,IF(F$92&gt;(INDEX($D$15:$AA$15,1,$C98)+$C98),INDEX($D$20:$AA$20,,$C98)-SUM($D98:E98),INDEX($D$20:$AA$20,,$C98)/INDEX($D$15:$AA$15,1,$C98)))</f>
        <v>0</v>
      </c>
      <c r="G98" s="8">
        <f>IF(G$92&lt;=$C98,0,IF(G$92&gt;(INDEX($D$15:$AA$15,1,$C98)+$C98),INDEX($D$20:$AA$20,,$C98)-SUM($D98:F98),INDEX($D$20:$AA$20,,$C98)/INDEX($D$15:$AA$15,1,$C98)))</f>
        <v>0</v>
      </c>
      <c r="H98" s="8">
        <f>IF(H$92&lt;=$C98,0,IF(H$92&gt;(INDEX($D$15:$AA$15,1,$C98)+$C98),INDEX($D$20:$AA$20,,$C98)-SUM($D98:G98),INDEX($D$20:$AA$20,,$C98)/INDEX($D$15:$AA$15,1,$C98)))</f>
        <v>0</v>
      </c>
      <c r="I98" s="8">
        <f>IF(I$92&lt;=$C98,0,IF(I$92&gt;(INDEX($D$15:$AA$15,1,$C98)+$C98),INDEX($D$20:$AA$20,,$C98)-SUM($D98:H98),INDEX($D$20:$AA$20,,$C98)/INDEX($D$15:$AA$15,1,$C98)))</f>
        <v>0</v>
      </c>
      <c r="J98" s="8">
        <f>IF(J$92&lt;=$C98,0,IF(J$92&gt;(INDEX($D$15:$AA$15,1,$C98)+$C98),INDEX($D$20:$AA$20,,$C98)-SUM($D98:I98),INDEX($D$20:$AA$20,,$C98)/INDEX($D$15:$AA$15,1,$C98)))</f>
        <v>0</v>
      </c>
      <c r="K98" s="8">
        <f>IF(K$92&lt;=$C98,0,IF(K$92&gt;(INDEX($D$15:$AA$15,1,$C98)+$C98),INDEX($D$20:$AA$20,,$C98)-SUM($D98:J98),INDEX($D$20:$AA$20,,$C98)/INDEX($D$15:$AA$15,1,$C98)))</f>
        <v>0</v>
      </c>
      <c r="L98" s="8">
        <f>IF(L$92&lt;=$C98,0,IF(L$92&gt;(INDEX($D$15:$AA$15,1,$C98)+$C98),INDEX($D$20:$AA$20,,$C98)-SUM($D98:K98),INDEX($D$20:$AA$20,,$C98)/INDEX($D$15:$AA$15,1,$C98)))</f>
        <v>0</v>
      </c>
      <c r="M98" s="8">
        <f>IF(M$92&lt;=$C98,0,IF(M$92&gt;(INDEX($D$15:$AA$15,1,$C98)+$C98),INDEX($D$20:$AA$20,,$C98)-SUM($D98:L98),INDEX($D$20:$AA$20,,$C98)/INDEX($D$15:$AA$15,1,$C98)))</f>
        <v>0</v>
      </c>
      <c r="N98" s="8">
        <f>IF(N$92&lt;=$C98,0,IF(N$92&gt;(INDEX($D$15:$AA$15,1,$C98)+$C98),INDEX($D$20:$AA$20,,$C98)-SUM($D98:M98),INDEX($D$20:$AA$20,,$C98)/INDEX($D$15:$AA$15,1,$C98)))</f>
        <v>0</v>
      </c>
      <c r="O98" s="8">
        <f>IF(O$92&lt;=$C98,0,IF(O$92&gt;(INDEX($D$15:$AA$15,1,$C98)+$C98),INDEX($D$20:$AA$20,,$C98)-SUM($D98:N98),INDEX($D$20:$AA$20,,$C98)/INDEX($D$15:$AA$15,1,$C98)))</f>
        <v>0</v>
      </c>
      <c r="P98" s="8">
        <f>IF(P$92&lt;=$C98,0,IF(P$92&gt;(INDEX($D$15:$AA$15,1,$C98)+$C98),INDEX($D$20:$AA$20,,$C98)-SUM($D98:O98),INDEX($D$20:$AA$20,,$C98)/INDEX($D$15:$AA$15,1,$C98)))</f>
        <v>0</v>
      </c>
      <c r="Q98" s="8">
        <f>IF(Q$92&lt;=$C98,0,IF(Q$92&gt;(INDEX($D$15:$AA$15,1,$C98)+$C98),INDEX($D$20:$AA$20,,$C98)-SUM($D98:P98),INDEX($D$20:$AA$20,,$C98)/INDEX($D$15:$AA$15,1,$C98)))</f>
        <v>0</v>
      </c>
      <c r="R98" s="8">
        <f>IF(R$92&lt;=$C98,0,IF(R$92&gt;(INDEX($D$15:$AA$15,1,$C98)+$C98),INDEX($D$20:$AA$20,,$C98)-SUM($D98:Q98),INDEX($D$20:$AA$20,,$C98)/INDEX($D$15:$AA$15,1,$C98)))</f>
        <v>0</v>
      </c>
      <c r="S98" s="8">
        <f>IF(S$92&lt;=$C98,0,IF(S$92&gt;(INDEX($D$15:$AA$15,1,$C98)+$C98),INDEX($D$20:$AA$20,,$C98)-SUM($D98:R98),INDEX($D$20:$AA$20,,$C98)/INDEX($D$15:$AA$15,1,$C98)))</f>
        <v>0</v>
      </c>
      <c r="T98" s="8">
        <f>IF(T$92&lt;=$C98,0,IF(T$92&gt;(INDEX($D$15:$AA$15,1,$C98)+$C98),INDEX($D$20:$AA$20,,$C98)-SUM($D98:S98),INDEX($D$20:$AA$20,,$C98)/INDEX($D$15:$AA$15,1,$C98)))</f>
        <v>0</v>
      </c>
      <c r="U98" s="8">
        <f>IF(U$92&lt;=$C98,0,IF(U$92&gt;(INDEX($D$15:$AA$15,1,$C98)+$C98),INDEX($D$20:$AA$20,,$C98)-SUM($D98:T98),INDEX($D$20:$AA$20,,$C98)/INDEX($D$15:$AA$15,1,$C98)))</f>
        <v>0</v>
      </c>
      <c r="V98" s="8">
        <f>IF(V$92&lt;=$C98,0,IF(V$92&gt;(INDEX($D$15:$AA$15,1,$C98)+$C98),INDEX($D$20:$AA$20,,$C98)-SUM($D98:U98),INDEX($D$20:$AA$20,,$C98)/INDEX($D$15:$AA$15,1,$C98)))</f>
        <v>0</v>
      </c>
      <c r="W98" s="8">
        <f>IF(W$92&lt;=$C98,0,IF(W$92&gt;(INDEX($D$15:$AA$15,1,$C98)+$C98),INDEX($D$20:$AA$20,,$C98)-SUM($D98:V98),INDEX($D$20:$AA$20,,$C98)/INDEX($D$15:$AA$15,1,$C98)))</f>
        <v>0</v>
      </c>
      <c r="X98" s="8">
        <f>IF(X$92&lt;=$C98,0,IF(X$92&gt;(INDEX($D$15:$AA$15,1,$C98)+$C98),INDEX($D$20:$AA$20,,$C98)-SUM($D98:W98),INDEX($D$20:$AA$20,,$C98)/INDEX($D$15:$AA$15,1,$C98)))</f>
        <v>0</v>
      </c>
      <c r="Y98" s="8">
        <f>IF(Y$92&lt;=$C98,0,IF(Y$92&gt;(INDEX($D$15:$AA$15,1,$C98)+$C98),INDEX($D$20:$AA$20,,$C98)-SUM($D98:X98),INDEX($D$20:$AA$20,,$C98)/INDEX($D$15:$AA$15,1,$C98)))</f>
        <v>0</v>
      </c>
      <c r="Z98" s="8">
        <f>IF(Z$92&lt;=$C98,0,IF(Z$92&gt;(INDEX($D$15:$AA$15,1,$C98)+$C98),INDEX($D$20:$AA$20,,$C98)-SUM($D98:Y98),INDEX($D$20:$AA$20,,$C98)/INDEX($D$15:$AA$15,1,$C98)))</f>
        <v>0</v>
      </c>
      <c r="AA98" s="8">
        <f>IF(AA$92&lt;=$C98,0,IF(AA$92&gt;(INDEX($D$15:$AA$15,1,$C98)+$C98),INDEX($D$20:$AA$20,,$C98)-SUM($D98:Z98),INDEX($D$20:$AA$20,,$C98)/INDEX($D$15:$AA$15,1,$C98)))</f>
        <v>0</v>
      </c>
      <c r="AB98" s="8">
        <f>IF(AB$92&lt;=$C98,0,IF(AB$92&gt;(INDEX($D$15:$AA$15,1,$C98)+$C98),INDEX($D$20:$AA$20,,$C98)-SUM($D98:AA98),INDEX($D$20:$AA$20,,$C98)/INDEX($D$15:$AA$15,1,$C98)))</f>
        <v>0</v>
      </c>
      <c r="AC98" s="8">
        <f>IF(AC$92&lt;=$C98,0,IF(AC$92&gt;(INDEX($D$15:$AA$15,1,$C98)+$C98),INDEX($D$20:$AA$20,,$C98)-SUM($D98:AB98),INDEX($D$20:$AA$20,,$C98)/INDEX($D$15:$AA$15,1,$C98)))</f>
        <v>0</v>
      </c>
      <c r="AD98" s="8">
        <f>IF(AD$92&lt;=$C98,0,IF(AD$92&gt;(INDEX($D$15:$AG$15,1,$C98)+$C98),INDEX($D$20:$AG$20,,$C98)-SUM($D98:AC98),INDEX($D$20:$AG$20,,$C98)/INDEX($D$15:$AG$15,1,$C98)))*0.5</f>
        <v>0</v>
      </c>
      <c r="AE98" s="8">
        <f>IF(AE$92&lt;=$C98,0,IF(AE$92&gt;(INDEX($D$15:$AG$15,1,$C98)+$C98),INDEX($D$20:$AG$20,,$C98)-SUM($D98:AD98),INDEX($D$20:$AG$20,,$C98)/INDEX($D$15:$AG$15,1,$C98)))</f>
        <v>0</v>
      </c>
      <c r="AF98" s="8">
        <f>IF(AF$92&lt;=$C98,0,IF(AF$92&gt;(INDEX($D$15:$AG$15,1,$C98)+$C98),INDEX($D$20:$AG$20,,$C98)-SUM($D98:AE98),INDEX($D$20:$AG$20,,$C98)/INDEX($D$15:$AG$15,1,$C98)))</f>
        <v>0</v>
      </c>
      <c r="AG98" s="8">
        <f>IF(AG$92&lt;=$C98,0,IF(AG$92&gt;(INDEX($D$15:$AG$15,1,$C98)+$C98),INDEX($D$20:$AG$20,,$C98)-SUM($D98:AF98),INDEX($D$20:$AG$20,,$C98)/INDEX($D$15:$AG$15,1,$C98)))</f>
        <v>0</v>
      </c>
      <c r="AH98" s="11">
        <f t="shared" si="28"/>
        <v>0</v>
      </c>
      <c r="AI98" s="11">
        <v>0</v>
      </c>
      <c r="AJ98" s="11">
        <f t="shared" si="29"/>
        <v>0</v>
      </c>
      <c r="AK98" s="10">
        <f t="shared" si="30"/>
        <v>-22.5</v>
      </c>
    </row>
    <row r="99" spans="3:42" outlineLevel="1" x14ac:dyDescent="0.2">
      <c r="C99" s="10">
        <v>5</v>
      </c>
      <c r="D99" s="10"/>
      <c r="E99" s="8">
        <f>IF(E$92&lt;=$C99,0,IF(E$92&gt;(INDEX($D$15:$AA$15,1,$C99)+$C99),INDEX($D$20:$AA$20,,$C99)-SUM($D99:D99),INDEX($D$20:$AA$20,,$C99)/INDEX($D$15:$AA$15,1,$C99)))</f>
        <v>0</v>
      </c>
      <c r="F99" s="8">
        <f>IF(F$92&lt;=$C99,0,IF(F$92&gt;(INDEX($D$15:$AA$15,1,$C99)+$C99),INDEX($D$20:$AA$20,,$C99)-SUM($D99:E99),INDEX($D$20:$AA$20,,$C99)/INDEX($D$15:$AA$15,1,$C99)))</f>
        <v>0</v>
      </c>
      <c r="G99" s="8">
        <f>IF(G$92&lt;=$C99,0,IF(G$92&gt;(INDEX($D$15:$AA$15,1,$C99)+$C99),INDEX($D$20:$AA$20,,$C99)-SUM($D99:F99),INDEX($D$20:$AA$20,,$C99)/INDEX($D$15:$AA$15,1,$C99)))</f>
        <v>0</v>
      </c>
      <c r="H99" s="8">
        <f>IF(H$92&lt;=$C99,0,IF(H$92&gt;(INDEX($D$15:$AA$15,1,$C99)+$C99),INDEX($D$20:$AA$20,,$C99)-SUM($D99:G99),INDEX($D$20:$AA$20,,$C99)/INDEX($D$15:$AA$15,1,$C99)))</f>
        <v>0</v>
      </c>
      <c r="I99" s="8">
        <f>IF(I$92&lt;=$C99,0,IF(I$92&gt;(INDEX($D$15:$AA$15,1,$C99)+$C99),INDEX($D$20:$AA$20,,$C99)-SUM($D99:H99),INDEX($D$20:$AA$20,,$C99)/INDEX($D$15:$AA$15,1,$C99)))</f>
        <v>0</v>
      </c>
      <c r="J99" s="8">
        <f>IF(J$92&lt;=$C99,0,IF(J$92&gt;(INDEX($D$15:$AA$15,1,$C99)+$C99),INDEX($D$20:$AA$20,,$C99)-SUM($D99:I99),INDEX($D$20:$AA$20,,$C99)/INDEX($D$15:$AA$15,1,$C99)))</f>
        <v>0</v>
      </c>
      <c r="K99" s="8">
        <f>IF(K$92&lt;=$C99,0,IF(K$92&gt;(INDEX($D$15:$AA$15,1,$C99)+$C99),INDEX($D$20:$AA$20,,$C99)-SUM($D99:J99),INDEX($D$20:$AA$20,,$C99)/INDEX($D$15:$AA$15,1,$C99)))</f>
        <v>0</v>
      </c>
      <c r="L99" s="8">
        <f>IF(L$92&lt;=$C99,0,IF(L$92&gt;(INDEX($D$15:$AA$15,1,$C99)+$C99),INDEX($D$20:$AA$20,,$C99)-SUM($D99:K99),INDEX($D$20:$AA$20,,$C99)/INDEX($D$15:$AA$15,1,$C99)))</f>
        <v>0</v>
      </c>
      <c r="M99" s="8">
        <f>IF(M$92&lt;=$C99,0,IF(M$92&gt;(INDEX($D$15:$AA$15,1,$C99)+$C99),INDEX($D$20:$AA$20,,$C99)-SUM($D99:L99),INDEX($D$20:$AA$20,,$C99)/INDEX($D$15:$AA$15,1,$C99)))</f>
        <v>0</v>
      </c>
      <c r="N99" s="8">
        <f>IF(N$92&lt;=$C99,0,IF(N$92&gt;(INDEX($D$15:$AA$15,1,$C99)+$C99),INDEX($D$20:$AA$20,,$C99)-SUM($D99:M99),INDEX($D$20:$AA$20,,$C99)/INDEX($D$15:$AA$15,1,$C99)))</f>
        <v>0</v>
      </c>
      <c r="O99" s="8">
        <f>IF(O$92&lt;=$C99,0,IF(O$92&gt;(INDEX($D$15:$AA$15,1,$C99)+$C99),INDEX($D$20:$AA$20,,$C99)-SUM($D99:N99),INDEX($D$20:$AA$20,,$C99)/INDEX($D$15:$AA$15,1,$C99)))</f>
        <v>0</v>
      </c>
      <c r="P99" s="8">
        <f>IF(P$92&lt;=$C99,0,IF(P$92&gt;(INDEX($D$15:$AA$15,1,$C99)+$C99),INDEX($D$20:$AA$20,,$C99)-SUM($D99:O99),INDEX($D$20:$AA$20,,$C99)/INDEX($D$15:$AA$15,1,$C99)))</f>
        <v>0</v>
      </c>
      <c r="Q99" s="8">
        <f>IF(Q$92&lt;=$C99,0,IF(Q$92&gt;(INDEX($D$15:$AA$15,1,$C99)+$C99),INDEX($D$20:$AA$20,,$C99)-SUM($D99:P99),INDEX($D$20:$AA$20,,$C99)/INDEX($D$15:$AA$15,1,$C99)))</f>
        <v>0</v>
      </c>
      <c r="R99" s="8">
        <f>IF(R$92&lt;=$C99,0,IF(R$92&gt;(INDEX($D$15:$AA$15,1,$C99)+$C99),INDEX($D$20:$AA$20,,$C99)-SUM($D99:Q99),INDEX($D$20:$AA$20,,$C99)/INDEX($D$15:$AA$15,1,$C99)))</f>
        <v>0</v>
      </c>
      <c r="S99" s="8">
        <f>IF(S$92&lt;=$C99,0,IF(S$92&gt;(INDEX($D$15:$AA$15,1,$C99)+$C99),INDEX($D$20:$AA$20,,$C99)-SUM($D99:R99),INDEX($D$20:$AA$20,,$C99)/INDEX($D$15:$AA$15,1,$C99)))</f>
        <v>0</v>
      </c>
      <c r="T99" s="8">
        <f>IF(T$92&lt;=$C99,0,IF(T$92&gt;(INDEX($D$15:$AA$15,1,$C99)+$C99),INDEX($D$20:$AA$20,,$C99)-SUM($D99:S99),INDEX($D$20:$AA$20,,$C99)/INDEX($D$15:$AA$15,1,$C99)))</f>
        <v>0</v>
      </c>
      <c r="U99" s="8">
        <f>IF(U$92&lt;=$C99,0,IF(U$92&gt;(INDEX($D$15:$AA$15,1,$C99)+$C99),INDEX($D$20:$AA$20,,$C99)-SUM($D99:T99),INDEX($D$20:$AA$20,,$C99)/INDEX($D$15:$AA$15,1,$C99)))</f>
        <v>0</v>
      </c>
      <c r="V99" s="8">
        <f>IF(V$92&lt;=$C99,0,IF(V$92&gt;(INDEX($D$15:$AA$15,1,$C99)+$C99),INDEX($D$20:$AA$20,,$C99)-SUM($D99:U99),INDEX($D$20:$AA$20,,$C99)/INDEX($D$15:$AA$15,1,$C99)))</f>
        <v>0</v>
      </c>
      <c r="W99" s="8">
        <f>IF(W$92&lt;=$C99,0,IF(W$92&gt;(INDEX($D$15:$AA$15,1,$C99)+$C99),INDEX($D$20:$AA$20,,$C99)-SUM($D99:V99),INDEX($D$20:$AA$20,,$C99)/INDEX($D$15:$AA$15,1,$C99)))</f>
        <v>0</v>
      </c>
      <c r="X99" s="8">
        <f>IF(X$92&lt;=$C99,0,IF(X$92&gt;(INDEX($D$15:$AA$15,1,$C99)+$C99),INDEX($D$20:$AA$20,,$C99)-SUM($D99:W99),INDEX($D$20:$AA$20,,$C99)/INDEX($D$15:$AA$15,1,$C99)))</f>
        <v>0</v>
      </c>
      <c r="Y99" s="8">
        <f>IF(Y$92&lt;=$C99,0,IF(Y$92&gt;(INDEX($D$15:$AA$15,1,$C99)+$C99),INDEX($D$20:$AA$20,,$C99)-SUM($D99:X99),INDEX($D$20:$AA$20,,$C99)/INDEX($D$15:$AA$15,1,$C99)))</f>
        <v>0</v>
      </c>
      <c r="Z99" s="8">
        <f>IF(Z$92&lt;=$C99,0,IF(Z$92&gt;(INDEX($D$15:$AA$15,1,$C99)+$C99),INDEX($D$20:$AA$20,,$C99)-SUM($D99:Y99),INDEX($D$20:$AA$20,,$C99)/INDEX($D$15:$AA$15,1,$C99)))</f>
        <v>0</v>
      </c>
      <c r="AA99" s="8">
        <f>IF(AA$92&lt;=$C99,0,IF(AA$92&gt;(INDEX($D$15:$AA$15,1,$C99)+$C99),INDEX($D$20:$AA$20,,$C99)-SUM($D99:Z99),INDEX($D$20:$AA$20,,$C99)/INDEX($D$15:$AA$15,1,$C99)))</f>
        <v>0</v>
      </c>
      <c r="AB99" s="8">
        <f>IF(AB$92&lt;=$C99,0,IF(AB$92&gt;(INDEX($D$15:$AA$15,1,$C99)+$C99),INDEX($D$20:$AA$20,,$C99)-SUM($D99:AA99),INDEX($D$20:$AA$20,,$C99)/INDEX($D$15:$AA$15,1,$C99)))</f>
        <v>0</v>
      </c>
      <c r="AC99" s="8">
        <f>IF(AC$92&lt;=$C99,0,IF(AC$92&gt;(INDEX($D$15:$AA$15,1,$C99)+$C99),INDEX($D$20:$AA$20,,$C99)-SUM($D99:AB99),INDEX($D$20:$AA$20,,$C99)/INDEX($D$15:$AA$15,1,$C99)))</f>
        <v>0</v>
      </c>
      <c r="AD99" s="8">
        <f>IF(AD$92&lt;=$C99,0,IF(AD$92&gt;(INDEX($D$15:$AG$15,1,$C99)+$C99),INDEX($D$20:$AG$20,,$C99)-SUM($D99:AC99),INDEX($D$20:$AG$20,,$C99)/INDEX($D$15:$AG$15,1,$C99)))*0.5</f>
        <v>0</v>
      </c>
      <c r="AE99" s="8">
        <f>IF(AE$92&lt;=$C99,0,IF(AE$92&gt;(INDEX($D$15:$AG$15,1,$C99)+$C99),INDEX($D$20:$AG$20,,$C99)-SUM($D99:AD99),INDEX($D$20:$AG$20,,$C99)/INDEX($D$15:$AG$15,1,$C99)))</f>
        <v>0</v>
      </c>
      <c r="AF99" s="8">
        <f>IF(AF$92&lt;=$C99,0,IF(AF$92&gt;(INDEX($D$15:$AG$15,1,$C99)+$C99),INDEX($D$20:$AG$20,,$C99)-SUM($D99:AE99),INDEX($D$20:$AG$20,,$C99)/INDEX($D$15:$AG$15,1,$C99)))</f>
        <v>0</v>
      </c>
      <c r="AG99" s="8">
        <f>IF(AG$92&lt;=$C99,0,IF(AG$92&gt;(INDEX($D$15:$AG$15,1,$C99)+$C99),INDEX($D$20:$AG$20,,$C99)-SUM($D99:AF99),INDEX($D$20:$AG$20,,$C99)/INDEX($D$15:$AG$15,1,$C99)))</f>
        <v>0</v>
      </c>
      <c r="AH99" s="11">
        <f t="shared" si="28"/>
        <v>0</v>
      </c>
      <c r="AI99" s="11">
        <v>0</v>
      </c>
      <c r="AJ99" s="11">
        <f t="shared" si="29"/>
        <v>0</v>
      </c>
      <c r="AK99" s="10">
        <f t="shared" si="30"/>
        <v>-21.5</v>
      </c>
    </row>
    <row r="100" spans="3:42" outlineLevel="1" x14ac:dyDescent="0.2">
      <c r="C100" s="10">
        <v>6</v>
      </c>
      <c r="D100" s="10"/>
      <c r="E100" s="8">
        <f>IF(E$92&lt;=$C100,0,IF(E$92&gt;(INDEX($D$15:$AA$15,1,$C100)+$C100),INDEX($D$20:$AA$20,,$C100)-SUM($D100:D100),INDEX($D$20:$AA$20,,$C100)/INDEX($D$15:$AA$15,1,$C100)))</f>
        <v>0</v>
      </c>
      <c r="F100" s="8">
        <f>IF(F$92&lt;=$C100,0,IF(F$92&gt;(INDEX($D$15:$AA$15,1,$C100)+$C100),INDEX($D$20:$AA$20,,$C100)-SUM($D100:E100),INDEX($D$20:$AA$20,,$C100)/INDEX($D$15:$AA$15,1,$C100)))</f>
        <v>0</v>
      </c>
      <c r="G100" s="8">
        <f>IF(G$92&lt;=$C100,0,IF(G$92&gt;(INDEX($D$15:$AA$15,1,$C100)+$C100),INDEX($D$20:$AA$20,,$C100)-SUM($D100:F100),INDEX($D$20:$AA$20,,$C100)/INDEX($D$15:$AA$15,1,$C100)))</f>
        <v>0</v>
      </c>
      <c r="H100" s="8">
        <f>IF(H$92&lt;=$C100,0,IF(H$92&gt;(INDEX($D$15:$AA$15,1,$C100)+$C100),INDEX($D$20:$AA$20,,$C100)-SUM($D100:G100),INDEX($D$20:$AA$20,,$C100)/INDEX($D$15:$AA$15,1,$C100)))</f>
        <v>0</v>
      </c>
      <c r="I100" s="8">
        <f>IF(I$92&lt;=$C100,0,IF(I$92&gt;(INDEX($D$15:$AA$15,1,$C100)+$C100),INDEX($D$20:$AA$20,,$C100)-SUM($D100:H100),INDEX($D$20:$AA$20,,$C100)/INDEX($D$15:$AA$15,1,$C100)))</f>
        <v>0</v>
      </c>
      <c r="J100" s="8">
        <f>IF(J$92&lt;=$C100,0,IF(J$92&gt;(INDEX($D$15:$AA$15,1,$C100)+$C100),INDEX($D$20:$AA$20,,$C100)-SUM($D100:I100),INDEX($D$20:$AA$20,,$C100)/INDEX($D$15:$AA$15,1,$C100)))</f>
        <v>0</v>
      </c>
      <c r="K100" s="8">
        <f>IF(K$92&lt;=$C100,0,IF(K$92&gt;(INDEX($D$15:$AA$15,1,$C100)+$C100),INDEX($D$20:$AA$20,,$C100)-SUM($D100:J100),INDEX($D$20:$AA$20,,$C100)/INDEX($D$15:$AA$15,1,$C100)))</f>
        <v>0</v>
      </c>
      <c r="L100" s="8">
        <f>IF(L$92&lt;=$C100,0,IF(L$92&gt;(INDEX($D$15:$AA$15,1,$C100)+$C100),INDEX($D$20:$AA$20,,$C100)-SUM($D100:K100),INDEX($D$20:$AA$20,,$C100)/INDEX($D$15:$AA$15,1,$C100)))</f>
        <v>0</v>
      </c>
      <c r="M100" s="8">
        <f>IF(M$92&lt;=$C100,0,IF(M$92&gt;(INDEX($D$15:$AA$15,1,$C100)+$C100),INDEX($D$20:$AA$20,,$C100)-SUM($D100:L100),INDEX($D$20:$AA$20,,$C100)/INDEX($D$15:$AA$15,1,$C100)))</f>
        <v>0</v>
      </c>
      <c r="N100" s="8">
        <f>IF(N$92&lt;=$C100,0,IF(N$92&gt;(INDEX($D$15:$AA$15,1,$C100)+$C100),INDEX($D$20:$AA$20,,$C100)-SUM($D100:M100),INDEX($D$20:$AA$20,,$C100)/INDEX($D$15:$AA$15,1,$C100)))</f>
        <v>0</v>
      </c>
      <c r="O100" s="8">
        <f>IF(O$92&lt;=$C100,0,IF(O$92&gt;(INDEX($D$15:$AA$15,1,$C100)+$C100),INDEX($D$20:$AA$20,,$C100)-SUM($D100:N100),INDEX($D$20:$AA$20,,$C100)/INDEX($D$15:$AA$15,1,$C100)))</f>
        <v>0</v>
      </c>
      <c r="P100" s="8">
        <f>IF(P$92&lt;=$C100,0,IF(P$92&gt;(INDEX($D$15:$AA$15,1,$C100)+$C100),INDEX($D$20:$AA$20,,$C100)-SUM($D100:O100),INDEX($D$20:$AA$20,,$C100)/INDEX($D$15:$AA$15,1,$C100)))</f>
        <v>0</v>
      </c>
      <c r="Q100" s="8">
        <f>IF(Q$92&lt;=$C100,0,IF(Q$92&gt;(INDEX($D$15:$AA$15,1,$C100)+$C100),INDEX($D$20:$AA$20,,$C100)-SUM($D100:P100),INDEX($D$20:$AA$20,,$C100)/INDEX($D$15:$AA$15,1,$C100)))</f>
        <v>0</v>
      </c>
      <c r="R100" s="8">
        <f>IF(R$92&lt;=$C100,0,IF(R$92&gt;(INDEX($D$15:$AA$15,1,$C100)+$C100),INDEX($D$20:$AA$20,,$C100)-SUM($D100:Q100),INDEX($D$20:$AA$20,,$C100)/INDEX($D$15:$AA$15,1,$C100)))</f>
        <v>0</v>
      </c>
      <c r="S100" s="8">
        <f>IF(S$92&lt;=$C100,0,IF(S$92&gt;(INDEX($D$15:$AA$15,1,$C100)+$C100),INDEX($D$20:$AA$20,,$C100)-SUM($D100:R100),INDEX($D$20:$AA$20,,$C100)/INDEX($D$15:$AA$15,1,$C100)))</f>
        <v>0</v>
      </c>
      <c r="T100" s="8">
        <f>IF(T$92&lt;=$C100,0,IF(T$92&gt;(INDEX($D$15:$AA$15,1,$C100)+$C100),INDEX($D$20:$AA$20,,$C100)-SUM($D100:S100),INDEX($D$20:$AA$20,,$C100)/INDEX($D$15:$AA$15,1,$C100)))</f>
        <v>0</v>
      </c>
      <c r="U100" s="8">
        <f>IF(U$92&lt;=$C100,0,IF(U$92&gt;(INDEX($D$15:$AA$15,1,$C100)+$C100),INDEX($D$20:$AA$20,,$C100)-SUM($D100:T100),INDEX($D$20:$AA$20,,$C100)/INDEX($D$15:$AA$15,1,$C100)))</f>
        <v>0</v>
      </c>
      <c r="V100" s="8">
        <f>IF(V$92&lt;=$C100,0,IF(V$92&gt;(INDEX($D$15:$AA$15,1,$C100)+$C100),INDEX($D$20:$AA$20,,$C100)-SUM($D100:U100),INDEX($D$20:$AA$20,,$C100)/INDEX($D$15:$AA$15,1,$C100)))</f>
        <v>0</v>
      </c>
      <c r="W100" s="8">
        <f>IF(W$92&lt;=$C100,0,IF(W$92&gt;(INDEX($D$15:$AA$15,1,$C100)+$C100),INDEX($D$20:$AA$20,,$C100)-SUM($D100:V100),INDEX($D$20:$AA$20,,$C100)/INDEX($D$15:$AA$15,1,$C100)))</f>
        <v>0</v>
      </c>
      <c r="X100" s="8">
        <f>IF(X$92&lt;=$C100,0,IF(X$92&gt;(INDEX($D$15:$AA$15,1,$C100)+$C100),INDEX($D$20:$AA$20,,$C100)-SUM($D100:W100),INDEX($D$20:$AA$20,,$C100)/INDEX($D$15:$AA$15,1,$C100)))</f>
        <v>0</v>
      </c>
      <c r="Y100" s="8">
        <f>IF(Y$92&lt;=$C100,0,IF(Y$92&gt;(INDEX($D$15:$AA$15,1,$C100)+$C100),INDEX($D$20:$AA$20,,$C100)-SUM($D100:X100),INDEX($D$20:$AA$20,,$C100)/INDEX($D$15:$AA$15,1,$C100)))</f>
        <v>0</v>
      </c>
      <c r="Z100" s="8">
        <f>IF(Z$92&lt;=$C100,0,IF(Z$92&gt;(INDEX($D$15:$AA$15,1,$C100)+$C100),INDEX($D$20:$AA$20,,$C100)-SUM($D100:Y100),INDEX($D$20:$AA$20,,$C100)/INDEX($D$15:$AA$15,1,$C100)))</f>
        <v>0</v>
      </c>
      <c r="AA100" s="8">
        <f>IF(AA$92&lt;=$C100,0,IF(AA$92&gt;(INDEX($D$15:$AA$15,1,$C100)+$C100),INDEX($D$20:$AA$20,,$C100)-SUM($D100:Z100),INDEX($D$20:$AA$20,,$C100)/INDEX($D$15:$AA$15,1,$C100)))</f>
        <v>0</v>
      </c>
      <c r="AB100" s="8">
        <f>IF(AB$92&lt;=$C100,0,IF(AB$92&gt;(INDEX($D$15:$AA$15,1,$C100)+$C100),INDEX($D$20:$AA$20,,$C100)-SUM($D100:AA100),INDEX($D$20:$AA$20,,$C100)/INDEX($D$15:$AA$15,1,$C100)))</f>
        <v>0</v>
      </c>
      <c r="AC100" s="8">
        <f>IF(AC$92&lt;=$C100,0,IF(AC$92&gt;(INDEX($D$15:$AA$15,1,$C100)+$C100),INDEX($D$20:$AA$20,,$C100)-SUM($D100:AB100),INDEX($D$20:$AA$20,,$C100)/INDEX($D$15:$AA$15,1,$C100)))</f>
        <v>0</v>
      </c>
      <c r="AD100" s="8">
        <f>IF(AD$92&lt;=$C100,0,IF(AD$92&gt;(INDEX($D$15:$AG$15,1,$C100)+$C100),INDEX($D$20:$AG$20,,$C100)-SUM($D100:AC100),INDEX($D$20:$AG$20,,$C100)/INDEX($D$15:$AG$15,1,$C100)))*0.5</f>
        <v>0</v>
      </c>
      <c r="AE100" s="8">
        <f>IF(AE$92&lt;=$C100,0,IF(AE$92&gt;(INDEX($D$15:$AG$15,1,$C100)+$C100),INDEX($D$20:$AG$20,,$C100)-SUM($D100:AD100),INDEX($D$20:$AG$20,,$C100)/INDEX($D$15:$AG$15,1,$C100)))</f>
        <v>0</v>
      </c>
      <c r="AF100" s="8">
        <f>IF(AF$92&lt;=$C100,0,IF(AF$92&gt;(INDEX($D$15:$AG$15,1,$C100)+$C100),INDEX($D$20:$AG$20,,$C100)-SUM($D100:AE100),INDEX($D$20:$AG$20,,$C100)/INDEX($D$15:$AG$15,1,$C100)))</f>
        <v>0</v>
      </c>
      <c r="AG100" s="8">
        <f>IF(AG$92&lt;=$C100,0,IF(AG$92&gt;(INDEX($D$15:$AG$15,1,$C100)+$C100),INDEX($D$20:$AG$20,,$C100)-SUM($D100:AF100),INDEX($D$20:$AG$20,,$C100)/INDEX($D$15:$AG$15,1,$C100)))</f>
        <v>0</v>
      </c>
      <c r="AH100" s="11">
        <f t="shared" si="28"/>
        <v>0</v>
      </c>
      <c r="AI100" s="11">
        <v>0</v>
      </c>
      <c r="AJ100" s="11">
        <f t="shared" si="29"/>
        <v>0</v>
      </c>
      <c r="AK100" s="10">
        <f t="shared" si="30"/>
        <v>-20.5</v>
      </c>
    </row>
    <row r="101" spans="3:42" outlineLevel="1" x14ac:dyDescent="0.2">
      <c r="C101" s="10">
        <v>7</v>
      </c>
      <c r="D101" s="10"/>
      <c r="E101" s="8">
        <f>IF(E$92&lt;=$C101,0,IF(E$92&gt;(INDEX($D$15:$AA$15,1,$C101)+$C101),INDEX($D$20:$AA$20,,$C101)-SUM($D101:D101),INDEX($D$20:$AA$20,,$C101)/INDEX($D$15:$AA$15,1,$C101)))</f>
        <v>0</v>
      </c>
      <c r="F101" s="8">
        <f>IF(F$92&lt;=$C101,0,IF(F$92&gt;(INDEX($D$15:$AA$15,1,$C101)+$C101),INDEX($D$20:$AA$20,,$C101)-SUM($D101:E101),INDEX($D$20:$AA$20,,$C101)/INDEX($D$15:$AA$15,1,$C101)))</f>
        <v>0</v>
      </c>
      <c r="G101" s="8">
        <f>IF(G$92&lt;=$C101,0,IF(G$92&gt;(INDEX($D$15:$AA$15,1,$C101)+$C101),INDEX($D$20:$AA$20,,$C101)-SUM($D101:F101),INDEX($D$20:$AA$20,,$C101)/INDEX($D$15:$AA$15,1,$C101)))</f>
        <v>0</v>
      </c>
      <c r="H101" s="8">
        <f>IF(H$92&lt;=$C101,0,IF(H$92&gt;(INDEX($D$15:$AA$15,1,$C101)+$C101),INDEX($D$20:$AA$20,,$C101)-SUM($D101:G101),INDEX($D$20:$AA$20,,$C101)/INDEX($D$15:$AA$15,1,$C101)))</f>
        <v>0</v>
      </c>
      <c r="I101" s="8">
        <f>IF(I$92&lt;=$C101,0,IF(I$92&gt;(INDEX($D$15:$AA$15,1,$C101)+$C101),INDEX($D$20:$AA$20,,$C101)-SUM($D101:H101),INDEX($D$20:$AA$20,,$C101)/INDEX($D$15:$AA$15,1,$C101)))</f>
        <v>0</v>
      </c>
      <c r="J101" s="8">
        <f>IF(J$92&lt;=$C101,0,IF(J$92&gt;(INDEX($D$15:$AA$15,1,$C101)+$C101),INDEX($D$20:$AA$20,,$C101)-SUM($D101:I101),INDEX($D$20:$AA$20,,$C101)/INDEX($D$15:$AA$15,1,$C101)))</f>
        <v>0</v>
      </c>
      <c r="K101" s="8">
        <f>IF(K$92&lt;=$C101,0,IF(K$92&gt;(INDEX($D$15:$AA$15,1,$C101)+$C101),INDEX($D$20:$AA$20,,$C101)-SUM($D101:J101),INDEX($D$20:$AA$20,,$C101)/INDEX($D$15:$AA$15,1,$C101)))</f>
        <v>0</v>
      </c>
      <c r="L101" s="8">
        <f>IF(L$92&lt;=$C101,0,IF(L$92&gt;(INDEX($D$15:$AA$15,1,$C101)+$C101),INDEX($D$20:$AA$20,,$C101)-SUM($D101:K101),INDEX($D$20:$AA$20,,$C101)/INDEX($D$15:$AA$15,1,$C101)))</f>
        <v>0</v>
      </c>
      <c r="M101" s="8">
        <f>IF(M$92&lt;=$C101,0,IF(M$92&gt;(INDEX($D$15:$AA$15,1,$C101)+$C101),INDEX($D$20:$AA$20,,$C101)-SUM($D101:L101),INDEX($D$20:$AA$20,,$C101)/INDEX($D$15:$AA$15,1,$C101)))</f>
        <v>0</v>
      </c>
      <c r="N101" s="8">
        <f>IF(N$92&lt;=$C101,0,IF(N$92&gt;(INDEX($D$15:$AA$15,1,$C101)+$C101),INDEX($D$20:$AA$20,,$C101)-SUM($D101:M101),INDEX($D$20:$AA$20,,$C101)/INDEX($D$15:$AA$15,1,$C101)))</f>
        <v>0</v>
      </c>
      <c r="O101" s="8">
        <f>IF(O$92&lt;=$C101,0,IF(O$92&gt;(INDEX($D$15:$AA$15,1,$C101)+$C101),INDEX($D$20:$AA$20,,$C101)-SUM($D101:N101),INDEX($D$20:$AA$20,,$C101)/INDEX($D$15:$AA$15,1,$C101)))</f>
        <v>0</v>
      </c>
      <c r="P101" s="8">
        <f>IF(P$92&lt;=$C101,0,IF(P$92&gt;(INDEX($D$15:$AA$15,1,$C101)+$C101),INDEX($D$20:$AA$20,,$C101)-SUM($D101:O101),INDEX($D$20:$AA$20,,$C101)/INDEX($D$15:$AA$15,1,$C101)))</f>
        <v>0</v>
      </c>
      <c r="Q101" s="8">
        <f>IF(Q$92&lt;=$C101,0,IF(Q$92&gt;(INDEX($D$15:$AA$15,1,$C101)+$C101),INDEX($D$20:$AA$20,,$C101)-SUM($D101:P101),INDEX($D$20:$AA$20,,$C101)/INDEX($D$15:$AA$15,1,$C101)))</f>
        <v>0</v>
      </c>
      <c r="R101" s="8">
        <f>IF(R$92&lt;=$C101,0,IF(R$92&gt;(INDEX($D$15:$AA$15,1,$C101)+$C101),INDEX($D$20:$AA$20,,$C101)-SUM($D101:Q101),INDEX($D$20:$AA$20,,$C101)/INDEX($D$15:$AA$15,1,$C101)))</f>
        <v>0</v>
      </c>
      <c r="S101" s="8">
        <f>IF(S$92&lt;=$C101,0,IF(S$92&gt;(INDEX($D$15:$AA$15,1,$C101)+$C101),INDEX($D$20:$AA$20,,$C101)-SUM($D101:R101),INDEX($D$20:$AA$20,,$C101)/INDEX($D$15:$AA$15,1,$C101)))</f>
        <v>0</v>
      </c>
      <c r="T101" s="8">
        <f>IF(T$92&lt;=$C101,0,IF(T$92&gt;(INDEX($D$15:$AA$15,1,$C101)+$C101),INDEX($D$20:$AA$20,,$C101)-SUM($D101:S101),INDEX($D$20:$AA$20,,$C101)/INDEX($D$15:$AA$15,1,$C101)))</f>
        <v>0</v>
      </c>
      <c r="U101" s="8">
        <f>IF(U$92&lt;=$C101,0,IF(U$92&gt;(INDEX($D$15:$AA$15,1,$C101)+$C101),INDEX($D$20:$AA$20,,$C101)-SUM($D101:T101),INDEX($D$20:$AA$20,,$C101)/INDEX($D$15:$AA$15,1,$C101)))</f>
        <v>0</v>
      </c>
      <c r="V101" s="8">
        <f>IF(V$92&lt;=$C101,0,IF(V$92&gt;(INDEX($D$15:$AA$15,1,$C101)+$C101),INDEX($D$20:$AA$20,,$C101)-SUM($D101:U101),INDEX($D$20:$AA$20,,$C101)/INDEX($D$15:$AA$15,1,$C101)))</f>
        <v>0</v>
      </c>
      <c r="W101" s="8">
        <f>IF(W$92&lt;=$C101,0,IF(W$92&gt;(INDEX($D$15:$AA$15,1,$C101)+$C101),INDEX($D$20:$AA$20,,$C101)-SUM($D101:V101),INDEX($D$20:$AA$20,,$C101)/INDEX($D$15:$AA$15,1,$C101)))</f>
        <v>0</v>
      </c>
      <c r="X101" s="8">
        <f>IF(X$92&lt;=$C101,0,IF(X$92&gt;(INDEX($D$15:$AA$15,1,$C101)+$C101),INDEX($D$20:$AA$20,,$C101)-SUM($D101:W101),INDEX($D$20:$AA$20,,$C101)/INDEX($D$15:$AA$15,1,$C101)))</f>
        <v>0</v>
      </c>
      <c r="Y101" s="8">
        <f>IF(Y$92&lt;=$C101,0,IF(Y$92&gt;(INDEX($D$15:$AA$15,1,$C101)+$C101),INDEX($D$20:$AA$20,,$C101)-SUM($D101:X101),INDEX($D$20:$AA$20,,$C101)/INDEX($D$15:$AA$15,1,$C101)))</f>
        <v>0</v>
      </c>
      <c r="Z101" s="8">
        <f>IF(Z$92&lt;=$C101,0,IF(Z$92&gt;(INDEX($D$15:$AA$15,1,$C101)+$C101),INDEX($D$20:$AA$20,,$C101)-SUM($D101:Y101),INDEX($D$20:$AA$20,,$C101)/INDEX($D$15:$AA$15,1,$C101)))</f>
        <v>0</v>
      </c>
      <c r="AA101" s="8">
        <f>IF(AA$92&lt;=$C101,0,IF(AA$92&gt;(INDEX($D$15:$AA$15,1,$C101)+$C101),INDEX($D$20:$AA$20,,$C101)-SUM($D101:Z101),INDEX($D$20:$AA$20,,$C101)/INDEX($D$15:$AA$15,1,$C101)))</f>
        <v>0</v>
      </c>
      <c r="AB101" s="8">
        <f>IF(AB$92&lt;=$C101,0,IF(AB$92&gt;(INDEX($D$15:$AA$15,1,$C101)+$C101),INDEX($D$20:$AA$20,,$C101)-SUM($D101:AA101),INDEX($D$20:$AA$20,,$C101)/INDEX($D$15:$AA$15,1,$C101)))</f>
        <v>0</v>
      </c>
      <c r="AC101" s="8">
        <f>IF(AC$92&lt;=$C101,0,IF(AC$92&gt;(INDEX($D$15:$AA$15,1,$C101)+$C101),INDEX($D$20:$AA$20,,$C101)-SUM($D101:AB101),INDEX($D$20:$AA$20,,$C101)/INDEX($D$15:$AA$15,1,$C101)))</f>
        <v>0</v>
      </c>
      <c r="AD101" s="8">
        <f>IF(AD$92&lt;=$C101,0,IF(AD$92&gt;(INDEX($D$15:$AG$15,1,$C101)+$C101),INDEX($D$20:$AG$20,,$C101)-SUM($D101:AC101),INDEX($D$20:$AG$20,,$C101)/INDEX($D$15:$AG$15,1,$C101)))*0.5</f>
        <v>0</v>
      </c>
      <c r="AE101" s="8">
        <f>IF(AE$92&lt;=$C101,0,IF(AE$92&gt;(INDEX($D$15:$AG$15,1,$C101)+$C101),INDEX($D$20:$AG$20,,$C101)-SUM($D101:AD101),INDEX($D$20:$AG$20,,$C101)/INDEX($D$15:$AG$15,1,$C101)))</f>
        <v>0</v>
      </c>
      <c r="AF101" s="8">
        <f>IF(AF$92&lt;=$C101,0,IF(AF$92&gt;(INDEX($D$15:$AG$15,1,$C101)+$C101),INDEX($D$20:$AG$20,,$C101)-SUM($D101:AE101),INDEX($D$20:$AG$20,,$C101)/INDEX($D$15:$AG$15,1,$C101)))</f>
        <v>0</v>
      </c>
      <c r="AG101" s="8">
        <f>IF(AG$92&lt;=$C101,0,IF(AG$92&gt;(INDEX($D$15:$AG$15,1,$C101)+$C101),INDEX($D$20:$AG$20,,$C101)-SUM($D101:AF101),INDEX($D$20:$AG$20,,$C101)/INDEX($D$15:$AG$15,1,$C101)))</f>
        <v>0</v>
      </c>
      <c r="AH101" s="11">
        <f t="shared" si="28"/>
        <v>0</v>
      </c>
      <c r="AI101" s="11">
        <v>0</v>
      </c>
      <c r="AJ101" s="11">
        <f t="shared" si="29"/>
        <v>0</v>
      </c>
      <c r="AK101" s="10">
        <f t="shared" si="30"/>
        <v>-19.5</v>
      </c>
    </row>
    <row r="102" spans="3:42" outlineLevel="1" x14ac:dyDescent="0.2">
      <c r="C102" s="10">
        <v>8</v>
      </c>
      <c r="D102" s="10"/>
      <c r="E102" s="8">
        <f>IF(E$92&lt;=$C102,0,IF(E$92&gt;(INDEX($D$15:$AA$15,1,$C102)+$C102),INDEX($D$20:$AA$20,,$C102)-SUM($D102:D102),INDEX($D$20:$AA$20,,$C102)/INDEX($D$15:$AA$15,1,$C102)))</f>
        <v>0</v>
      </c>
      <c r="F102" s="8">
        <f>IF(F$92&lt;=$C102,0,IF(F$92&gt;(INDEX($D$15:$AA$15,1,$C102)+$C102),INDEX($D$20:$AA$20,,$C102)-SUM($D102:E102),INDEX($D$20:$AA$20,,$C102)/INDEX($D$15:$AA$15,1,$C102)))</f>
        <v>0</v>
      </c>
      <c r="G102" s="8">
        <f>IF(G$92&lt;=$C102,0,IF(G$92&gt;(INDEX($D$15:$AA$15,1,$C102)+$C102),INDEX($D$20:$AA$20,,$C102)-SUM($D102:F102),INDEX($D$20:$AA$20,,$C102)/INDEX($D$15:$AA$15,1,$C102)))</f>
        <v>0</v>
      </c>
      <c r="H102" s="8">
        <f>IF(H$92&lt;=$C102,0,IF(H$92&gt;(INDEX($D$15:$AA$15,1,$C102)+$C102),INDEX($D$20:$AA$20,,$C102)-SUM($D102:G102),INDEX($D$20:$AA$20,,$C102)/INDEX($D$15:$AA$15,1,$C102)))</f>
        <v>0</v>
      </c>
      <c r="I102" s="8">
        <f>IF(I$92&lt;=$C102,0,IF(I$92&gt;(INDEX($D$15:$AA$15,1,$C102)+$C102),INDEX($D$20:$AA$20,,$C102)-SUM($D102:H102),INDEX($D$20:$AA$20,,$C102)/INDEX($D$15:$AA$15,1,$C102)))</f>
        <v>0</v>
      </c>
      <c r="J102" s="8">
        <f>IF(J$92&lt;=$C102,0,IF(J$92&gt;(INDEX($D$15:$AA$15,1,$C102)+$C102),INDEX($D$20:$AA$20,,$C102)-SUM($D102:I102),INDEX($D$20:$AA$20,,$C102)/INDEX($D$15:$AA$15,1,$C102)))</f>
        <v>0</v>
      </c>
      <c r="K102" s="8">
        <f>IF(K$92&lt;=$C102,0,IF(K$92&gt;(INDEX($D$15:$AA$15,1,$C102)+$C102),INDEX($D$20:$AA$20,,$C102)-SUM($D102:J102),INDEX($D$20:$AA$20,,$C102)/INDEX($D$15:$AA$15,1,$C102)))</f>
        <v>0</v>
      </c>
      <c r="L102" s="8">
        <f>IF(L$92&lt;=$C102,0,IF(L$92&gt;(INDEX($D$15:$AA$15,1,$C102)+$C102),INDEX($D$20:$AA$20,,$C102)-SUM($D102:K102),INDEX($D$20:$AA$20,,$C102)/INDEX($D$15:$AA$15,1,$C102)))</f>
        <v>0</v>
      </c>
      <c r="M102" s="8">
        <f>IF(M$92&lt;=$C102,0,IF(M$92&gt;(INDEX($D$15:$AA$15,1,$C102)+$C102),INDEX($D$20:$AA$20,,$C102)-SUM($D102:L102),INDEX($D$20:$AA$20,,$C102)/INDEX($D$15:$AA$15,1,$C102)))</f>
        <v>0</v>
      </c>
      <c r="N102" s="8">
        <f>IF(N$92&lt;=$C102,0,IF(N$92&gt;(INDEX($D$15:$AA$15,1,$C102)+$C102),INDEX($D$20:$AA$20,,$C102)-SUM($D102:M102),INDEX($D$20:$AA$20,,$C102)/INDEX($D$15:$AA$15,1,$C102)))</f>
        <v>0</v>
      </c>
      <c r="O102" s="8">
        <f>IF(O$92&lt;=$C102,0,IF(O$92&gt;(INDEX($D$15:$AA$15,1,$C102)+$C102),INDEX($D$20:$AA$20,,$C102)-SUM($D102:N102),INDEX($D$20:$AA$20,,$C102)/INDEX($D$15:$AA$15,1,$C102)))</f>
        <v>0</v>
      </c>
      <c r="P102" s="8">
        <f>IF(P$92&lt;=$C102,0,IF(P$92&gt;(INDEX($D$15:$AA$15,1,$C102)+$C102),INDEX($D$20:$AA$20,,$C102)-SUM($D102:O102),INDEX($D$20:$AA$20,,$C102)/INDEX($D$15:$AA$15,1,$C102)))</f>
        <v>0</v>
      </c>
      <c r="Q102" s="8">
        <f>IF(Q$92&lt;=$C102,0,IF(Q$92&gt;(INDEX($D$15:$AA$15,1,$C102)+$C102),INDEX($D$20:$AA$20,,$C102)-SUM($D102:P102),INDEX($D$20:$AA$20,,$C102)/INDEX($D$15:$AA$15,1,$C102)))</f>
        <v>0</v>
      </c>
      <c r="R102" s="8">
        <f>IF(R$92&lt;=$C102,0,IF(R$92&gt;(INDEX($D$15:$AA$15,1,$C102)+$C102),INDEX($D$20:$AA$20,,$C102)-SUM($D102:Q102),INDEX($D$20:$AA$20,,$C102)/INDEX($D$15:$AA$15,1,$C102)))</f>
        <v>0</v>
      </c>
      <c r="S102" s="8">
        <f>IF(S$92&lt;=$C102,0,IF(S$92&gt;(INDEX($D$15:$AA$15,1,$C102)+$C102),INDEX($D$20:$AA$20,,$C102)-SUM($D102:R102),INDEX($D$20:$AA$20,,$C102)/INDEX($D$15:$AA$15,1,$C102)))</f>
        <v>0</v>
      </c>
      <c r="T102" s="8">
        <f>IF(T$92&lt;=$C102,0,IF(T$92&gt;(INDEX($D$15:$AA$15,1,$C102)+$C102),INDEX($D$20:$AA$20,,$C102)-SUM($D102:S102),INDEX($D$20:$AA$20,,$C102)/INDEX($D$15:$AA$15,1,$C102)))</f>
        <v>0</v>
      </c>
      <c r="U102" s="8">
        <f>IF(U$92&lt;=$C102,0,IF(U$92&gt;(INDEX($D$15:$AA$15,1,$C102)+$C102),INDEX($D$20:$AA$20,,$C102)-SUM($D102:T102),INDEX($D$20:$AA$20,,$C102)/INDEX($D$15:$AA$15,1,$C102)))</f>
        <v>0</v>
      </c>
      <c r="V102" s="8">
        <f>IF(V$92&lt;=$C102,0,IF(V$92&gt;(INDEX($D$15:$AA$15,1,$C102)+$C102),INDEX($D$20:$AA$20,,$C102)-SUM($D102:U102),INDEX($D$20:$AA$20,,$C102)/INDEX($D$15:$AA$15,1,$C102)))</f>
        <v>0</v>
      </c>
      <c r="W102" s="8">
        <f>IF(W$92&lt;=$C102,0,IF(W$92&gt;(INDEX($D$15:$AA$15,1,$C102)+$C102),INDEX($D$20:$AA$20,,$C102)-SUM($D102:V102),INDEX($D$20:$AA$20,,$C102)/INDEX($D$15:$AA$15,1,$C102)))</f>
        <v>0</v>
      </c>
      <c r="X102" s="8">
        <f>IF(X$92&lt;=$C102,0,IF(X$92&gt;(INDEX($D$15:$AA$15,1,$C102)+$C102),INDEX($D$20:$AA$20,,$C102)-SUM($D102:W102),INDEX($D$20:$AA$20,,$C102)/INDEX($D$15:$AA$15,1,$C102)))</f>
        <v>0</v>
      </c>
      <c r="Y102" s="8">
        <f>IF(Y$92&lt;=$C102,0,IF(Y$92&gt;(INDEX($D$15:$AA$15,1,$C102)+$C102),INDEX($D$20:$AA$20,,$C102)-SUM($D102:X102),INDEX($D$20:$AA$20,,$C102)/INDEX($D$15:$AA$15,1,$C102)))</f>
        <v>0</v>
      </c>
      <c r="Z102" s="8">
        <f>IF(Z$92&lt;=$C102,0,IF(Z$92&gt;(INDEX($D$15:$AA$15,1,$C102)+$C102),INDEX($D$20:$AA$20,,$C102)-SUM($D102:Y102),INDEX($D$20:$AA$20,,$C102)/INDEX($D$15:$AA$15,1,$C102)))</f>
        <v>0</v>
      </c>
      <c r="AA102" s="8">
        <f>IF(AA$92&lt;=$C102,0,IF(AA$92&gt;(INDEX($D$15:$AA$15,1,$C102)+$C102),INDEX($D$20:$AA$20,,$C102)-SUM($D102:Z102),INDEX($D$20:$AA$20,,$C102)/INDEX($D$15:$AA$15,1,$C102)))</f>
        <v>0</v>
      </c>
      <c r="AB102" s="8">
        <f>IF(AB$92&lt;=$C102,0,IF(AB$92&gt;(INDEX($D$15:$AA$15,1,$C102)+$C102),INDEX($D$20:$AA$20,,$C102)-SUM($D102:AA102),INDEX($D$20:$AA$20,,$C102)/INDEX($D$15:$AA$15,1,$C102)))</f>
        <v>0</v>
      </c>
      <c r="AC102" s="8">
        <f>IF(AC$92&lt;=$C102,0,IF(AC$92&gt;(INDEX($D$15:$AA$15,1,$C102)+$C102),INDEX($D$20:$AA$20,,$C102)-SUM($D102:AB102),INDEX($D$20:$AA$20,,$C102)/INDEX($D$15:$AA$15,1,$C102)))</f>
        <v>0</v>
      </c>
      <c r="AD102" s="8">
        <f>IF(AD$92&lt;=$C102,0,IF(AD$92&gt;(INDEX($D$15:$AG$15,1,$C102)+$C102),INDEX($D$20:$AG$20,,$C102)-SUM($D102:AC102),INDEX($D$20:$AG$20,,$C102)/INDEX($D$15:$AG$15,1,$C102)))*0.5</f>
        <v>0</v>
      </c>
      <c r="AE102" s="8">
        <f>IF(AE$92&lt;=$C102,0,IF(AE$92&gt;(INDEX($D$15:$AG$15,1,$C102)+$C102),INDEX($D$20:$AG$20,,$C102)-SUM($D102:AD102),INDEX($D$20:$AG$20,,$C102)/INDEX($D$15:$AG$15,1,$C102)))</f>
        <v>0</v>
      </c>
      <c r="AF102" s="8">
        <f>IF(AF$92&lt;=$C102,0,IF(AF$92&gt;(INDEX($D$15:$AG$15,1,$C102)+$C102),INDEX($D$20:$AG$20,,$C102)-SUM($D102:AE102),INDEX($D$20:$AG$20,,$C102)/INDEX($D$15:$AG$15,1,$C102)))</f>
        <v>0</v>
      </c>
      <c r="AG102" s="8">
        <f>IF(AG$92&lt;=$C102,0,IF(AG$92&gt;(INDEX($D$15:$AG$15,1,$C102)+$C102),INDEX($D$20:$AG$20,,$C102)-SUM($D102:AF102),INDEX($D$20:$AG$20,,$C102)/INDEX($D$15:$AG$15,1,$C102)))</f>
        <v>0</v>
      </c>
      <c r="AH102" s="11">
        <f t="shared" si="28"/>
        <v>0</v>
      </c>
      <c r="AI102" s="11">
        <v>0</v>
      </c>
      <c r="AJ102" s="11">
        <f t="shared" si="29"/>
        <v>0</v>
      </c>
      <c r="AK102" s="10">
        <f t="shared" si="30"/>
        <v>-18.5</v>
      </c>
    </row>
    <row r="103" spans="3:42" outlineLevel="1" x14ac:dyDescent="0.2">
      <c r="C103" s="10">
        <v>9</v>
      </c>
      <c r="D103" s="10"/>
      <c r="E103" s="8">
        <f>IF(E$92&lt;=$C103,0,IF(E$92&gt;(INDEX($D$15:$AA$15,1,$C103)+$C103),INDEX($D$20:$AA$20,,$C103)-SUM($D103:D103),INDEX($D$20:$AA$20,,$C103)/INDEX($D$15:$AA$15,1,$C103)))</f>
        <v>0</v>
      </c>
      <c r="F103" s="8">
        <f>IF(F$92&lt;=$C103,0,IF(F$92&gt;(INDEX($D$15:$AA$15,1,$C103)+$C103),INDEX($D$20:$AA$20,,$C103)-SUM($D103:E103),INDEX($D$20:$AA$20,,$C103)/INDEX($D$15:$AA$15,1,$C103)))</f>
        <v>0</v>
      </c>
      <c r="G103" s="8">
        <f>IF(G$92&lt;=$C103,0,IF(G$92&gt;(INDEX($D$15:$AA$15,1,$C103)+$C103),INDEX($D$20:$AA$20,,$C103)-SUM($D103:F103),INDEX($D$20:$AA$20,,$C103)/INDEX($D$15:$AA$15,1,$C103)))</f>
        <v>0</v>
      </c>
      <c r="H103" s="8">
        <f>IF(H$92&lt;=$C103,0,IF(H$92&gt;(INDEX($D$15:$AA$15,1,$C103)+$C103),INDEX($D$20:$AA$20,,$C103)-SUM($D103:G103),INDEX($D$20:$AA$20,,$C103)/INDEX($D$15:$AA$15,1,$C103)))</f>
        <v>0</v>
      </c>
      <c r="I103" s="8">
        <f>IF(I$92&lt;=$C103,0,IF(I$92&gt;(INDEX($D$15:$AA$15,1,$C103)+$C103),INDEX($D$20:$AA$20,,$C103)-SUM($D103:H103),INDEX($D$20:$AA$20,,$C103)/INDEX($D$15:$AA$15,1,$C103)))</f>
        <v>0</v>
      </c>
      <c r="J103" s="8">
        <f>IF(J$92&lt;=$C103,0,IF(J$92&gt;(INDEX($D$15:$AA$15,1,$C103)+$C103),INDEX($D$20:$AA$20,,$C103)-SUM($D103:I103),INDEX($D$20:$AA$20,,$C103)/INDEX($D$15:$AA$15,1,$C103)))</f>
        <v>0</v>
      </c>
      <c r="K103" s="8">
        <f>IF(K$92&lt;=$C103,0,IF(K$92&gt;(INDEX($D$15:$AA$15,1,$C103)+$C103),INDEX($D$20:$AA$20,,$C103)-SUM($D103:J103),INDEX($D$20:$AA$20,,$C103)/INDEX($D$15:$AA$15,1,$C103)))</f>
        <v>0</v>
      </c>
      <c r="L103" s="8">
        <f>IF(L$92&lt;=$C103,0,IF(L$92&gt;(INDEX($D$15:$AA$15,1,$C103)+$C103),INDEX($D$20:$AA$20,,$C103)-SUM($D103:K103),INDEX($D$20:$AA$20,,$C103)/INDEX($D$15:$AA$15,1,$C103)))</f>
        <v>0</v>
      </c>
      <c r="M103" s="8">
        <f>IF(M$92&lt;=$C103,0,IF(M$92&gt;(INDEX($D$15:$AA$15,1,$C103)+$C103),INDEX($D$20:$AA$20,,$C103)-SUM($D103:L103),INDEX($D$20:$AA$20,,$C103)/INDEX($D$15:$AA$15,1,$C103)))</f>
        <v>0</v>
      </c>
      <c r="N103" s="8">
        <f>IF(N$92&lt;=$C103,0,IF(N$92&gt;(INDEX($D$15:$AA$15,1,$C103)+$C103),INDEX($D$20:$AA$20,,$C103)-SUM($D103:M103),INDEX($D$20:$AA$20,,$C103)/INDEX($D$15:$AA$15,1,$C103)))</f>
        <v>0</v>
      </c>
      <c r="O103" s="8">
        <f>IF(O$92&lt;=$C103,0,IF(O$92&gt;(INDEX($D$15:$AA$15,1,$C103)+$C103),INDEX($D$20:$AA$20,,$C103)-SUM($D103:N103),INDEX($D$20:$AA$20,,$C103)/INDEX($D$15:$AA$15,1,$C103)))</f>
        <v>0</v>
      </c>
      <c r="P103" s="8">
        <f>IF(P$92&lt;=$C103,0,IF(P$92&gt;(INDEX($D$15:$AA$15,1,$C103)+$C103),INDEX($D$20:$AA$20,,$C103)-SUM($D103:O103),INDEX($D$20:$AA$20,,$C103)/INDEX($D$15:$AA$15,1,$C103)))</f>
        <v>0</v>
      </c>
      <c r="Q103" s="8">
        <f>IF(Q$92&lt;=$C103,0,IF(Q$92&gt;(INDEX($D$15:$AA$15,1,$C103)+$C103),INDEX($D$20:$AA$20,,$C103)-SUM($D103:P103),INDEX($D$20:$AA$20,,$C103)/INDEX($D$15:$AA$15,1,$C103)))</f>
        <v>0</v>
      </c>
      <c r="R103" s="8">
        <f>IF(R$92&lt;=$C103,0,IF(R$92&gt;(INDEX($D$15:$AA$15,1,$C103)+$C103),INDEX($D$20:$AA$20,,$C103)-SUM($D103:Q103),INDEX($D$20:$AA$20,,$C103)/INDEX($D$15:$AA$15,1,$C103)))</f>
        <v>0</v>
      </c>
      <c r="S103" s="8">
        <f>IF(S$92&lt;=$C103,0,IF(S$92&gt;(INDEX($D$15:$AA$15,1,$C103)+$C103),INDEX($D$20:$AA$20,,$C103)-SUM($D103:R103),INDEX($D$20:$AA$20,,$C103)/INDEX($D$15:$AA$15,1,$C103)))</f>
        <v>0</v>
      </c>
      <c r="T103" s="8">
        <f>IF(T$92&lt;=$C103,0,IF(T$92&gt;(INDEX($D$15:$AA$15,1,$C103)+$C103),INDEX($D$20:$AA$20,,$C103)-SUM($D103:S103),INDEX($D$20:$AA$20,,$C103)/INDEX($D$15:$AA$15,1,$C103)))</f>
        <v>0</v>
      </c>
      <c r="U103" s="8">
        <f>IF(U$92&lt;=$C103,0,IF(U$92&gt;(INDEX($D$15:$AA$15,1,$C103)+$C103),INDEX($D$20:$AA$20,,$C103)-SUM($D103:T103),INDEX($D$20:$AA$20,,$C103)/INDEX($D$15:$AA$15,1,$C103)))</f>
        <v>0</v>
      </c>
      <c r="V103" s="8">
        <f>IF(V$92&lt;=$C103,0,IF(V$92&gt;(INDEX($D$15:$AA$15,1,$C103)+$C103),INDEX($D$20:$AA$20,,$C103)-SUM($D103:U103),INDEX($D$20:$AA$20,,$C103)/INDEX($D$15:$AA$15,1,$C103)))</f>
        <v>0</v>
      </c>
      <c r="W103" s="8">
        <f>IF(W$92&lt;=$C103,0,IF(W$92&gt;(INDEX($D$15:$AA$15,1,$C103)+$C103),INDEX($D$20:$AA$20,,$C103)-SUM($D103:V103),INDEX($D$20:$AA$20,,$C103)/INDEX($D$15:$AA$15,1,$C103)))</f>
        <v>0</v>
      </c>
      <c r="X103" s="8">
        <f>IF(X$92&lt;=$C103,0,IF(X$92&gt;(INDEX($D$15:$AA$15,1,$C103)+$C103),INDEX($D$20:$AA$20,,$C103)-SUM($D103:W103),INDEX($D$20:$AA$20,,$C103)/INDEX($D$15:$AA$15,1,$C103)))</f>
        <v>0</v>
      </c>
      <c r="Y103" s="8">
        <f>IF(Y$92&lt;=$C103,0,IF(Y$92&gt;(INDEX($D$15:$AA$15,1,$C103)+$C103),INDEX($D$20:$AA$20,,$C103)-SUM($D103:X103),INDEX($D$20:$AA$20,,$C103)/INDEX($D$15:$AA$15,1,$C103)))</f>
        <v>0</v>
      </c>
      <c r="Z103" s="8">
        <f>IF(Z$92&lt;=$C103,0,IF(Z$92&gt;(INDEX($D$15:$AA$15,1,$C103)+$C103),INDEX($D$20:$AA$20,,$C103)-SUM($D103:Y103),INDEX($D$20:$AA$20,,$C103)/INDEX($D$15:$AA$15,1,$C103)))</f>
        <v>0</v>
      </c>
      <c r="AA103" s="8">
        <f>IF(AA$92&lt;=$C103,0,IF(AA$92&gt;(INDEX($D$15:$AA$15,1,$C103)+$C103),INDEX($D$20:$AA$20,,$C103)-SUM($D103:Z103),INDEX($D$20:$AA$20,,$C103)/INDEX($D$15:$AA$15,1,$C103)))</f>
        <v>0</v>
      </c>
      <c r="AB103" s="8">
        <f>IF(AB$92&lt;=$C103,0,IF(AB$92&gt;(INDEX($D$15:$AA$15,1,$C103)+$C103),INDEX($D$20:$AA$20,,$C103)-SUM($D103:AA103),INDEX($D$20:$AA$20,,$C103)/INDEX($D$15:$AA$15,1,$C103)))</f>
        <v>0</v>
      </c>
      <c r="AC103" s="8">
        <f>IF(AC$92&lt;=$C103,0,IF(AC$92&gt;(INDEX($D$15:$AA$15,1,$C103)+$C103),INDEX($D$20:$AA$20,,$C103)-SUM($D103:AB103),INDEX($D$20:$AA$20,,$C103)/INDEX($D$15:$AA$15,1,$C103)))</f>
        <v>0</v>
      </c>
      <c r="AD103" s="8">
        <f>IF(AD$92&lt;=$C103,0,IF(AD$92&gt;(INDEX($D$15:$AG$15,1,$C103)+$C103),INDEX($D$20:$AG$20,,$C103)-SUM($D103:AC103),INDEX($D$20:$AG$20,,$C103)/INDEX($D$15:$AG$15,1,$C103)))*0.5</f>
        <v>0</v>
      </c>
      <c r="AE103" s="8">
        <f>IF(AE$92&lt;=$C103,0,IF(AE$92&gt;(INDEX($D$15:$AG$15,1,$C103)+$C103),INDEX($D$20:$AG$20,,$C103)-SUM($D103:AD103),INDEX($D$20:$AG$20,,$C103)/INDEX($D$15:$AG$15,1,$C103)))</f>
        <v>0</v>
      </c>
      <c r="AF103" s="8">
        <f>IF(AF$92&lt;=$C103,0,IF(AF$92&gt;(INDEX($D$15:$AG$15,1,$C103)+$C103),INDEX($D$20:$AG$20,,$C103)-SUM($D103:AE103),INDEX($D$20:$AG$20,,$C103)/INDEX($D$15:$AG$15,1,$C103)))</f>
        <v>0</v>
      </c>
      <c r="AG103" s="8">
        <f>IF(AG$92&lt;=$C103,0,IF(AG$92&gt;(INDEX($D$15:$AG$15,1,$C103)+$C103),INDEX($D$20:$AG$20,,$C103)-SUM($D103:AF103),INDEX($D$20:$AG$20,,$C103)/INDEX($D$15:$AG$15,1,$C103)))</f>
        <v>0</v>
      </c>
      <c r="AH103" s="11">
        <f t="shared" si="28"/>
        <v>0</v>
      </c>
      <c r="AI103" s="11">
        <v>0</v>
      </c>
      <c r="AJ103" s="11">
        <f t="shared" si="29"/>
        <v>0</v>
      </c>
      <c r="AK103" s="10">
        <f t="shared" si="30"/>
        <v>-17.5</v>
      </c>
    </row>
    <row r="104" spans="3:42" outlineLevel="1" x14ac:dyDescent="0.2">
      <c r="C104" s="10">
        <v>10</v>
      </c>
      <c r="D104" s="10"/>
      <c r="E104" s="8">
        <f>IF(E$92&lt;=$C104,0,IF(E$92&gt;(INDEX($D$15:$AA$15,1,$C104)+$C104),INDEX($D$20:$AA$20,,$C104)-SUM($D104:D104),INDEX($D$20:$AA$20,,$C104)/INDEX($D$15:$AA$15,1,$C104)))</f>
        <v>0</v>
      </c>
      <c r="F104" s="8">
        <f>IF(F$92&lt;=$C104,0,IF(F$92&gt;(INDEX($D$15:$AA$15,1,$C104)+$C104),INDEX($D$20:$AA$20,,$C104)-SUM($D104:E104),INDEX($D$20:$AA$20,,$C104)/INDEX($D$15:$AA$15,1,$C104)))</f>
        <v>0</v>
      </c>
      <c r="G104" s="8">
        <f>IF(G$92&lt;=$C104,0,IF(G$92&gt;(INDEX($D$15:$AA$15,1,$C104)+$C104),INDEX($D$20:$AA$20,,$C104)-SUM($D104:F104),INDEX($D$20:$AA$20,,$C104)/INDEX($D$15:$AA$15,1,$C104)))</f>
        <v>0</v>
      </c>
      <c r="H104" s="8">
        <f>IF(H$92&lt;=$C104,0,IF(H$92&gt;(INDEX($D$15:$AA$15,1,$C104)+$C104),INDEX($D$20:$AA$20,,$C104)-SUM($D104:G104),INDEX($D$20:$AA$20,,$C104)/INDEX($D$15:$AA$15,1,$C104)))</f>
        <v>0</v>
      </c>
      <c r="I104" s="8">
        <f>IF(I$92&lt;=$C104,0,IF(I$92&gt;(INDEX($D$15:$AA$15,1,$C104)+$C104),INDEX($D$20:$AA$20,,$C104)-SUM($D104:H104),INDEX($D$20:$AA$20,,$C104)/INDEX($D$15:$AA$15,1,$C104)))</f>
        <v>0</v>
      </c>
      <c r="J104" s="8">
        <f>IF(J$92&lt;=$C104,0,IF(J$92&gt;(INDEX($D$15:$AA$15,1,$C104)+$C104),INDEX($D$20:$AA$20,,$C104)-SUM($D104:I104),INDEX($D$20:$AA$20,,$C104)/INDEX($D$15:$AA$15,1,$C104)))</f>
        <v>0</v>
      </c>
      <c r="K104" s="8">
        <f>IF(K$92&lt;=$C104,0,IF(K$92&gt;(INDEX($D$15:$AA$15,1,$C104)+$C104),INDEX($D$20:$AA$20,,$C104)-SUM($D104:J104),INDEX($D$20:$AA$20,,$C104)/INDEX($D$15:$AA$15,1,$C104)))</f>
        <v>0</v>
      </c>
      <c r="L104" s="8">
        <f>IF(L$92&lt;=$C104,0,IF(L$92&gt;(INDEX($D$15:$AA$15,1,$C104)+$C104),INDEX($D$20:$AA$20,,$C104)-SUM($D104:K104),INDEX($D$20:$AA$20,,$C104)/INDEX($D$15:$AA$15,1,$C104)))</f>
        <v>0</v>
      </c>
      <c r="M104" s="8">
        <f>IF(M$92&lt;=$C104,0,IF(M$92&gt;(INDEX($D$15:$AA$15,1,$C104)+$C104),INDEX($D$20:$AA$20,,$C104)-SUM($D104:L104),INDEX($D$20:$AA$20,,$C104)/INDEX($D$15:$AA$15,1,$C104)))</f>
        <v>0</v>
      </c>
      <c r="N104" s="8">
        <f>IF(N$92&lt;=$C104,0,IF(N$92&gt;(INDEX($D$15:$AA$15,1,$C104)+$C104),INDEX($D$20:$AA$20,,$C104)-SUM($D104:M104),INDEX($D$20:$AA$20,,$C104)/INDEX($D$15:$AA$15,1,$C104)))</f>
        <v>0</v>
      </c>
      <c r="O104" s="8">
        <f>IF(O$92&lt;=$C104,0,IF(O$92&gt;(INDEX($D$15:$AA$15,1,$C104)+$C104),INDEX($D$20:$AA$20,,$C104)-SUM($D104:N104),INDEX($D$20:$AA$20,,$C104)/INDEX($D$15:$AA$15,1,$C104)))</f>
        <v>0</v>
      </c>
      <c r="P104" s="8">
        <f>IF(P$92&lt;=$C104,0,IF(P$92&gt;(INDEX($D$15:$AA$15,1,$C104)+$C104),INDEX($D$20:$AA$20,,$C104)-SUM($D104:O104),INDEX($D$20:$AA$20,,$C104)/INDEX($D$15:$AA$15,1,$C104)))</f>
        <v>0</v>
      </c>
      <c r="Q104" s="8">
        <f>IF(Q$92&lt;=$C104,0,IF(Q$92&gt;(INDEX($D$15:$AA$15,1,$C104)+$C104),INDEX($D$20:$AA$20,,$C104)-SUM($D104:P104),INDEX($D$20:$AA$20,,$C104)/INDEX($D$15:$AA$15,1,$C104)))</f>
        <v>0</v>
      </c>
      <c r="R104" s="8">
        <f>IF(R$92&lt;=$C104,0,IF(R$92&gt;(INDEX($D$15:$AA$15,1,$C104)+$C104),INDEX($D$20:$AA$20,,$C104)-SUM($D104:Q104),INDEX($D$20:$AA$20,,$C104)/INDEX($D$15:$AA$15,1,$C104)))</f>
        <v>0</v>
      </c>
      <c r="S104" s="8">
        <f>IF(S$92&lt;=$C104,0,IF(S$92&gt;(INDEX($D$15:$AA$15,1,$C104)+$C104),INDEX($D$20:$AA$20,,$C104)-SUM($D104:R104),INDEX($D$20:$AA$20,,$C104)/INDEX($D$15:$AA$15,1,$C104)))</f>
        <v>0</v>
      </c>
      <c r="T104" s="8">
        <f>IF(T$92&lt;=$C104,0,IF(T$92&gt;(INDEX($D$15:$AA$15,1,$C104)+$C104),INDEX($D$20:$AA$20,,$C104)-SUM($D104:S104),INDEX($D$20:$AA$20,,$C104)/INDEX($D$15:$AA$15,1,$C104)))</f>
        <v>0</v>
      </c>
      <c r="U104" s="8">
        <f>IF(U$92&lt;=$C104,0,IF(U$92&gt;(INDEX($D$15:$AA$15,1,$C104)+$C104),INDEX($D$20:$AA$20,,$C104)-SUM($D104:T104),INDEX($D$20:$AA$20,,$C104)/INDEX($D$15:$AA$15,1,$C104)))</f>
        <v>0</v>
      </c>
      <c r="V104" s="8">
        <f>IF(V$92&lt;=$C104,0,IF(V$92&gt;(INDEX($D$15:$AA$15,1,$C104)+$C104),INDEX($D$20:$AA$20,,$C104)-SUM($D104:U104),INDEX($D$20:$AA$20,,$C104)/INDEX($D$15:$AA$15,1,$C104)))</f>
        <v>0</v>
      </c>
      <c r="W104" s="8">
        <f>IF(W$92&lt;=$C104,0,IF(W$92&gt;(INDEX($D$15:$AA$15,1,$C104)+$C104),INDEX($D$20:$AA$20,,$C104)-SUM($D104:V104),INDEX($D$20:$AA$20,,$C104)/INDEX($D$15:$AA$15,1,$C104)))</f>
        <v>0</v>
      </c>
      <c r="X104" s="8">
        <f>IF(X$92&lt;=$C104,0,IF(X$92&gt;(INDEX($D$15:$AA$15,1,$C104)+$C104),INDEX($D$20:$AA$20,,$C104)-SUM($D104:W104),INDEX($D$20:$AA$20,,$C104)/INDEX($D$15:$AA$15,1,$C104)))</f>
        <v>0</v>
      </c>
      <c r="Y104" s="8">
        <f>IF(Y$92&lt;=$C104,0,IF(Y$92&gt;(INDEX($D$15:$AA$15,1,$C104)+$C104),INDEX($D$20:$AA$20,,$C104)-SUM($D104:X104),INDEX($D$20:$AA$20,,$C104)/INDEX($D$15:$AA$15,1,$C104)))</f>
        <v>0</v>
      </c>
      <c r="Z104" s="8">
        <f>IF(Z$92&lt;=$C104,0,IF(Z$92&gt;(INDEX($D$15:$AA$15,1,$C104)+$C104),INDEX($D$20:$AA$20,,$C104)-SUM($D104:Y104),INDEX($D$20:$AA$20,,$C104)/INDEX($D$15:$AA$15,1,$C104)))</f>
        <v>0</v>
      </c>
      <c r="AA104" s="8">
        <f>IF(AA$92&lt;=$C104,0,IF(AA$92&gt;(INDEX($D$15:$AA$15,1,$C104)+$C104),INDEX($D$20:$AA$20,,$C104)-SUM($D104:Z104),INDEX($D$20:$AA$20,,$C104)/INDEX($D$15:$AA$15,1,$C104)))</f>
        <v>0</v>
      </c>
      <c r="AB104" s="8">
        <f>IF(AB$92&lt;=$C104,0,IF(AB$92&gt;(INDEX($D$15:$AA$15,1,$C104)+$C104),INDEX($D$20:$AA$20,,$C104)-SUM($D104:AA104),INDEX($D$20:$AA$20,,$C104)/INDEX($D$15:$AA$15,1,$C104)))</f>
        <v>0</v>
      </c>
      <c r="AC104" s="8">
        <f>IF(AC$92&lt;=$C104,0,IF(AC$92&gt;(INDEX($D$15:$AA$15,1,$C104)+$C104),INDEX($D$20:$AA$20,,$C104)-SUM($D104:AB104),INDEX($D$20:$AA$20,,$C104)/INDEX($D$15:$AA$15,1,$C104)))</f>
        <v>0</v>
      </c>
      <c r="AD104" s="8">
        <f>IF(AD$92&lt;=$C104,0,IF(AD$92&gt;(INDEX($D$15:$AG$15,1,$C104)+$C104),INDEX($D$20:$AG$20,,$C104)-SUM($D104:AC104),INDEX($D$20:$AG$20,,$C104)/INDEX($D$15:$AG$15,1,$C104)))*0.5</f>
        <v>0</v>
      </c>
      <c r="AE104" s="8">
        <f>IF(AE$92&lt;=$C104,0,IF(AE$92&gt;(INDEX($D$15:$AG$15,1,$C104)+$C104),INDEX($D$20:$AG$20,,$C104)-SUM($D104:AD104),INDEX($D$20:$AG$20,,$C104)/INDEX($D$15:$AG$15,1,$C104)))</f>
        <v>0</v>
      </c>
      <c r="AF104" s="8">
        <f>IF(AF$92&lt;=$C104,0,IF(AF$92&gt;(INDEX($D$15:$AG$15,1,$C104)+$C104),INDEX($D$20:$AG$20,,$C104)-SUM($D104:AE104),INDEX($D$20:$AG$20,,$C104)/INDEX($D$15:$AG$15,1,$C104)))</f>
        <v>0</v>
      </c>
      <c r="AG104" s="8">
        <f>IF(AG$92&lt;=$C104,0,IF(AG$92&gt;(INDEX($D$15:$AG$15,1,$C104)+$C104),INDEX($D$20:$AG$20,,$C104)-SUM($D104:AF104),INDEX($D$20:$AG$20,,$C104)/INDEX($D$15:$AG$15,1,$C104)))</f>
        <v>0</v>
      </c>
      <c r="AH104" s="11">
        <f t="shared" si="28"/>
        <v>0</v>
      </c>
      <c r="AI104" s="11">
        <v>0</v>
      </c>
      <c r="AJ104" s="11">
        <f t="shared" si="29"/>
        <v>0</v>
      </c>
      <c r="AK104" s="10">
        <f t="shared" si="30"/>
        <v>-16.5</v>
      </c>
    </row>
    <row r="105" spans="3:42" ht="12" outlineLevel="1" x14ac:dyDescent="0.2">
      <c r="C105" s="10">
        <v>11</v>
      </c>
      <c r="D105" s="10"/>
      <c r="E105" s="8">
        <f>IF(E$92&lt;=$C105,0,IF(E$92&gt;(INDEX($D$15:$AA$15,1,$C105)+$C105),INDEX($D$20:$AA$20,,$C105)-SUM($D105:D105),INDEX($D$20:$AA$20,,$C105)/INDEX($D$15:$AA$15,1,$C105)))</f>
        <v>0</v>
      </c>
      <c r="F105" s="8">
        <f>IF(F$92&lt;=$C105,0,IF(F$92&gt;(INDEX($D$15:$AA$15,1,$C105)+$C105),INDEX($D$20:$AA$20,,$C105)-SUM($D105:E105),INDEX($D$20:$AA$20,,$C105)/INDEX($D$15:$AA$15,1,$C105)))</f>
        <v>0</v>
      </c>
      <c r="G105" s="8">
        <f>IF(G$92&lt;=$C105,0,IF(G$92&gt;(INDEX($D$15:$AA$15,1,$C105)+$C105),INDEX($D$20:$AA$20,,$C105)-SUM($D105:F105),INDEX($D$20:$AA$20,,$C105)/INDEX($D$15:$AA$15,1,$C105)))</f>
        <v>0</v>
      </c>
      <c r="H105" s="8">
        <f>IF(H$92&lt;=$C105,0,IF(H$92&gt;(INDEX($D$15:$AA$15,1,$C105)+$C105),INDEX($D$20:$AA$20,,$C105)-SUM($D105:G105),INDEX($D$20:$AA$20,,$C105)/INDEX($D$15:$AA$15,1,$C105)))</f>
        <v>0</v>
      </c>
      <c r="I105" s="8">
        <f>IF(I$92&lt;=$C105,0,IF(I$92&gt;(INDEX($D$15:$AA$15,1,$C105)+$C105),INDEX($D$20:$AA$20,,$C105)-SUM($D105:H105),INDEX($D$20:$AA$20,,$C105)/INDEX($D$15:$AA$15,1,$C105)))</f>
        <v>0</v>
      </c>
      <c r="J105" s="8">
        <f>IF(J$92&lt;=$C105,0,IF(J$92&gt;(INDEX($D$15:$AA$15,1,$C105)+$C105),INDEX($D$20:$AA$20,,$C105)-SUM($D105:I105),INDEX($D$20:$AA$20,,$C105)/INDEX($D$15:$AA$15,1,$C105)))</f>
        <v>0</v>
      </c>
      <c r="K105" s="8">
        <f>IF(K$92&lt;=$C105,0,IF(K$92&gt;(INDEX($D$15:$AA$15,1,$C105)+$C105),INDEX($D$20:$AA$20,,$C105)-SUM($D105:J105),INDEX($D$20:$AA$20,,$C105)/INDEX($D$15:$AA$15,1,$C105)))</f>
        <v>0</v>
      </c>
      <c r="L105" s="8">
        <f>IF(L$92&lt;=$C105,0,IF(L$92&gt;(INDEX($D$15:$AA$15,1,$C105)+$C105),INDEX($D$20:$AA$20,,$C105)-SUM($D105:K105),INDEX($D$20:$AA$20,,$C105)/INDEX($D$15:$AA$15,1,$C105)))</f>
        <v>0</v>
      </c>
      <c r="M105" s="8">
        <f>IF(M$92&lt;=$C105,0,IF(M$92&gt;(INDEX($D$15:$AA$15,1,$C105)+$C105),INDEX($D$20:$AA$20,,$C105)-SUM($D105:L105),INDEX($D$20:$AA$20,,$C105)/INDEX($D$15:$AA$15,1,$C105)))</f>
        <v>0</v>
      </c>
      <c r="N105" s="8">
        <f>IF(N$92&lt;=$C105,0,IF(N$92&gt;(INDEX($D$15:$AA$15,1,$C105)+$C105),INDEX($D$20:$AA$20,,$C105)-SUM($D105:M105),INDEX($D$20:$AA$20,,$C105)/INDEX($D$15:$AA$15,1,$C105)))</f>
        <v>0</v>
      </c>
      <c r="O105" s="8">
        <f>IF(O$92&lt;=$C105,0,IF(O$92&gt;(INDEX($D$15:$AA$15,1,$C105)+$C105),INDEX($D$20:$AA$20,,$C105)-SUM($D105:N105),INDEX($D$20:$AA$20,,$C105)/INDEX($D$15:$AA$15,1,$C105)))</f>
        <v>1.9961778220275134E-2</v>
      </c>
      <c r="P105" s="8">
        <f>IF(P$92&lt;=$C105,0,IF(P$92&gt;(INDEX($D$15:$AA$15,1,$C105)+$C105),INDEX($D$20:$AA$20,,$C105)-SUM($D105:O105),INDEX($D$20:$AA$20,,$C105)/INDEX($D$15:$AA$15,1,$C105)))</f>
        <v>1.9961778220275134E-2</v>
      </c>
      <c r="Q105" s="8">
        <f>IF(Q$92&lt;=$C105,0,IF(Q$92&gt;(INDEX($D$15:$AA$15,1,$C105)+$C105),INDEX($D$20:$AA$20,,$C105)-SUM($D105:P105),INDEX($D$20:$AA$20,,$C105)/INDEX($D$15:$AA$15,1,$C105)))</f>
        <v>1.9961778220275134E-2</v>
      </c>
      <c r="R105" s="8">
        <f>IF(R$92&lt;=$C105,0,IF(R$92&gt;(INDEX($D$15:$AA$15,1,$C105)+$C105),INDEX($D$20:$AA$20,,$C105)-SUM($D105:Q105),INDEX($D$20:$AA$20,,$C105)/INDEX($D$15:$AA$15,1,$C105)))</f>
        <v>1.9961778220275134E-2</v>
      </c>
      <c r="S105" s="8">
        <f>IF(S$92&lt;=$C105,0,IF(S$92&gt;(INDEX($D$15:$AA$15,1,$C105)+$C105),INDEX($D$20:$AA$20,,$C105)-SUM($D105:R105),INDEX($D$20:$AA$20,,$C105)/INDEX($D$15:$AA$15,1,$C105)))</f>
        <v>1.9961778220275134E-2</v>
      </c>
      <c r="T105" s="8">
        <f>IF(T$92&lt;=$C105,0,IF(T$92&gt;(INDEX($D$15:$AA$15,1,$C105)+$C105),INDEX($D$20:$AA$20,,$C105)-SUM($D105:S105),INDEX($D$20:$AA$20,,$C105)/INDEX($D$15:$AA$15,1,$C105)))</f>
        <v>1.9961778220275134E-2</v>
      </c>
      <c r="U105" s="8">
        <f>IF(U$92&lt;=$C105,0,IF(U$92&gt;(INDEX($D$15:$AA$15,1,$C105)+$C105),INDEX($D$20:$AA$20,,$C105)-SUM($D105:T105),INDEX($D$20:$AA$20,,$C105)/INDEX($D$15:$AA$15,1,$C105)))</f>
        <v>1.9961778220275134E-2</v>
      </c>
      <c r="V105" s="8">
        <f>IF(V$92&lt;=$C105,0,IF(V$92&gt;(INDEX($D$15:$AA$15,1,$C105)+$C105),INDEX($D$20:$AA$20,,$C105)-SUM($D105:U105),INDEX($D$20:$AA$20,,$C105)/INDEX($D$15:$AA$15,1,$C105)))</f>
        <v>1.9961778220275134E-2</v>
      </c>
      <c r="W105" s="8">
        <f>IF(W$92&lt;=$C105,0,IF(W$92&gt;(INDEX($D$15:$AA$15,1,$C105)+$C105),INDEX($D$20:$AA$20,,$C105)-SUM($D105:V105),INDEX($D$20:$AA$20,,$C105)/INDEX($D$15:$AA$15,1,$C105)))</f>
        <v>1.9961778220275134E-2</v>
      </c>
      <c r="X105" s="8">
        <f>IF(X$92&lt;=$C105,0,IF(X$92&gt;(INDEX($D$15:$AA$15,1,$C105)+$C105),INDEX($D$20:$AA$20,,$C105)-SUM($D105:W105),INDEX($D$20:$AA$20,,$C105)/INDEX($D$15:$AA$15,1,$C105)))</f>
        <v>1.9961778220275134E-2</v>
      </c>
      <c r="Y105" s="8">
        <f>IF(Y$92&lt;=$C105,0,IF(Y$92&gt;(INDEX($D$15:$AA$15,1,$C105)+$C105),INDEX($D$20:$AA$20,,$C105)-SUM($D105:X105),INDEX($D$20:$AA$20,,$C105)/INDEX($D$15:$AA$15,1,$C105)))</f>
        <v>1.9961778220275134E-2</v>
      </c>
      <c r="Z105" s="8">
        <f>IF(Z$92&lt;=$C105,0,IF(Z$92&gt;(INDEX($D$15:$AA$15,1,$C105)+$C105),INDEX($D$20:$AA$20,,$C105)-SUM($D105:Y105),INDEX($D$20:$AA$20,,$C105)/INDEX($D$15:$AA$15,1,$C105)))</f>
        <v>1.9961778220275134E-2</v>
      </c>
      <c r="AA105" s="8">
        <f>IF(AA$92&lt;=$C105,0,IF(AA$92&gt;(INDEX($D$15:$AA$15,1,$C105)+$C105),INDEX($D$20:$AA$20,,$C105)-SUM($D105:Z105),INDEX($D$20:$AA$20,,$C105)/INDEX($D$15:$AA$15,1,$C105)))</f>
        <v>1.9961778220275134E-2</v>
      </c>
      <c r="AB105" s="8">
        <f>IF(AB$92&lt;=$C105,0,IF(AB$92&gt;(INDEX($D$15:$AA$15,1,$C105)+$C105),INDEX($D$20:$AA$20,,$C105)-SUM($D105:AA105),INDEX($D$20:$AA$20,,$C105)/INDEX($D$15:$AA$15,1,$C105)))</f>
        <v>1.9961778220275134E-2</v>
      </c>
      <c r="AC105" s="8">
        <f>IF(AC$92&lt;=$C105,0,IF(AC$92&gt;(INDEX($D$15:$AA$15,1,$C105)+$C105),INDEX($D$20:$AA$20,,$C105)-SUM($D105:AB105),INDEX($D$20:$AA$20,,$C105)/INDEX($D$15:$AA$15,1,$C105)))</f>
        <v>1.9961778220275134E-2</v>
      </c>
      <c r="AD105" s="8">
        <f>IF(AD$92&lt;=$C105,0,IF(AD$92&gt;(INDEX($D$15:$AG$15,1,$C105)+$C105),INDEX($D$20:$AG$20,,$C105)-SUM($D105:AC105),INDEX($D$20:$AG$20,,$C105)/INDEX($D$15:$AG$15,1,$C105)))*0.5</f>
        <v>9.9808891101375672E-3</v>
      </c>
      <c r="AE105" s="8">
        <f>IF(AE$92&lt;=$C105,0,IF(AE$92&gt;(INDEX($D$15:$AG$15,1,$C105)+$C105),INDEX($D$20:$AG$20,,$C105)-SUM($D105:AD105),INDEX($D$20:$AG$20,,$C105)/INDEX($D$15:$AG$15,1,$C105)))</f>
        <v>1.9961778220275134E-2</v>
      </c>
      <c r="AF105" s="8">
        <f>IF(AF$92&lt;=$C105,0,IF(AF$92&gt;(INDEX($D$15:$AG$15,1,$C105)+$C105),INDEX($D$20:$AG$20,,$C105)-SUM($D105:AE105),INDEX($D$20:$AG$20,,$C105)/INDEX($D$15:$AG$15,1,$C105)))</f>
        <v>1.9961778220275134E-2</v>
      </c>
      <c r="AG105" s="8">
        <f>IF(AG$92&lt;=$C105,0,IF(AG$92&gt;(INDEX($D$15:$AG$15,1,$C105)+$C105),INDEX($D$20:$AG$20,,$C105)-SUM($D105:AF105),INDEX($D$20:$AG$20,,$C105)/INDEX($D$15:$AG$15,1,$C105)))</f>
        <v>1.9961778220275134E-2</v>
      </c>
      <c r="AH105" s="11">
        <f t="shared" si="28"/>
        <v>0.27946489508385192</v>
      </c>
      <c r="AI105" s="11">
        <v>1.1977066932165081</v>
      </c>
      <c r="AJ105" s="11">
        <f t="shared" si="29"/>
        <v>0.91824179813265627</v>
      </c>
      <c r="AK105" s="106">
        <f t="shared" si="30"/>
        <v>44.5</v>
      </c>
      <c r="AM105">
        <v>60</v>
      </c>
      <c r="AN105">
        <f t="shared" ref="AN105" si="31">AM105-AK105</f>
        <v>15.5</v>
      </c>
      <c r="AO105">
        <v>50</v>
      </c>
      <c r="AP105" s="58">
        <f t="shared" ref="AP105" si="32">AO105-AN105</f>
        <v>34.5</v>
      </c>
    </row>
    <row r="106" spans="3:42" outlineLevel="1" x14ac:dyDescent="0.2">
      <c r="C106" s="10">
        <v>12</v>
      </c>
      <c r="D106" s="10"/>
      <c r="E106" s="8">
        <f>IF(E$92&lt;=$C106,0,IF(E$92&gt;(INDEX($D$15:$AA$15,1,$C106)+$C106),INDEX($D$20:$AA$20,,$C106)-SUM($D106:D106),INDEX($D$20:$AA$20,,$C106)/INDEX($D$15:$AA$15,1,$C106)))</f>
        <v>0</v>
      </c>
      <c r="F106" s="8">
        <f>IF(F$92&lt;=$C106,0,IF(F$92&gt;(INDEX($D$15:$AA$15,1,$C106)+$C106),INDEX($D$20:$AA$20,,$C106)-SUM($D106:E106),INDEX($D$20:$AA$20,,$C106)/INDEX($D$15:$AA$15,1,$C106)))</f>
        <v>0</v>
      </c>
      <c r="G106" s="8">
        <f>IF(G$92&lt;=$C106,0,IF(G$92&gt;(INDEX($D$15:$AA$15,1,$C106)+$C106),INDEX($D$20:$AA$20,,$C106)-SUM($D106:F106),INDEX($D$20:$AA$20,,$C106)/INDEX($D$15:$AA$15,1,$C106)))</f>
        <v>0</v>
      </c>
      <c r="H106" s="8">
        <f>IF(H$92&lt;=$C106,0,IF(H$92&gt;(INDEX($D$15:$AA$15,1,$C106)+$C106),INDEX($D$20:$AA$20,,$C106)-SUM($D106:G106),INDEX($D$20:$AA$20,,$C106)/INDEX($D$15:$AA$15,1,$C106)))</f>
        <v>0</v>
      </c>
      <c r="I106" s="8">
        <f>IF(I$92&lt;=$C106,0,IF(I$92&gt;(INDEX($D$15:$AA$15,1,$C106)+$C106),INDEX($D$20:$AA$20,,$C106)-SUM($D106:H106),INDEX($D$20:$AA$20,,$C106)/INDEX($D$15:$AA$15,1,$C106)))</f>
        <v>0</v>
      </c>
      <c r="J106" s="8">
        <f>IF(J$92&lt;=$C106,0,IF(J$92&gt;(INDEX($D$15:$AA$15,1,$C106)+$C106),INDEX($D$20:$AA$20,,$C106)-SUM($D106:I106),INDEX($D$20:$AA$20,,$C106)/INDEX($D$15:$AA$15,1,$C106)))</f>
        <v>0</v>
      </c>
      <c r="K106" s="8">
        <f>IF(K$92&lt;=$C106,0,IF(K$92&gt;(INDEX($D$15:$AA$15,1,$C106)+$C106),INDEX($D$20:$AA$20,,$C106)-SUM($D106:J106),INDEX($D$20:$AA$20,,$C106)/INDEX($D$15:$AA$15,1,$C106)))</f>
        <v>0</v>
      </c>
      <c r="L106" s="8">
        <f>IF(L$92&lt;=$C106,0,IF(L$92&gt;(INDEX($D$15:$AA$15,1,$C106)+$C106),INDEX($D$20:$AA$20,,$C106)-SUM($D106:K106),INDEX($D$20:$AA$20,,$C106)/INDEX($D$15:$AA$15,1,$C106)))</f>
        <v>0</v>
      </c>
      <c r="M106" s="8">
        <f>IF(M$92&lt;=$C106,0,IF(M$92&gt;(INDEX($D$15:$AA$15,1,$C106)+$C106),INDEX($D$20:$AA$20,,$C106)-SUM($D106:L106),INDEX($D$20:$AA$20,,$C106)/INDEX($D$15:$AA$15,1,$C106)))</f>
        <v>0</v>
      </c>
      <c r="N106" s="8">
        <f>IF(N$92&lt;=$C106,0,IF(N$92&gt;(INDEX($D$15:$AA$15,1,$C106)+$C106),INDEX($D$20:$AA$20,,$C106)-SUM($D106:M106),INDEX($D$20:$AA$20,,$C106)/INDEX($D$15:$AA$15,1,$C106)))</f>
        <v>0</v>
      </c>
      <c r="O106" s="8">
        <f>IF(O$92&lt;=$C106,0,IF(O$92&gt;(INDEX($D$15:$AA$15,1,$C106)+$C106),INDEX($D$20:$AA$20,,$C106)-SUM($D106:N106),INDEX($D$20:$AA$20,,$C106)/INDEX($D$15:$AA$15,1,$C106)))</f>
        <v>0</v>
      </c>
      <c r="P106" s="8">
        <f>IF(P$92&lt;=$C106,0,IF(P$92&gt;(INDEX($D$15:$AA$15,1,$C106)+$C106),INDEX($D$20:$AA$20,,$C106)-SUM($D106:O106),INDEX($D$20:$AA$20,,$C106)/INDEX($D$15:$AA$15,1,$C106)))</f>
        <v>0</v>
      </c>
      <c r="Q106" s="8">
        <f>IF(Q$92&lt;=$C106,0,IF(Q$92&gt;(INDEX($D$15:$AA$15,1,$C106)+$C106),INDEX($D$20:$AA$20,,$C106)-SUM($D106:P106),INDEX($D$20:$AA$20,,$C106)/INDEX($D$15:$AA$15,1,$C106)))</f>
        <v>0</v>
      </c>
      <c r="R106" s="8">
        <f>IF(R$92&lt;=$C106,0,IF(R$92&gt;(INDEX($D$15:$AA$15,1,$C106)+$C106),INDEX($D$20:$AA$20,,$C106)-SUM($D106:Q106),INDEX($D$20:$AA$20,,$C106)/INDEX($D$15:$AA$15,1,$C106)))</f>
        <v>0</v>
      </c>
      <c r="S106" s="8">
        <f>IF(S$92&lt;=$C106,0,IF(S$92&gt;(INDEX($D$15:$AA$15,1,$C106)+$C106),INDEX($D$20:$AA$20,,$C106)-SUM($D106:R106),INDEX($D$20:$AA$20,,$C106)/INDEX($D$15:$AA$15,1,$C106)))</f>
        <v>0</v>
      </c>
      <c r="T106" s="8">
        <f>IF(T$92&lt;=$C106,0,IF(T$92&gt;(INDEX($D$15:$AA$15,1,$C106)+$C106),INDEX($D$20:$AA$20,,$C106)-SUM($D106:S106),INDEX($D$20:$AA$20,,$C106)/INDEX($D$15:$AA$15,1,$C106)))</f>
        <v>0</v>
      </c>
      <c r="U106" s="8">
        <f>IF(U$92&lt;=$C106,0,IF(U$92&gt;(INDEX($D$15:$AA$15,1,$C106)+$C106),INDEX($D$20:$AA$20,,$C106)-SUM($D106:T106),INDEX($D$20:$AA$20,,$C106)/INDEX($D$15:$AA$15,1,$C106)))</f>
        <v>0</v>
      </c>
      <c r="V106" s="8">
        <f>IF(V$92&lt;=$C106,0,IF(V$92&gt;(INDEX($D$15:$AA$15,1,$C106)+$C106),INDEX($D$20:$AA$20,,$C106)-SUM($D106:U106),INDEX($D$20:$AA$20,,$C106)/INDEX($D$15:$AA$15,1,$C106)))</f>
        <v>0</v>
      </c>
      <c r="W106" s="8">
        <f>IF(W$92&lt;=$C106,0,IF(W$92&gt;(INDEX($D$15:$AA$15,1,$C106)+$C106),INDEX($D$20:$AA$20,,$C106)-SUM($D106:V106),INDEX($D$20:$AA$20,,$C106)/INDEX($D$15:$AA$15,1,$C106)))</f>
        <v>0</v>
      </c>
      <c r="X106" s="8">
        <f>IF(X$92&lt;=$C106,0,IF(X$92&gt;(INDEX($D$15:$AA$15,1,$C106)+$C106),INDEX($D$20:$AA$20,,$C106)-SUM($D106:W106),INDEX($D$20:$AA$20,,$C106)/INDEX($D$15:$AA$15,1,$C106)))</f>
        <v>0</v>
      </c>
      <c r="Y106" s="8">
        <f>IF(Y$92&lt;=$C106,0,IF(Y$92&gt;(INDEX($D$15:$AA$15,1,$C106)+$C106),INDEX($D$20:$AA$20,,$C106)-SUM($D106:X106),INDEX($D$20:$AA$20,,$C106)/INDEX($D$15:$AA$15,1,$C106)))</f>
        <v>0</v>
      </c>
      <c r="Z106" s="8">
        <f>IF(Z$92&lt;=$C106,0,IF(Z$92&gt;(INDEX($D$15:$AA$15,1,$C106)+$C106),INDEX($D$20:$AA$20,,$C106)-SUM($D106:Y106),INDEX($D$20:$AA$20,,$C106)/INDEX($D$15:$AA$15,1,$C106)))</f>
        <v>0</v>
      </c>
      <c r="AA106" s="8">
        <f>IF(AA$92&lt;=$C106,0,IF(AA$92&gt;(INDEX($D$15:$AA$15,1,$C106)+$C106),INDEX($D$20:$AA$20,,$C106)-SUM($D106:Z106),INDEX($D$20:$AA$20,,$C106)/INDEX($D$15:$AA$15,1,$C106)))</f>
        <v>0</v>
      </c>
      <c r="AB106" s="8">
        <f>IF(AB$92&lt;=$C106,0,IF(AB$92&gt;(INDEX($D$15:$AA$15,1,$C106)+$C106),INDEX($D$20:$AA$20,,$C106)-SUM($D106:AA106),INDEX($D$20:$AA$20,,$C106)/INDEX($D$15:$AA$15,1,$C106)))</f>
        <v>0</v>
      </c>
      <c r="AC106" s="8">
        <f>IF(AC$92&lt;=$C106,0,IF(AC$92&gt;(INDEX($D$15:$AA$15,1,$C106)+$C106),INDEX($D$20:$AA$20,,$C106)-SUM($D106:AB106),INDEX($D$20:$AA$20,,$C106)/INDEX($D$15:$AA$15,1,$C106)))</f>
        <v>0</v>
      </c>
      <c r="AD106" s="8">
        <f>IF(AD$92&lt;=$C106,0,IF(AD$92&gt;(INDEX($D$15:$AG$15,1,$C106)+$C106),INDEX($D$20:$AG$20,,$C106)-SUM($D106:AC106),INDEX($D$20:$AG$20,,$C106)/INDEX($D$15:$AG$15,1,$C106)))*0.5</f>
        <v>0</v>
      </c>
      <c r="AE106" s="8">
        <f>IF(AE$92&lt;=$C106,0,IF(AE$92&gt;(INDEX($D$15:$AG$15,1,$C106)+$C106),INDEX($D$20:$AG$20,,$C106)-SUM($D106:AD106),INDEX($D$20:$AG$20,,$C106)/INDEX($D$15:$AG$15,1,$C106)))</f>
        <v>0</v>
      </c>
      <c r="AF106" s="8">
        <f>IF(AF$92&lt;=$C106,0,IF(AF$92&gt;(INDEX($D$15:$AG$15,1,$C106)+$C106),INDEX($D$20:$AG$20,,$C106)-SUM($D106:AE106),INDEX($D$20:$AG$20,,$C106)/INDEX($D$15:$AG$15,1,$C106)))</f>
        <v>0</v>
      </c>
      <c r="AG106" s="8">
        <f>IF(AG$92&lt;=$C106,0,IF(AG$92&gt;(INDEX($D$15:$AG$15,1,$C106)+$C106),INDEX($D$20:$AG$20,,$C106)-SUM($D106:AF106),INDEX($D$20:$AG$20,,$C106)/INDEX($D$15:$AG$15,1,$C106)))</f>
        <v>0</v>
      </c>
      <c r="AH106" s="11">
        <f t="shared" si="28"/>
        <v>0</v>
      </c>
      <c r="AI106" s="11">
        <v>0</v>
      </c>
      <c r="AJ106" s="11">
        <f t="shared" si="29"/>
        <v>0</v>
      </c>
      <c r="AK106" s="10">
        <f t="shared" si="30"/>
        <v>-14.5</v>
      </c>
    </row>
    <row r="107" spans="3:42" outlineLevel="1" x14ac:dyDescent="0.2">
      <c r="C107" s="10">
        <v>13</v>
      </c>
      <c r="D107" s="10"/>
      <c r="E107" s="8">
        <f>IF(E$92&lt;=$C107,0,IF(E$92&gt;(INDEX($D$15:$AA$15,1,$C107)+$C107),INDEX($D$20:$AA$20,,$C107)-SUM($D107:D107),INDEX($D$20:$AA$20,,$C107)/INDEX($D$15:$AA$15,1,$C107)))</f>
        <v>0</v>
      </c>
      <c r="F107" s="8">
        <f>IF(F$92&lt;=$C107,0,IF(F$92&gt;(INDEX($D$15:$AA$15,1,$C107)+$C107),INDEX($D$20:$AA$20,,$C107)-SUM($D107:E107),INDEX($D$20:$AA$20,,$C107)/INDEX($D$15:$AA$15,1,$C107)))</f>
        <v>0</v>
      </c>
      <c r="G107" s="8">
        <f>IF(G$92&lt;=$C107,0,IF(G$92&gt;(INDEX($D$15:$AA$15,1,$C107)+$C107),INDEX($D$20:$AA$20,,$C107)-SUM($D107:F107),INDEX($D$20:$AA$20,,$C107)/INDEX($D$15:$AA$15,1,$C107)))</f>
        <v>0</v>
      </c>
      <c r="H107" s="8">
        <f>IF(H$92&lt;=$C107,0,IF(H$92&gt;(INDEX($D$15:$AA$15,1,$C107)+$C107),INDEX($D$20:$AA$20,,$C107)-SUM($D107:G107),INDEX($D$20:$AA$20,,$C107)/INDEX($D$15:$AA$15,1,$C107)))</f>
        <v>0</v>
      </c>
      <c r="I107" s="8">
        <f>IF(I$92&lt;=$C107,0,IF(I$92&gt;(INDEX($D$15:$AA$15,1,$C107)+$C107),INDEX($D$20:$AA$20,,$C107)-SUM($D107:H107),INDEX($D$20:$AA$20,,$C107)/INDEX($D$15:$AA$15,1,$C107)))</f>
        <v>0</v>
      </c>
      <c r="J107" s="8">
        <f>IF(J$92&lt;=$C107,0,IF(J$92&gt;(INDEX($D$15:$AA$15,1,$C107)+$C107),INDEX($D$20:$AA$20,,$C107)-SUM($D107:I107),INDEX($D$20:$AA$20,,$C107)/INDEX($D$15:$AA$15,1,$C107)))</f>
        <v>0</v>
      </c>
      <c r="K107" s="8">
        <f>IF(K$92&lt;=$C107,0,IF(K$92&gt;(INDEX($D$15:$AA$15,1,$C107)+$C107),INDEX($D$20:$AA$20,,$C107)-SUM($D107:J107),INDEX($D$20:$AA$20,,$C107)/INDEX($D$15:$AA$15,1,$C107)))</f>
        <v>0</v>
      </c>
      <c r="L107" s="8">
        <f>IF(L$92&lt;=$C107,0,IF(L$92&gt;(INDEX($D$15:$AA$15,1,$C107)+$C107),INDEX($D$20:$AA$20,,$C107)-SUM($D107:K107),INDEX($D$20:$AA$20,,$C107)/INDEX($D$15:$AA$15,1,$C107)))</f>
        <v>0</v>
      </c>
      <c r="M107" s="8">
        <f>IF(M$92&lt;=$C107,0,IF(M$92&gt;(INDEX($D$15:$AA$15,1,$C107)+$C107),INDEX($D$20:$AA$20,,$C107)-SUM($D107:L107),INDEX($D$20:$AA$20,,$C107)/INDEX($D$15:$AA$15,1,$C107)))</f>
        <v>0</v>
      </c>
      <c r="N107" s="8">
        <f>IF(N$92&lt;=$C107,0,IF(N$92&gt;(INDEX($D$15:$AA$15,1,$C107)+$C107),INDEX($D$20:$AA$20,,$C107)-SUM($D107:M107),INDEX($D$20:$AA$20,,$C107)/INDEX($D$15:$AA$15,1,$C107)))</f>
        <v>0</v>
      </c>
      <c r="O107" s="8">
        <f>IF(O$92&lt;=$C107,0,IF(O$92&gt;(INDEX($D$15:$AA$15,1,$C107)+$C107),INDEX($D$20:$AA$20,,$C107)-SUM($D107:N107),INDEX($D$20:$AA$20,,$C107)/INDEX($D$15:$AA$15,1,$C107)))</f>
        <v>0</v>
      </c>
      <c r="P107" s="8">
        <f>IF(P$92&lt;=$C107,0,IF(P$92&gt;(INDEX($D$15:$AA$15,1,$C107)+$C107),INDEX($D$20:$AA$20,,$C107)-SUM($D107:O107),INDEX($D$20:$AA$20,,$C107)/INDEX($D$15:$AA$15,1,$C107)))</f>
        <v>0</v>
      </c>
      <c r="Q107" s="8">
        <f>IF(Q$92&lt;=$C107,0,IF(Q$92&gt;(INDEX($D$15:$AA$15,1,$C107)+$C107),INDEX($D$20:$AA$20,,$C107)-SUM($D107:P107),INDEX($D$20:$AA$20,,$C107)/INDEX($D$15:$AA$15,1,$C107)))</f>
        <v>0</v>
      </c>
      <c r="R107" s="8">
        <f>IF(R$92&lt;=$C107,0,IF(R$92&gt;(INDEX($D$15:$AA$15,1,$C107)+$C107),INDEX($D$20:$AA$20,,$C107)-SUM($D107:Q107),INDEX($D$20:$AA$20,,$C107)/INDEX($D$15:$AA$15,1,$C107)))</f>
        <v>0</v>
      </c>
      <c r="S107" s="8">
        <f>IF(S$92&lt;=$C107,0,IF(S$92&gt;(INDEX($D$15:$AA$15,1,$C107)+$C107),INDEX($D$20:$AA$20,,$C107)-SUM($D107:R107),INDEX($D$20:$AA$20,,$C107)/INDEX($D$15:$AA$15,1,$C107)))</f>
        <v>0</v>
      </c>
      <c r="T107" s="8">
        <f>IF(T$92&lt;=$C107,0,IF(T$92&gt;(INDEX($D$15:$AA$15,1,$C107)+$C107),INDEX($D$20:$AA$20,,$C107)-SUM($D107:S107),INDEX($D$20:$AA$20,,$C107)/INDEX($D$15:$AA$15,1,$C107)))</f>
        <v>0</v>
      </c>
      <c r="U107" s="8">
        <f>IF(U$92&lt;=$C107,0,IF(U$92&gt;(INDEX($D$15:$AA$15,1,$C107)+$C107),INDEX($D$20:$AA$20,,$C107)-SUM($D107:T107),INDEX($D$20:$AA$20,,$C107)/INDEX($D$15:$AA$15,1,$C107)))</f>
        <v>0</v>
      </c>
      <c r="V107" s="8">
        <f>IF(V$92&lt;=$C107,0,IF(V$92&gt;(INDEX($D$15:$AA$15,1,$C107)+$C107),INDEX($D$20:$AA$20,,$C107)-SUM($D107:U107),INDEX($D$20:$AA$20,,$C107)/INDEX($D$15:$AA$15,1,$C107)))</f>
        <v>0</v>
      </c>
      <c r="W107" s="8">
        <f>IF(W$92&lt;=$C107,0,IF(W$92&gt;(INDEX($D$15:$AA$15,1,$C107)+$C107),INDEX($D$20:$AA$20,,$C107)-SUM($D107:V107),INDEX($D$20:$AA$20,,$C107)/INDEX($D$15:$AA$15,1,$C107)))</f>
        <v>0</v>
      </c>
      <c r="X107" s="8">
        <f>IF(X$92&lt;=$C107,0,IF(X$92&gt;(INDEX($D$15:$AA$15,1,$C107)+$C107),INDEX($D$20:$AA$20,,$C107)-SUM($D107:W107),INDEX($D$20:$AA$20,,$C107)/INDEX($D$15:$AA$15,1,$C107)))</f>
        <v>0</v>
      </c>
      <c r="Y107" s="8">
        <f>IF(Y$92&lt;=$C107,0,IF(Y$92&gt;(INDEX($D$15:$AA$15,1,$C107)+$C107),INDEX($D$20:$AA$20,,$C107)-SUM($D107:X107),INDEX($D$20:$AA$20,,$C107)/INDEX($D$15:$AA$15,1,$C107)))</f>
        <v>0</v>
      </c>
      <c r="Z107" s="8">
        <f>IF(Z$92&lt;=$C107,0,IF(Z$92&gt;(INDEX($D$15:$AA$15,1,$C107)+$C107),INDEX($D$20:$AA$20,,$C107)-SUM($D107:Y107),INDEX($D$20:$AA$20,,$C107)/INDEX($D$15:$AA$15,1,$C107)))</f>
        <v>0</v>
      </c>
      <c r="AA107" s="8">
        <f>IF(AA$92&lt;=$C107,0,IF(AA$92&gt;(INDEX($D$15:$AA$15,1,$C107)+$C107),INDEX($D$20:$AA$20,,$C107)-SUM($D107:Z107),INDEX($D$20:$AA$20,,$C107)/INDEX($D$15:$AA$15,1,$C107)))</f>
        <v>0</v>
      </c>
      <c r="AB107" s="8">
        <f>IF(AB$92&lt;=$C107,0,IF(AB$92&gt;(INDEX($D$15:$AA$15,1,$C107)+$C107),INDEX($D$20:$AA$20,,$C107)-SUM($D107:AA107),INDEX($D$20:$AA$20,,$C107)/INDEX($D$15:$AA$15,1,$C107)))</f>
        <v>0</v>
      </c>
      <c r="AC107" s="8">
        <f>IF(AC$92&lt;=$C107,0,IF(AC$92&gt;(INDEX($D$15:$AA$15,1,$C107)+$C107),INDEX($D$20:$AA$20,,$C107)-SUM($D107:AB107),INDEX($D$20:$AA$20,,$C107)/INDEX($D$15:$AA$15,1,$C107)))</f>
        <v>0</v>
      </c>
      <c r="AD107" s="8">
        <f>IF(AD$92&lt;=$C107,0,IF(AD$92&gt;(INDEX($D$15:$AG$15,1,$C107)+$C107),INDEX($D$20:$AG$20,,$C107)-SUM($D107:AC107),INDEX($D$20:$AG$20,,$C107)/INDEX($D$15:$AG$15,1,$C107)))*0.5</f>
        <v>0</v>
      </c>
      <c r="AE107" s="8">
        <f>IF(AE$92&lt;=$C107,0,IF(AE$92&gt;(INDEX($D$15:$AG$15,1,$C107)+$C107),INDEX($D$20:$AG$20,,$C107)-SUM($D107:AD107),INDEX($D$20:$AG$20,,$C107)/INDEX($D$15:$AG$15,1,$C107)))</f>
        <v>0</v>
      </c>
      <c r="AF107" s="8">
        <f>IF(AF$92&lt;=$C107,0,IF(AF$92&gt;(INDEX($D$15:$AG$15,1,$C107)+$C107),INDEX($D$20:$AG$20,,$C107)-SUM($D107:AE107),INDEX($D$20:$AG$20,,$C107)/INDEX($D$15:$AG$15,1,$C107)))</f>
        <v>0</v>
      </c>
      <c r="AG107" s="8">
        <f>IF(AG$92&lt;=$C107,0,IF(AG$92&gt;(INDEX($D$15:$AG$15,1,$C107)+$C107),INDEX($D$20:$AG$20,,$C107)-SUM($D107:AF107),INDEX($D$20:$AG$20,,$C107)/INDEX($D$15:$AG$15,1,$C107)))</f>
        <v>0</v>
      </c>
      <c r="AH107" s="11">
        <f t="shared" si="28"/>
        <v>0</v>
      </c>
      <c r="AI107" s="11">
        <v>0</v>
      </c>
      <c r="AJ107" s="11">
        <f t="shared" si="29"/>
        <v>0</v>
      </c>
      <c r="AK107" s="10">
        <f t="shared" si="30"/>
        <v>-13.5</v>
      </c>
    </row>
    <row r="108" spans="3:42" outlineLevel="1" x14ac:dyDescent="0.2">
      <c r="C108" s="10">
        <v>14</v>
      </c>
      <c r="D108" s="10"/>
      <c r="E108" s="8">
        <f>IF(E$92&lt;=$C108,0,IF(E$92&gt;(INDEX($D$15:$AA$15,1,$C108)+$C108),INDEX($D$20:$AA$20,,$C108)-SUM($D108:D108),INDEX($D$20:$AA$20,,$C108)/INDEX($D$15:$AA$15,1,$C108)))</f>
        <v>0</v>
      </c>
      <c r="F108" s="8">
        <f>IF(F$92&lt;=$C108,0,IF(F$92&gt;(INDEX($D$15:$AA$15,1,$C108)+$C108),INDEX($D$20:$AA$20,,$C108)-SUM($D108:E108),INDEX($D$20:$AA$20,,$C108)/INDEX($D$15:$AA$15,1,$C108)))</f>
        <v>0</v>
      </c>
      <c r="G108" s="8">
        <f>IF(G$92&lt;=$C108,0,IF(G$92&gt;(INDEX($D$15:$AA$15,1,$C108)+$C108),INDEX($D$20:$AA$20,,$C108)-SUM($D108:F108),INDEX($D$20:$AA$20,,$C108)/INDEX($D$15:$AA$15,1,$C108)))</f>
        <v>0</v>
      </c>
      <c r="H108" s="8">
        <f>IF(H$92&lt;=$C108,0,IF(H$92&gt;(INDEX($D$15:$AA$15,1,$C108)+$C108),INDEX($D$20:$AA$20,,$C108)-SUM($D108:G108),INDEX($D$20:$AA$20,,$C108)/INDEX($D$15:$AA$15,1,$C108)))</f>
        <v>0</v>
      </c>
      <c r="I108" s="8">
        <f>IF(I$92&lt;=$C108,0,IF(I$92&gt;(INDEX($D$15:$AA$15,1,$C108)+$C108),INDEX($D$20:$AA$20,,$C108)-SUM($D108:H108),INDEX($D$20:$AA$20,,$C108)/INDEX($D$15:$AA$15,1,$C108)))</f>
        <v>0</v>
      </c>
      <c r="J108" s="8">
        <f>IF(J$92&lt;=$C108,0,IF(J$92&gt;(INDEX($D$15:$AA$15,1,$C108)+$C108),INDEX($D$20:$AA$20,,$C108)-SUM($D108:I108),INDEX($D$20:$AA$20,,$C108)/INDEX($D$15:$AA$15,1,$C108)))</f>
        <v>0</v>
      </c>
      <c r="K108" s="8">
        <f>IF(K$92&lt;=$C108,0,IF(K$92&gt;(INDEX($D$15:$AA$15,1,$C108)+$C108),INDEX($D$20:$AA$20,,$C108)-SUM($D108:J108),INDEX($D$20:$AA$20,,$C108)/INDEX($D$15:$AA$15,1,$C108)))</f>
        <v>0</v>
      </c>
      <c r="L108" s="8">
        <f>IF(L$92&lt;=$C108,0,IF(L$92&gt;(INDEX($D$15:$AA$15,1,$C108)+$C108),INDEX($D$20:$AA$20,,$C108)-SUM($D108:K108),INDEX($D$20:$AA$20,,$C108)/INDEX($D$15:$AA$15,1,$C108)))</f>
        <v>0</v>
      </c>
      <c r="M108" s="8">
        <f>IF(M$92&lt;=$C108,0,IF(M$92&gt;(INDEX($D$15:$AA$15,1,$C108)+$C108),INDEX($D$20:$AA$20,,$C108)-SUM($D108:L108),INDEX($D$20:$AA$20,,$C108)/INDEX($D$15:$AA$15,1,$C108)))</f>
        <v>0</v>
      </c>
      <c r="N108" s="8">
        <f>IF(N$92&lt;=$C108,0,IF(N$92&gt;(INDEX($D$15:$AA$15,1,$C108)+$C108),INDEX($D$20:$AA$20,,$C108)-SUM($D108:M108),INDEX($D$20:$AA$20,,$C108)/INDEX($D$15:$AA$15,1,$C108)))</f>
        <v>0</v>
      </c>
      <c r="O108" s="8">
        <f>IF(O$92&lt;=$C108,0,IF(O$92&gt;(INDEX($D$15:$AA$15,1,$C108)+$C108),INDEX($D$20:$AA$20,,$C108)-SUM($D108:N108),INDEX($D$20:$AA$20,,$C108)/INDEX($D$15:$AA$15,1,$C108)))</f>
        <v>0</v>
      </c>
      <c r="P108" s="8">
        <f>IF(P$92&lt;=$C108,0,IF(P$92&gt;(INDEX($D$15:$AA$15,1,$C108)+$C108),INDEX($D$20:$AA$20,,$C108)-SUM($D108:O108),INDEX($D$20:$AA$20,,$C108)/INDEX($D$15:$AA$15,1,$C108)))</f>
        <v>0</v>
      </c>
      <c r="Q108" s="8">
        <f>IF(Q$92&lt;=$C108,0,IF(Q$92&gt;(INDEX($D$15:$AA$15,1,$C108)+$C108),INDEX($D$20:$AA$20,,$C108)-SUM($D108:P108),INDEX($D$20:$AA$20,,$C108)/INDEX($D$15:$AA$15,1,$C108)))</f>
        <v>0</v>
      </c>
      <c r="R108" s="8">
        <f>IF(R$92&lt;=$C108,0,IF(R$92&gt;(INDEX($D$15:$AA$15,1,$C108)+$C108),INDEX($D$20:$AA$20,,$C108)-SUM($D108:Q108),INDEX($D$20:$AA$20,,$C108)/INDEX($D$15:$AA$15,1,$C108)))</f>
        <v>0</v>
      </c>
      <c r="S108" s="8">
        <f>IF(S$92&lt;=$C108,0,IF(S$92&gt;(INDEX($D$15:$AA$15,1,$C108)+$C108),INDEX($D$20:$AA$20,,$C108)-SUM($D108:R108),INDEX($D$20:$AA$20,,$C108)/INDEX($D$15:$AA$15,1,$C108)))</f>
        <v>0</v>
      </c>
      <c r="T108" s="8">
        <f>IF(T$92&lt;=$C108,0,IF(T$92&gt;(INDEX($D$15:$AA$15,1,$C108)+$C108),INDEX($D$20:$AA$20,,$C108)-SUM($D108:S108),INDEX($D$20:$AA$20,,$C108)/INDEX($D$15:$AA$15,1,$C108)))</f>
        <v>0</v>
      </c>
      <c r="U108" s="8">
        <f>IF(U$92&lt;=$C108,0,IF(U$92&gt;(INDEX($D$15:$AA$15,1,$C108)+$C108),INDEX($D$20:$AA$20,,$C108)-SUM($D108:T108),INDEX($D$20:$AA$20,,$C108)/INDEX($D$15:$AA$15,1,$C108)))</f>
        <v>0</v>
      </c>
      <c r="V108" s="8">
        <f>IF(V$92&lt;=$C108,0,IF(V$92&gt;(INDEX($D$15:$AA$15,1,$C108)+$C108),INDEX($D$20:$AA$20,,$C108)-SUM($D108:U108),INDEX($D$20:$AA$20,,$C108)/INDEX($D$15:$AA$15,1,$C108)))</f>
        <v>0</v>
      </c>
      <c r="W108" s="8">
        <f>IF(W$92&lt;=$C108,0,IF(W$92&gt;(INDEX($D$15:$AA$15,1,$C108)+$C108),INDEX($D$20:$AA$20,,$C108)-SUM($D108:V108),INDEX($D$20:$AA$20,,$C108)/INDEX($D$15:$AA$15,1,$C108)))</f>
        <v>0</v>
      </c>
      <c r="X108" s="8">
        <f>IF(X$92&lt;=$C108,0,IF(X$92&gt;(INDEX($D$15:$AA$15,1,$C108)+$C108),INDEX($D$20:$AA$20,,$C108)-SUM($D108:W108),INDEX($D$20:$AA$20,,$C108)/INDEX($D$15:$AA$15,1,$C108)))</f>
        <v>0</v>
      </c>
      <c r="Y108" s="8">
        <f>IF(Y$92&lt;=$C108,0,IF(Y$92&gt;(INDEX($D$15:$AA$15,1,$C108)+$C108),INDEX($D$20:$AA$20,,$C108)-SUM($D108:X108),INDEX($D$20:$AA$20,,$C108)/INDEX($D$15:$AA$15,1,$C108)))</f>
        <v>0</v>
      </c>
      <c r="Z108" s="8">
        <f>IF(Z$92&lt;=$C108,0,IF(Z$92&gt;(INDEX($D$15:$AA$15,1,$C108)+$C108),INDEX($D$20:$AA$20,,$C108)-SUM($D108:Y108),INDEX($D$20:$AA$20,,$C108)/INDEX($D$15:$AA$15,1,$C108)))</f>
        <v>0</v>
      </c>
      <c r="AA108" s="8">
        <f>IF(AA$92&lt;=$C108,0,IF(AA$92&gt;(INDEX($D$15:$AA$15,1,$C108)+$C108),INDEX($D$20:$AA$20,,$C108)-SUM($D108:Z108),INDEX($D$20:$AA$20,,$C108)/INDEX($D$15:$AA$15,1,$C108)))</f>
        <v>0</v>
      </c>
      <c r="AB108" s="8">
        <f>IF(AB$92&lt;=$C108,0,IF(AB$92&gt;(INDEX($D$15:$AA$15,1,$C108)+$C108),INDEX($D$20:$AA$20,,$C108)-SUM($D108:AA108),INDEX($D$20:$AA$20,,$C108)/INDEX($D$15:$AA$15,1,$C108)))</f>
        <v>0</v>
      </c>
      <c r="AC108" s="8">
        <f>IF(AC$92&lt;=$C108,0,IF(AC$92&gt;(INDEX($D$15:$AA$15,1,$C108)+$C108),INDEX($D$20:$AA$20,,$C108)-SUM($D108:AB108),INDEX($D$20:$AA$20,,$C108)/INDEX($D$15:$AA$15,1,$C108)))</f>
        <v>0</v>
      </c>
      <c r="AD108" s="8">
        <f>IF(AD$92&lt;=$C108,0,IF(AD$92&gt;(INDEX($D$15:$AG$15,1,$C108)+$C108),INDEX($D$20:$AG$20,,$C108)-SUM($D108:AC108),INDEX($D$20:$AG$20,,$C108)/INDEX($D$15:$AG$15,1,$C108)))*0.5</f>
        <v>0</v>
      </c>
      <c r="AE108" s="8">
        <f>IF(AE$92&lt;=$C108,0,IF(AE$92&gt;(INDEX($D$15:$AG$15,1,$C108)+$C108),INDEX($D$20:$AG$20,,$C108)-SUM($D108:AD108),INDEX($D$20:$AG$20,,$C108)/INDEX($D$15:$AG$15,1,$C108)))</f>
        <v>0</v>
      </c>
      <c r="AF108" s="8">
        <f>IF(AF$92&lt;=$C108,0,IF(AF$92&gt;(INDEX($D$15:$AG$15,1,$C108)+$C108),INDEX($D$20:$AG$20,,$C108)-SUM($D108:AE108),INDEX($D$20:$AG$20,,$C108)/INDEX($D$15:$AG$15,1,$C108)))</f>
        <v>0</v>
      </c>
      <c r="AG108" s="8">
        <f>IF(AG$92&lt;=$C108,0,IF(AG$92&gt;(INDEX($D$15:$AG$15,1,$C108)+$C108),INDEX($D$20:$AG$20,,$C108)-SUM($D108:AF108),INDEX($D$20:$AG$20,,$C108)/INDEX($D$15:$AG$15,1,$C108)))</f>
        <v>0</v>
      </c>
      <c r="AH108" s="11">
        <f t="shared" si="28"/>
        <v>0</v>
      </c>
      <c r="AI108" s="11">
        <v>0</v>
      </c>
      <c r="AJ108" s="11">
        <f t="shared" si="29"/>
        <v>0</v>
      </c>
      <c r="AK108" s="10">
        <f t="shared" si="30"/>
        <v>-12.5</v>
      </c>
    </row>
    <row r="109" spans="3:42" outlineLevel="1" x14ac:dyDescent="0.2">
      <c r="C109" s="10">
        <v>15</v>
      </c>
      <c r="D109" s="10"/>
      <c r="E109" s="8">
        <f>IF(E$92&lt;=$C109,0,IF(E$92&gt;(INDEX($D$15:$AA$15,1,$C109)+$C109),INDEX($D$20:$AA$20,,$C109)-SUM($D109:D109),INDEX($D$20:$AA$20,,$C109)/INDEX($D$15:$AA$15,1,$C109)))</f>
        <v>0</v>
      </c>
      <c r="F109" s="8">
        <f>IF(F$92&lt;=$C109,0,IF(F$92&gt;(INDEX($D$15:$AA$15,1,$C109)+$C109),INDEX($D$20:$AA$20,,$C109)-SUM($D109:E109),INDEX($D$20:$AA$20,,$C109)/INDEX($D$15:$AA$15,1,$C109)))</f>
        <v>0</v>
      </c>
      <c r="G109" s="8">
        <f>IF(G$92&lt;=$C109,0,IF(G$92&gt;(INDEX($D$15:$AA$15,1,$C109)+$C109),INDEX($D$20:$AA$20,,$C109)-SUM($D109:F109),INDEX($D$20:$AA$20,,$C109)/INDEX($D$15:$AA$15,1,$C109)))</f>
        <v>0</v>
      </c>
      <c r="H109" s="8">
        <f>IF(H$92&lt;=$C109,0,IF(H$92&gt;(INDEX($D$15:$AA$15,1,$C109)+$C109),INDEX($D$20:$AA$20,,$C109)-SUM($D109:G109),INDEX($D$20:$AA$20,,$C109)/INDEX($D$15:$AA$15,1,$C109)))</f>
        <v>0</v>
      </c>
      <c r="I109" s="8">
        <f>IF(I$92&lt;=$C109,0,IF(I$92&gt;(INDEX($D$15:$AA$15,1,$C109)+$C109),INDEX($D$20:$AA$20,,$C109)-SUM($D109:H109),INDEX($D$20:$AA$20,,$C109)/INDEX($D$15:$AA$15,1,$C109)))</f>
        <v>0</v>
      </c>
      <c r="J109" s="8">
        <f>IF(J$92&lt;=$C109,0,IF(J$92&gt;(INDEX($D$15:$AA$15,1,$C109)+$C109),INDEX($D$20:$AA$20,,$C109)-SUM($D109:I109),INDEX($D$20:$AA$20,,$C109)/INDEX($D$15:$AA$15,1,$C109)))</f>
        <v>0</v>
      </c>
      <c r="K109" s="8">
        <f>IF(K$92&lt;=$C109,0,IF(K$92&gt;(INDEX($D$15:$AA$15,1,$C109)+$C109),INDEX($D$20:$AA$20,,$C109)-SUM($D109:J109),INDEX($D$20:$AA$20,,$C109)/INDEX($D$15:$AA$15,1,$C109)))</f>
        <v>0</v>
      </c>
      <c r="L109" s="8">
        <f>IF(L$92&lt;=$C109,0,IF(L$92&gt;(INDEX($D$15:$AA$15,1,$C109)+$C109),INDEX($D$20:$AA$20,,$C109)-SUM($D109:K109),INDEX($D$20:$AA$20,,$C109)/INDEX($D$15:$AA$15,1,$C109)))</f>
        <v>0</v>
      </c>
      <c r="M109" s="8">
        <f>IF(M$92&lt;=$C109,0,IF(M$92&gt;(INDEX($D$15:$AA$15,1,$C109)+$C109),INDEX($D$20:$AA$20,,$C109)-SUM($D109:L109),INDEX($D$20:$AA$20,,$C109)/INDEX($D$15:$AA$15,1,$C109)))</f>
        <v>0</v>
      </c>
      <c r="N109" s="8">
        <f>IF(N$92&lt;=$C109,0,IF(N$92&gt;(INDEX($D$15:$AA$15,1,$C109)+$C109),INDEX($D$20:$AA$20,,$C109)-SUM($D109:M109),INDEX($D$20:$AA$20,,$C109)/INDEX($D$15:$AA$15,1,$C109)))</f>
        <v>0</v>
      </c>
      <c r="O109" s="8">
        <f>IF(O$92&lt;=$C109,0,IF(O$92&gt;(INDEX($D$15:$AA$15,1,$C109)+$C109),INDEX($D$20:$AA$20,,$C109)-SUM($D109:N109),INDEX($D$20:$AA$20,,$C109)/INDEX($D$15:$AA$15,1,$C109)))</f>
        <v>0</v>
      </c>
      <c r="P109" s="8">
        <f>IF(P$92&lt;=$C109,0,IF(P$92&gt;(INDEX($D$15:$AA$15,1,$C109)+$C109),INDEX($D$20:$AA$20,,$C109)-SUM($D109:O109),INDEX($D$20:$AA$20,,$C109)/INDEX($D$15:$AA$15,1,$C109)))</f>
        <v>0</v>
      </c>
      <c r="Q109" s="8">
        <f>IF(Q$92&lt;=$C109,0,IF(Q$92&gt;(INDEX($D$15:$AA$15,1,$C109)+$C109),INDEX($D$20:$AA$20,,$C109)-SUM($D109:P109),INDEX($D$20:$AA$20,,$C109)/INDEX($D$15:$AA$15,1,$C109)))</f>
        <v>0</v>
      </c>
      <c r="R109" s="8">
        <f>IF(R$92&lt;=$C109,0,IF(R$92&gt;(INDEX($D$15:$AA$15,1,$C109)+$C109),INDEX($D$20:$AA$20,,$C109)-SUM($D109:Q109),INDEX($D$20:$AA$20,,$C109)/INDEX($D$15:$AA$15,1,$C109)))</f>
        <v>0</v>
      </c>
      <c r="S109" s="8">
        <f>IF(S$92&lt;=$C109,0,IF(S$92&gt;(INDEX($D$15:$AA$15,1,$C109)+$C109),INDEX($D$20:$AA$20,,$C109)-SUM($D109:R109),INDEX($D$20:$AA$20,,$C109)/INDEX($D$15:$AA$15,1,$C109)))</f>
        <v>0</v>
      </c>
      <c r="T109" s="8">
        <f>IF(T$92&lt;=$C109,0,IF(T$92&gt;(INDEX($D$15:$AA$15,1,$C109)+$C109),INDEX($D$20:$AA$20,,$C109)-SUM($D109:S109),INDEX($D$20:$AA$20,,$C109)/INDEX($D$15:$AA$15,1,$C109)))</f>
        <v>0</v>
      </c>
      <c r="U109" s="8">
        <f>IF(U$92&lt;=$C109,0,IF(U$92&gt;(INDEX($D$15:$AA$15,1,$C109)+$C109),INDEX($D$20:$AA$20,,$C109)-SUM($D109:T109),INDEX($D$20:$AA$20,,$C109)/INDEX($D$15:$AA$15,1,$C109)))</f>
        <v>0</v>
      </c>
      <c r="V109" s="8">
        <f>IF(V$92&lt;=$C109,0,IF(V$92&gt;(INDEX($D$15:$AA$15,1,$C109)+$C109),INDEX($D$20:$AA$20,,$C109)-SUM($D109:U109),INDEX($D$20:$AA$20,,$C109)/INDEX($D$15:$AA$15,1,$C109)))</f>
        <v>0</v>
      </c>
      <c r="W109" s="8">
        <f>IF(W$92&lt;=$C109,0,IF(W$92&gt;(INDEX($D$15:$AA$15,1,$C109)+$C109),INDEX($D$20:$AA$20,,$C109)-SUM($D109:V109),INDEX($D$20:$AA$20,,$C109)/INDEX($D$15:$AA$15,1,$C109)))</f>
        <v>0</v>
      </c>
      <c r="X109" s="8">
        <f>IF(X$92&lt;=$C109,0,IF(X$92&gt;(INDEX($D$15:$AA$15,1,$C109)+$C109),INDEX($D$20:$AA$20,,$C109)-SUM($D109:W109),INDEX($D$20:$AA$20,,$C109)/INDEX($D$15:$AA$15,1,$C109)))</f>
        <v>0</v>
      </c>
      <c r="Y109" s="8">
        <f>IF(Y$92&lt;=$C109,0,IF(Y$92&gt;(INDEX($D$15:$AA$15,1,$C109)+$C109),INDEX($D$20:$AA$20,,$C109)-SUM($D109:X109),INDEX($D$20:$AA$20,,$C109)/INDEX($D$15:$AA$15,1,$C109)))</f>
        <v>0</v>
      </c>
      <c r="Z109" s="8">
        <f>IF(Z$92&lt;=$C109,0,IF(Z$92&gt;(INDEX($D$15:$AA$15,1,$C109)+$C109),INDEX($D$20:$AA$20,,$C109)-SUM($D109:Y109),INDEX($D$20:$AA$20,,$C109)/INDEX($D$15:$AA$15,1,$C109)))</f>
        <v>0</v>
      </c>
      <c r="AA109" s="8">
        <f>IF(AA$92&lt;=$C109,0,IF(AA$92&gt;(INDEX($D$15:$AA$15,1,$C109)+$C109),INDEX($D$20:$AA$20,,$C109)-SUM($D109:Z109),INDEX($D$20:$AA$20,,$C109)/INDEX($D$15:$AA$15,1,$C109)))</f>
        <v>0</v>
      </c>
      <c r="AB109" s="8">
        <f>IF(AB$92&lt;=$C109,0,IF(AB$92&gt;(INDEX($D$15:$AA$15,1,$C109)+$C109),INDEX($D$20:$AA$20,,$C109)-SUM($D109:AA109),INDEX($D$20:$AA$20,,$C109)/INDEX($D$15:$AA$15,1,$C109)))</f>
        <v>0</v>
      </c>
      <c r="AC109" s="8">
        <f>IF(AC$92&lt;=$C109,0,IF(AC$92&gt;(INDEX($D$15:$AA$15,1,$C109)+$C109),INDEX($D$20:$AA$20,,$C109)-SUM($D109:AB109),INDEX($D$20:$AA$20,,$C109)/INDEX($D$15:$AA$15,1,$C109)))</f>
        <v>0</v>
      </c>
      <c r="AD109" s="8">
        <f>IF(AD$92&lt;=$C109,0,IF(AD$92&gt;(INDEX($D$15:$AG$15,1,$C109)+$C109),INDEX($D$20:$AG$20,,$C109)-SUM($D109:AC109),INDEX($D$20:$AG$20,,$C109)/INDEX($D$15:$AG$15,1,$C109)))*0.5</f>
        <v>0</v>
      </c>
      <c r="AE109" s="8">
        <f>IF(AE$92&lt;=$C109,0,IF(AE$92&gt;(INDEX($D$15:$AG$15,1,$C109)+$C109),INDEX($D$20:$AG$20,,$C109)-SUM($D109:AD109),INDEX($D$20:$AG$20,,$C109)/INDEX($D$15:$AG$15,1,$C109)))</f>
        <v>0</v>
      </c>
      <c r="AF109" s="8">
        <f>IF(AF$92&lt;=$C109,0,IF(AF$92&gt;(INDEX($D$15:$AG$15,1,$C109)+$C109),INDEX($D$20:$AG$20,,$C109)-SUM($D109:AE109),INDEX($D$20:$AG$20,,$C109)/INDEX($D$15:$AG$15,1,$C109)))</f>
        <v>0</v>
      </c>
      <c r="AG109" s="8">
        <f>IF(AG$92&lt;=$C109,0,IF(AG$92&gt;(INDEX($D$15:$AG$15,1,$C109)+$C109),INDEX($D$20:$AG$20,,$C109)-SUM($D109:AF109),INDEX($D$20:$AG$20,,$C109)/INDEX($D$15:$AG$15,1,$C109)))</f>
        <v>0</v>
      </c>
      <c r="AH109" s="11">
        <f>SUM(E109:AB109)</f>
        <v>0</v>
      </c>
      <c r="AI109" s="11">
        <v>0</v>
      </c>
      <c r="AJ109" s="11">
        <f t="shared" si="29"/>
        <v>0</v>
      </c>
      <c r="AK109" s="10">
        <f t="shared" si="30"/>
        <v>-11.5</v>
      </c>
    </row>
    <row r="110" spans="3:42" outlineLevel="1" x14ac:dyDescent="0.2">
      <c r="C110" s="10">
        <v>16</v>
      </c>
      <c r="D110" s="10"/>
      <c r="E110" s="8">
        <f>IF(E$92&lt;=$C110,0,IF(E$92&gt;(INDEX($D$15:$AA$15,1,$C110)+$C110),INDEX($D$20:$AA$20,,$C110)-SUM($D110:D110),INDEX($D$20:$AA$20,,$C110)/INDEX($D$15:$AA$15,1,$C110)))</f>
        <v>0</v>
      </c>
      <c r="F110" s="8">
        <f>IF(F$92&lt;=$C110,0,IF(F$92&gt;(INDEX($D$15:$AA$15,1,$C110)+$C110),INDEX($D$20:$AA$20,,$C110)-SUM($D110:E110),INDEX($D$20:$AA$20,,$C110)/INDEX($D$15:$AA$15,1,$C110)))</f>
        <v>0</v>
      </c>
      <c r="G110" s="8">
        <f>IF(G$92&lt;=$C110,0,IF(G$92&gt;(INDEX($D$15:$AA$15,1,$C110)+$C110),INDEX($D$20:$AA$20,,$C110)-SUM($D110:F110),INDEX($D$20:$AA$20,,$C110)/INDEX($D$15:$AA$15,1,$C110)))</f>
        <v>0</v>
      </c>
      <c r="H110" s="8">
        <f>IF(H$92&lt;=$C110,0,IF(H$92&gt;(INDEX($D$15:$AA$15,1,$C110)+$C110),INDEX($D$20:$AA$20,,$C110)-SUM($D110:G110),INDEX($D$20:$AA$20,,$C110)/INDEX($D$15:$AA$15,1,$C110)))</f>
        <v>0</v>
      </c>
      <c r="I110" s="8">
        <f>IF(I$92&lt;=$C110,0,IF(I$92&gt;(INDEX($D$15:$AA$15,1,$C110)+$C110),INDEX($D$20:$AA$20,,$C110)-SUM($D110:H110),INDEX($D$20:$AA$20,,$C110)/INDEX($D$15:$AA$15,1,$C110)))</f>
        <v>0</v>
      </c>
      <c r="J110" s="8">
        <f>IF(J$92&lt;=$C110,0,IF(J$92&gt;(INDEX($D$15:$AA$15,1,$C110)+$C110),INDEX($D$20:$AA$20,,$C110)-SUM($D110:I110),INDEX($D$20:$AA$20,,$C110)/INDEX($D$15:$AA$15,1,$C110)))</f>
        <v>0</v>
      </c>
      <c r="K110" s="8">
        <f>IF(K$92&lt;=$C110,0,IF(K$92&gt;(INDEX($D$15:$AA$15,1,$C110)+$C110),INDEX($D$20:$AA$20,,$C110)-SUM($D110:J110),INDEX($D$20:$AA$20,,$C110)/INDEX($D$15:$AA$15,1,$C110)))</f>
        <v>0</v>
      </c>
      <c r="L110" s="8">
        <f>IF(L$92&lt;=$C110,0,IF(L$92&gt;(INDEX($D$15:$AA$15,1,$C110)+$C110),INDEX($D$20:$AA$20,,$C110)-SUM($D110:K110),INDEX($D$20:$AA$20,,$C110)/INDEX($D$15:$AA$15,1,$C110)))</f>
        <v>0</v>
      </c>
      <c r="M110" s="8">
        <f>IF(M$92&lt;=$C110,0,IF(M$92&gt;(INDEX($D$15:$AA$15,1,$C110)+$C110),INDEX($D$20:$AA$20,,$C110)-SUM($D110:L110),INDEX($D$20:$AA$20,,$C110)/INDEX($D$15:$AA$15,1,$C110)))</f>
        <v>0</v>
      </c>
      <c r="N110" s="8">
        <f>IF(N$92&lt;=$C110,0,IF(N$92&gt;(INDEX($D$15:$AA$15,1,$C110)+$C110),INDEX($D$20:$AA$20,,$C110)-SUM($D110:M110),INDEX($D$20:$AA$20,,$C110)/INDEX($D$15:$AA$15,1,$C110)))</f>
        <v>0</v>
      </c>
      <c r="O110" s="8">
        <f>IF(O$92&lt;=$C110,0,IF(O$92&gt;(INDEX($D$15:$AA$15,1,$C110)+$C110),INDEX($D$20:$AA$20,,$C110)-SUM($D110:N110),INDEX($D$20:$AA$20,,$C110)/INDEX($D$15:$AA$15,1,$C110)))</f>
        <v>0</v>
      </c>
      <c r="P110" s="8">
        <f>IF(P$92&lt;=$C110,0,IF(P$92&gt;(INDEX($D$15:$AA$15,1,$C110)+$C110),INDEX($D$20:$AA$20,,$C110)-SUM($D110:O110),INDEX($D$20:$AA$20,,$C110)/INDEX($D$15:$AA$15,1,$C110)))</f>
        <v>0</v>
      </c>
      <c r="Q110" s="8">
        <f>IF(Q$92&lt;=$C110,0,IF(Q$92&gt;(INDEX($D$15:$AA$15,1,$C110)+$C110),INDEX($D$20:$AA$20,,$C110)-SUM($D110:P110),INDEX($D$20:$AA$20,,$C110)/INDEX($D$15:$AA$15,1,$C110)))</f>
        <v>0</v>
      </c>
      <c r="R110" s="8">
        <f>IF(R$92&lt;=$C110,0,IF(R$92&gt;(INDEX($D$15:$AA$15,1,$C110)+$C110),INDEX($D$20:$AA$20,,$C110)-SUM($D110:Q110),INDEX($D$20:$AA$20,,$C110)/INDEX($D$15:$AA$15,1,$C110)))</f>
        <v>0</v>
      </c>
      <c r="S110" s="8">
        <f>IF(S$92&lt;=$C110,0,IF(S$92&gt;(INDEX($D$15:$AA$15,1,$C110)+$C110),INDEX($D$20:$AA$20,,$C110)-SUM($D110:R110),INDEX($D$20:$AA$20,,$C110)/INDEX($D$15:$AA$15,1,$C110)))</f>
        <v>0</v>
      </c>
      <c r="T110" s="8">
        <f>IF(T$92&lt;=$C110,0,IF(T$92&gt;(INDEX($D$15:$AA$15,1,$C110)+$C110),INDEX($D$20:$AA$20,,$C110)-SUM($D110:S110),INDEX($D$20:$AA$20,,$C110)/INDEX($D$15:$AA$15,1,$C110)))</f>
        <v>0</v>
      </c>
      <c r="U110" s="8">
        <f>IF(U$92&lt;=$C110,0,IF(U$92&gt;(INDEX($D$15:$AA$15,1,$C110)+$C110),INDEX($D$20:$AA$20,,$C110)-SUM($D110:T110),INDEX($D$20:$AA$20,,$C110)/INDEX($D$15:$AA$15,1,$C110)))</f>
        <v>0</v>
      </c>
      <c r="V110" s="8">
        <f>IF(V$92&lt;=$C110,0,IF(V$92&gt;(INDEX($D$15:$AA$15,1,$C110)+$C110),INDEX($D$20:$AA$20,,$C110)-SUM($D110:U110),INDEX($D$20:$AA$20,,$C110)/INDEX($D$15:$AA$15,1,$C110)))</f>
        <v>0</v>
      </c>
      <c r="W110" s="8">
        <f>IF(W$92&lt;=$C110,0,IF(W$92&gt;(INDEX($D$15:$AA$15,1,$C110)+$C110),INDEX($D$20:$AA$20,,$C110)-SUM($D110:V110),INDEX($D$20:$AA$20,,$C110)/INDEX($D$15:$AA$15,1,$C110)))</f>
        <v>0</v>
      </c>
      <c r="X110" s="8">
        <f>IF(X$92&lt;=$C110,0,IF(X$92&gt;(INDEX($D$15:$AA$15,1,$C110)+$C110),INDEX($D$20:$AA$20,,$C110)-SUM($D110:W110),INDEX($D$20:$AA$20,,$C110)/INDEX($D$15:$AA$15,1,$C110)))</f>
        <v>0</v>
      </c>
      <c r="Y110" s="8">
        <f>IF(Y$92&lt;=$C110,0,IF(Y$92&gt;(INDEX($D$15:$AA$15,1,$C110)+$C110),INDEX($D$20:$AA$20,,$C110)-SUM($D110:X110),INDEX($D$20:$AA$20,,$C110)/INDEX($D$15:$AA$15,1,$C110)))</f>
        <v>0</v>
      </c>
      <c r="Z110" s="8">
        <f>IF(Z$92&lt;=$C110,0,IF(Z$92&gt;(INDEX($D$15:$AA$15,1,$C110)+$C110),INDEX($D$20:$AA$20,,$C110)-SUM($D110:Y110),INDEX($D$20:$AA$20,,$C110)/INDEX($D$15:$AA$15,1,$C110)))</f>
        <v>0</v>
      </c>
      <c r="AA110" s="8">
        <f>IF(AA$92&lt;=$C110,0,IF(AA$92&gt;(INDEX($D$15:$AA$15,1,$C110)+$C110),INDEX($D$20:$AA$20,,$C110)-SUM($D110:Z110),INDEX($D$20:$AA$20,,$C110)/INDEX($D$15:$AA$15,1,$C110)))</f>
        <v>0</v>
      </c>
      <c r="AB110" s="8">
        <f>IF(AB$92&lt;=$C110,0,IF(AB$92&gt;(INDEX($D$15:$AA$15,1,$C110)+$C110),INDEX($D$20:$AA$20,,$C110)-SUM($D110:AA110),INDEX($D$20:$AA$20,,$C110)/INDEX($D$15:$AA$15,1,$C110)))</f>
        <v>0</v>
      </c>
      <c r="AC110" s="8">
        <f>IF(AC$92&lt;=$C110,0,IF(AC$92&gt;(INDEX($D$15:$AA$15,1,$C110)+$C110),INDEX($D$20:$AA$20,,$C110)-SUM($D110:AB110),INDEX($D$20:$AA$20,,$C110)/INDEX($D$15:$AA$15,1,$C110)))</f>
        <v>0</v>
      </c>
      <c r="AD110" s="8">
        <f>IF(AD$92&lt;=$C110,0,IF(AD$92&gt;(INDEX($D$15:$AG$15,1,$C110)+$C110),INDEX($D$20:$AG$20,,$C110)-SUM($D110:AC110),INDEX($D$20:$AG$20,,$C110)/INDEX($D$15:$AG$15,1,$C110)))*0.5</f>
        <v>0</v>
      </c>
      <c r="AE110" s="8">
        <f>IF(AE$92&lt;=$C110,0,IF(AE$92&gt;(INDEX($D$15:$AG$15,1,$C110)+$C110),INDEX($D$20:$AG$20,,$C110)-SUM($D110:AD110),INDEX($D$20:$AG$20,,$C110)/INDEX($D$15:$AG$15,1,$C110)))</f>
        <v>0</v>
      </c>
      <c r="AF110" s="8">
        <f>IF(AF$92&lt;=$C110,0,IF(AF$92&gt;(INDEX($D$15:$AG$15,1,$C110)+$C110),INDEX($D$20:$AG$20,,$C110)-SUM($D110:AE110),INDEX($D$20:$AG$20,,$C110)/INDEX($D$15:$AG$15,1,$C110)))</f>
        <v>0</v>
      </c>
      <c r="AG110" s="8">
        <f>IF(AG$92&lt;=$C110,0,IF(AG$92&gt;(INDEX($D$15:$AG$15,1,$C110)+$C110),INDEX($D$20:$AG$20,,$C110)-SUM($D110:AF110),INDEX($D$20:$AG$20,,$C110)/INDEX($D$15:$AG$15,1,$C110)))</f>
        <v>0</v>
      </c>
      <c r="AH110" s="11">
        <f t="shared" si="28"/>
        <v>0</v>
      </c>
      <c r="AI110" s="11">
        <v>0</v>
      </c>
      <c r="AJ110" s="11">
        <f t="shared" si="29"/>
        <v>0</v>
      </c>
      <c r="AK110" s="10">
        <f t="shared" si="30"/>
        <v>-10.5</v>
      </c>
    </row>
    <row r="111" spans="3:42" outlineLevel="1" x14ac:dyDescent="0.2">
      <c r="C111" s="10">
        <v>17</v>
      </c>
      <c r="D111" s="10"/>
      <c r="E111" s="8">
        <f>IF(E$92&lt;=$C111,0,IF(E$92&gt;(INDEX($D$15:$AA$15,1,$C111)+$C111),INDEX($D$20:$AA$20,,$C111)-SUM($D111:D111),INDEX($D$20:$AA$20,,$C111)/INDEX($D$15:$AA$15,1,$C111)))</f>
        <v>0</v>
      </c>
      <c r="F111" s="8">
        <f>IF(F$92&lt;=$C111,0,IF(F$92&gt;(INDEX($D$15:$AA$15,1,$C111)+$C111),INDEX($D$20:$AA$20,,$C111)-SUM($D111:E111),INDEX($D$20:$AA$20,,$C111)/INDEX($D$15:$AA$15,1,$C111)))</f>
        <v>0</v>
      </c>
      <c r="G111" s="8">
        <f>IF(G$92&lt;=$C111,0,IF(G$92&gt;(INDEX($D$15:$AA$15,1,$C111)+$C111),INDEX($D$20:$AA$20,,$C111)-SUM($D111:F111),INDEX($D$20:$AA$20,,$C111)/INDEX($D$15:$AA$15,1,$C111)))</f>
        <v>0</v>
      </c>
      <c r="H111" s="8">
        <f>IF(H$92&lt;=$C111,0,IF(H$92&gt;(INDEX($D$15:$AA$15,1,$C111)+$C111),INDEX($D$20:$AA$20,,$C111)-SUM($D111:G111),INDEX($D$20:$AA$20,,$C111)/INDEX($D$15:$AA$15,1,$C111)))</f>
        <v>0</v>
      </c>
      <c r="I111" s="8">
        <f>IF(I$92&lt;=$C111,0,IF(I$92&gt;(INDEX($D$15:$AA$15,1,$C111)+$C111),INDEX($D$20:$AA$20,,$C111)-SUM($D111:H111),INDEX($D$20:$AA$20,,$C111)/INDEX($D$15:$AA$15,1,$C111)))</f>
        <v>0</v>
      </c>
      <c r="J111" s="8">
        <f>IF(J$92&lt;=$C111,0,IF(J$92&gt;(INDEX($D$15:$AA$15,1,$C111)+$C111),INDEX($D$20:$AA$20,,$C111)-SUM($D111:I111),INDEX($D$20:$AA$20,,$C111)/INDEX($D$15:$AA$15,1,$C111)))</f>
        <v>0</v>
      </c>
      <c r="K111" s="8">
        <f>IF(K$92&lt;=$C111,0,IF(K$92&gt;(INDEX($D$15:$AA$15,1,$C111)+$C111),INDEX($D$20:$AA$20,,$C111)-SUM($D111:J111),INDEX($D$20:$AA$20,,$C111)/INDEX($D$15:$AA$15,1,$C111)))</f>
        <v>0</v>
      </c>
      <c r="L111" s="8">
        <f>IF(L$92&lt;=$C111,0,IF(L$92&gt;(INDEX($D$15:$AA$15,1,$C111)+$C111),INDEX($D$20:$AA$20,,$C111)-SUM($D111:K111),INDEX($D$20:$AA$20,,$C111)/INDEX($D$15:$AA$15,1,$C111)))</f>
        <v>0</v>
      </c>
      <c r="M111" s="8">
        <f>IF(M$92&lt;=$C111,0,IF(M$92&gt;(INDEX($D$15:$AA$15,1,$C111)+$C111),INDEX($D$20:$AA$20,,$C111)-SUM($D111:L111),INDEX($D$20:$AA$20,,$C111)/INDEX($D$15:$AA$15,1,$C111)))</f>
        <v>0</v>
      </c>
      <c r="N111" s="8">
        <f>IF(N$92&lt;=$C111,0,IF(N$92&gt;(INDEX($D$15:$AA$15,1,$C111)+$C111),INDEX($D$20:$AA$20,,$C111)-SUM($D111:M111),INDEX($D$20:$AA$20,,$C111)/INDEX($D$15:$AA$15,1,$C111)))</f>
        <v>0</v>
      </c>
      <c r="O111" s="8">
        <f>IF(O$92&lt;=$C111,0,IF(O$92&gt;(INDEX($D$15:$AA$15,1,$C111)+$C111),INDEX($D$20:$AA$20,,$C111)-SUM($D111:N111),INDEX($D$20:$AA$20,,$C111)/INDEX($D$15:$AA$15,1,$C111)))</f>
        <v>0</v>
      </c>
      <c r="P111" s="8">
        <f>IF(P$92&lt;=$C111,0,IF(P$92&gt;(INDEX($D$15:$AA$15,1,$C111)+$C111),INDEX($D$20:$AA$20,,$C111)-SUM($D111:O111),INDEX($D$20:$AA$20,,$C111)/INDEX($D$15:$AA$15,1,$C111)))</f>
        <v>0</v>
      </c>
      <c r="Q111" s="8">
        <f>IF(Q$92&lt;=$C111,0,IF(Q$92&gt;(INDEX($D$15:$AA$15,1,$C111)+$C111),INDEX($D$20:$AA$20,,$C111)-SUM($D111:P111),INDEX($D$20:$AA$20,,$C111)/INDEX($D$15:$AA$15,1,$C111)))</f>
        <v>0</v>
      </c>
      <c r="R111" s="8">
        <f>IF(R$92&lt;=$C111,0,IF(R$92&gt;(INDEX($D$15:$AA$15,1,$C111)+$C111),INDEX($D$20:$AA$20,,$C111)-SUM($D111:Q111),INDEX($D$20:$AA$20,,$C111)/INDEX($D$15:$AA$15,1,$C111)))</f>
        <v>0</v>
      </c>
      <c r="S111" s="8">
        <f>IF(S$92&lt;=$C111,0,IF(S$92&gt;(INDEX($D$15:$AA$15,1,$C111)+$C111),INDEX($D$20:$AA$20,,$C111)-SUM($D111:R111),INDEX($D$20:$AA$20,,$C111)/INDEX($D$15:$AA$15,1,$C111)))</f>
        <v>0</v>
      </c>
      <c r="T111" s="8">
        <f>IF(T$92&lt;=$C111,0,IF(T$92&gt;(INDEX($D$15:$AA$15,1,$C111)+$C111),INDEX($D$20:$AA$20,,$C111)-SUM($D111:S111),INDEX($D$20:$AA$20,,$C111)/INDEX($D$15:$AA$15,1,$C111)))</f>
        <v>0</v>
      </c>
      <c r="U111" s="8">
        <f>IF(U$92&lt;=$C111,0,IF(U$92&gt;(INDEX($D$15:$AA$15,1,$C111)+$C111),INDEX($D$20:$AA$20,,$C111)-SUM($D111:T111),INDEX($D$20:$AA$20,,$C111)/INDEX($D$15:$AA$15,1,$C111)))</f>
        <v>0</v>
      </c>
      <c r="V111" s="8">
        <f>IF(V$92&lt;=$C111,0,IF(V$92&gt;(INDEX($D$15:$AA$15,1,$C111)+$C111),INDEX($D$20:$AA$20,,$C111)-SUM($D111:U111),INDEX($D$20:$AA$20,,$C111)/INDEX($D$15:$AA$15,1,$C111)))</f>
        <v>0</v>
      </c>
      <c r="W111" s="8">
        <f>IF(W$92&lt;=$C111,0,IF(W$92&gt;(INDEX($D$15:$AA$15,1,$C111)+$C111),INDEX($D$20:$AA$20,,$C111)-SUM($D111:V111),INDEX($D$20:$AA$20,,$C111)/INDEX($D$15:$AA$15,1,$C111)))</f>
        <v>0</v>
      </c>
      <c r="X111" s="8">
        <f>IF(X$92&lt;=$C111,0,IF(X$92&gt;(INDEX($D$15:$AA$15,1,$C111)+$C111),INDEX($D$20:$AA$20,,$C111)-SUM($D111:W111),INDEX($D$20:$AA$20,,$C111)/INDEX($D$15:$AA$15,1,$C111)))</f>
        <v>0</v>
      </c>
      <c r="Y111" s="8">
        <f>IF(Y$92&lt;=$C111,0,IF(Y$92&gt;(INDEX($D$15:$AA$15,1,$C111)+$C111),INDEX($D$20:$AA$20,,$C111)-SUM($D111:X111),INDEX($D$20:$AA$20,,$C111)/INDEX($D$15:$AA$15,1,$C111)))</f>
        <v>0</v>
      </c>
      <c r="Z111" s="8">
        <f>IF(Z$92&lt;=$C111,0,IF(Z$92&gt;(INDEX($D$15:$AA$15,1,$C111)+$C111),INDEX($D$20:$AA$20,,$C111)-SUM($D111:Y111),INDEX($D$20:$AA$20,,$C111)/INDEX($D$15:$AA$15,1,$C111)))</f>
        <v>0</v>
      </c>
      <c r="AA111" s="8">
        <f>IF(AA$92&lt;=$C111,0,IF(AA$92&gt;(INDEX($D$15:$AA$15,1,$C111)+$C111),INDEX($D$20:$AA$20,,$C111)-SUM($D111:Z111),INDEX($D$20:$AA$20,,$C111)/INDEX($D$15:$AA$15,1,$C111)))</f>
        <v>0</v>
      </c>
      <c r="AB111" s="8">
        <f>IF(AB$92&lt;=$C111,0,IF(AB$92&gt;(INDEX($D$15:$AA$15,1,$C111)+$C111),INDEX($D$20:$AA$20,,$C111)-SUM($D111:AA111),INDEX($D$20:$AA$20,,$C111)/INDEX($D$15:$AA$15,1,$C111)))</f>
        <v>0</v>
      </c>
      <c r="AC111" s="8">
        <f>IF(AC$92&lt;=$C111,0,IF(AC$92&gt;(INDEX($D$15:$AA$15,1,$C111)+$C111),INDEX($D$20:$AA$20,,$C111)-SUM($D111:AB111),INDEX($D$20:$AA$20,,$C111)/INDEX($D$15:$AA$15,1,$C111)))</f>
        <v>0</v>
      </c>
      <c r="AD111" s="8">
        <f>IF(AD$92&lt;=$C111,0,IF(AD$92&gt;(INDEX($D$15:$AG$15,1,$C111)+$C111),INDEX($D$20:$AG$20,,$C111)-SUM($D111:AC111),INDEX($D$20:$AG$20,,$C111)/INDEX($D$15:$AG$15,1,$C111)))*0.5</f>
        <v>0</v>
      </c>
      <c r="AE111" s="8">
        <f>IF(AE$92&lt;=$C111,0,IF(AE$92&gt;(INDEX($D$15:$AG$15,1,$C111)+$C111),INDEX($D$20:$AG$20,,$C111)-SUM($D111:AD111),INDEX($D$20:$AG$20,,$C111)/INDEX($D$15:$AG$15,1,$C111)))</f>
        <v>0</v>
      </c>
      <c r="AF111" s="8">
        <f>IF(AF$92&lt;=$C111,0,IF(AF$92&gt;(INDEX($D$15:$AG$15,1,$C111)+$C111),INDEX($D$20:$AG$20,,$C111)-SUM($D111:AE111),INDEX($D$20:$AG$20,,$C111)/INDEX($D$15:$AG$15,1,$C111)))</f>
        <v>0</v>
      </c>
      <c r="AG111" s="8">
        <f>IF(AG$92&lt;=$C111,0,IF(AG$92&gt;(INDEX($D$15:$AG$15,1,$C111)+$C111),INDEX($D$20:$AG$20,,$C111)-SUM($D111:AF111),INDEX($D$20:$AG$20,,$C111)/INDEX($D$15:$AG$15,1,$C111)))</f>
        <v>0</v>
      </c>
      <c r="AH111" s="11">
        <f t="shared" si="28"/>
        <v>0</v>
      </c>
      <c r="AI111" s="11">
        <v>0</v>
      </c>
      <c r="AJ111" s="11">
        <f t="shared" si="29"/>
        <v>0</v>
      </c>
      <c r="AK111" s="10">
        <f t="shared" si="30"/>
        <v>-9.5</v>
      </c>
    </row>
    <row r="112" spans="3:42" outlineLevel="1" x14ac:dyDescent="0.2">
      <c r="C112" s="10">
        <v>18</v>
      </c>
      <c r="D112" s="10"/>
      <c r="E112" s="8">
        <f>IF(E$92&lt;=$C112,0,IF(E$92&gt;(INDEX($D$15:$AA$15,1,$C112)+$C112),INDEX($D$20:$AA$20,,$C112)-SUM($D112:D112),INDEX($D$20:$AA$20,,$C112)/INDEX($D$15:$AA$15,1,$C112)))</f>
        <v>0</v>
      </c>
      <c r="F112" s="8">
        <f>IF(F$92&lt;=$C112,0,IF(F$92&gt;(INDEX($D$15:$AA$15,1,$C112)+$C112),INDEX($D$20:$AA$20,,$C112)-SUM($D112:E112),INDEX($D$20:$AA$20,,$C112)/INDEX($D$15:$AA$15,1,$C112)))</f>
        <v>0</v>
      </c>
      <c r="G112" s="8">
        <f>IF(G$92&lt;=$C112,0,IF(G$92&gt;(INDEX($D$15:$AA$15,1,$C112)+$C112),INDEX($D$20:$AA$20,,$C112)-SUM($D112:F112),INDEX($D$20:$AA$20,,$C112)/INDEX($D$15:$AA$15,1,$C112)))</f>
        <v>0</v>
      </c>
      <c r="H112" s="8">
        <f>IF(H$92&lt;=$C112,0,IF(H$92&gt;(INDEX($D$15:$AA$15,1,$C112)+$C112),INDEX($D$20:$AA$20,,$C112)-SUM($D112:G112),INDEX($D$20:$AA$20,,$C112)/INDEX($D$15:$AA$15,1,$C112)))</f>
        <v>0</v>
      </c>
      <c r="I112" s="8">
        <f>IF(I$92&lt;=$C112,0,IF(I$92&gt;(INDEX($D$15:$AA$15,1,$C112)+$C112),INDEX($D$20:$AA$20,,$C112)-SUM($D112:H112),INDEX($D$20:$AA$20,,$C112)/INDEX($D$15:$AA$15,1,$C112)))</f>
        <v>0</v>
      </c>
      <c r="J112" s="8">
        <f>IF(J$92&lt;=$C112,0,IF(J$92&gt;(INDEX($D$15:$AA$15,1,$C112)+$C112),INDEX($D$20:$AA$20,,$C112)-SUM($D112:I112),INDEX($D$20:$AA$20,,$C112)/INDEX($D$15:$AA$15,1,$C112)))</f>
        <v>0</v>
      </c>
      <c r="K112" s="8">
        <f>IF(K$92&lt;=$C112,0,IF(K$92&gt;(INDEX($D$15:$AA$15,1,$C112)+$C112),INDEX($D$20:$AA$20,,$C112)-SUM($D112:J112),INDEX($D$20:$AA$20,,$C112)/INDEX($D$15:$AA$15,1,$C112)))</f>
        <v>0</v>
      </c>
      <c r="L112" s="8">
        <f>IF(L$92&lt;=$C112,0,IF(L$92&gt;(INDEX($D$15:$AA$15,1,$C112)+$C112),INDEX($D$20:$AA$20,,$C112)-SUM($D112:K112),INDEX($D$20:$AA$20,,$C112)/INDEX($D$15:$AA$15,1,$C112)))</f>
        <v>0</v>
      </c>
      <c r="M112" s="8">
        <f>IF(M$92&lt;=$C112,0,IF(M$92&gt;(INDEX($D$15:$AA$15,1,$C112)+$C112),INDEX($D$20:$AA$20,,$C112)-SUM($D112:L112),INDEX($D$20:$AA$20,,$C112)/INDEX($D$15:$AA$15,1,$C112)))</f>
        <v>0</v>
      </c>
      <c r="N112" s="8">
        <f>IF(N$92&lt;=$C112,0,IF(N$92&gt;(INDEX($D$15:$AA$15,1,$C112)+$C112),INDEX($D$20:$AA$20,,$C112)-SUM($D112:M112),INDEX($D$20:$AA$20,,$C112)/INDEX($D$15:$AA$15,1,$C112)))</f>
        <v>0</v>
      </c>
      <c r="O112" s="8">
        <f>IF(O$92&lt;=$C112,0,IF(O$92&gt;(INDEX($D$15:$AA$15,1,$C112)+$C112),INDEX($D$20:$AA$20,,$C112)-SUM($D112:N112),INDEX($D$20:$AA$20,,$C112)/INDEX($D$15:$AA$15,1,$C112)))</f>
        <v>0</v>
      </c>
      <c r="P112" s="8">
        <f>IF(P$92&lt;=$C112,0,IF(P$92&gt;(INDEX($D$15:$AA$15,1,$C112)+$C112),INDEX($D$20:$AA$20,,$C112)-SUM($D112:O112),INDEX($D$20:$AA$20,,$C112)/INDEX($D$15:$AA$15,1,$C112)))</f>
        <v>0</v>
      </c>
      <c r="Q112" s="8">
        <f>IF(Q$92&lt;=$C112,0,IF(Q$92&gt;(INDEX($D$15:$AA$15,1,$C112)+$C112),INDEX($D$20:$AA$20,,$C112)-SUM($D112:P112),INDEX($D$20:$AA$20,,$C112)/INDEX($D$15:$AA$15,1,$C112)))</f>
        <v>0</v>
      </c>
      <c r="R112" s="8">
        <f>IF(R$92&lt;=$C112,0,IF(R$92&gt;(INDEX($D$15:$AA$15,1,$C112)+$C112),INDEX($D$20:$AA$20,,$C112)-SUM($D112:Q112),INDEX($D$20:$AA$20,,$C112)/INDEX($D$15:$AA$15,1,$C112)))</f>
        <v>0</v>
      </c>
      <c r="S112" s="8">
        <f>IF(S$92&lt;=$C112,0,IF(S$92&gt;(INDEX($D$15:$AA$15,1,$C112)+$C112),INDEX($D$20:$AA$20,,$C112)-SUM($D112:R112),INDEX($D$20:$AA$20,,$C112)/INDEX($D$15:$AA$15,1,$C112)))</f>
        <v>0</v>
      </c>
      <c r="T112" s="8">
        <f>IF(T$92&lt;=$C112,0,IF(T$92&gt;(INDEX($D$15:$AA$15,1,$C112)+$C112),INDEX($D$20:$AA$20,,$C112)-SUM($D112:S112),INDEX($D$20:$AA$20,,$C112)/INDEX($D$15:$AA$15,1,$C112)))</f>
        <v>0</v>
      </c>
      <c r="U112" s="8">
        <f>IF(U$92&lt;=$C112,0,IF(U$92&gt;(INDEX($D$15:$AA$15,1,$C112)+$C112),INDEX($D$20:$AA$20,,$C112)-SUM($D112:T112),INDEX($D$20:$AA$20,,$C112)/INDEX($D$15:$AA$15,1,$C112)))</f>
        <v>0</v>
      </c>
      <c r="V112" s="8">
        <f>IF(V$92&lt;=$C112,0,IF(V$92&gt;(INDEX($D$15:$AA$15,1,$C112)+$C112),INDEX($D$20:$AA$20,,$C112)-SUM($D112:U112),INDEX($D$20:$AA$20,,$C112)/INDEX($D$15:$AA$15,1,$C112)))</f>
        <v>0</v>
      </c>
      <c r="W112" s="8">
        <f>IF(W$92&lt;=$C112,0,IF(W$92&gt;(INDEX($D$15:$AA$15,1,$C112)+$C112),INDEX($D$20:$AA$20,,$C112)-SUM($D112:V112),INDEX($D$20:$AA$20,,$C112)/INDEX($D$15:$AA$15,1,$C112)))</f>
        <v>0</v>
      </c>
      <c r="X112" s="8">
        <f>IF(X$92&lt;=$C112,0,IF(X$92&gt;(INDEX($D$15:$AA$15,1,$C112)+$C112),INDEX($D$20:$AA$20,,$C112)-SUM($D112:W112),INDEX($D$20:$AA$20,,$C112)/INDEX($D$15:$AA$15,1,$C112)))</f>
        <v>0</v>
      </c>
      <c r="Y112" s="8">
        <f>IF(Y$92&lt;=$C112,0,IF(Y$92&gt;(INDEX($D$15:$AA$15,1,$C112)+$C112),INDEX($D$20:$AA$20,,$C112)-SUM($D112:X112),INDEX($D$20:$AA$20,,$C112)/INDEX($D$15:$AA$15,1,$C112)))</f>
        <v>0</v>
      </c>
      <c r="Z112" s="8">
        <f>IF(Z$92&lt;=$C112,0,IF(Z$92&gt;(INDEX($D$15:$AA$15,1,$C112)+$C112),INDEX($D$20:$AA$20,,$C112)-SUM($D112:Y112),INDEX($D$20:$AA$20,,$C112)/INDEX($D$15:$AA$15,1,$C112)))</f>
        <v>0</v>
      </c>
      <c r="AA112" s="8">
        <f>IF(AA$92&lt;=$C112,0,IF(AA$92&gt;(INDEX($D$15:$AA$15,1,$C112)+$C112),INDEX($D$20:$AA$20,,$C112)-SUM($D112:Z112),INDEX($D$20:$AA$20,,$C112)/INDEX($D$15:$AA$15,1,$C112)))</f>
        <v>0</v>
      </c>
      <c r="AB112" s="8">
        <f>IF(AB$92&lt;=$C112,0,IF(AB$92&gt;(INDEX($D$15:$AA$15,1,$C112)+$C112),INDEX($D$20:$AA$20,,$C112)-SUM($D112:AA112),INDEX($D$20:$AA$20,,$C112)/INDEX($D$15:$AA$15,1,$C112)))</f>
        <v>0</v>
      </c>
      <c r="AC112" s="8">
        <f>IF(AC$92&lt;=$C112,0,IF(AC$92&gt;(INDEX($D$15:$AA$15,1,$C112)+$C112),INDEX($D$20:$AA$20,,$C112)-SUM($D112:AB112),INDEX($D$20:$AA$20,,$C112)/INDEX($D$15:$AA$15,1,$C112)))</f>
        <v>0</v>
      </c>
      <c r="AD112" s="8">
        <f>IF(AD$92&lt;=$C112,0,IF(AD$92&gt;(INDEX($D$15:$AG$15,1,$C112)+$C112),INDEX($D$20:$AG$20,,$C112)-SUM($D112:AC112),INDEX($D$20:$AG$20,,$C112)/INDEX($D$15:$AG$15,1,$C112)))*0.5</f>
        <v>0</v>
      </c>
      <c r="AE112" s="8">
        <f>IF(AE$92&lt;=$C112,0,IF(AE$92&gt;(INDEX($D$15:$AG$15,1,$C112)+$C112),INDEX($D$20:$AG$20,,$C112)-SUM($D112:AD112),INDEX($D$20:$AG$20,,$C112)/INDEX($D$15:$AG$15,1,$C112)))</f>
        <v>0</v>
      </c>
      <c r="AF112" s="8">
        <f>IF(AF$92&lt;=$C112,0,IF(AF$92&gt;(INDEX($D$15:$AG$15,1,$C112)+$C112),INDEX($D$20:$AG$20,,$C112)-SUM($D112:AE112),INDEX($D$20:$AG$20,,$C112)/INDEX($D$15:$AG$15,1,$C112)))</f>
        <v>0</v>
      </c>
      <c r="AG112" s="8">
        <f>IF(AG$92&lt;=$C112,0,IF(AG$92&gt;(INDEX($D$15:$AG$15,1,$C112)+$C112),INDEX($D$20:$AG$20,,$C112)-SUM($D112:AF112),INDEX($D$20:$AG$20,,$C112)/INDEX($D$15:$AG$15,1,$C112)))</f>
        <v>0</v>
      </c>
      <c r="AH112" s="11">
        <f t="shared" si="28"/>
        <v>0</v>
      </c>
      <c r="AI112" s="11">
        <v>0</v>
      </c>
      <c r="AJ112" s="11">
        <f t="shared" si="29"/>
        <v>0</v>
      </c>
      <c r="AK112" s="10">
        <f t="shared" si="30"/>
        <v>-8.5</v>
      </c>
    </row>
    <row r="113" spans="2:40" outlineLevel="1" x14ac:dyDescent="0.2">
      <c r="C113" s="10">
        <v>19</v>
      </c>
      <c r="D113" s="10"/>
      <c r="E113" s="8">
        <f>IF(E$92&lt;=$C113,0,IF(E$92&gt;(INDEX($D$15:$AA$15,1,$C113)+$C113),INDEX($D$20:$AA$20,,$C113)-SUM($D113:D113),INDEX($D$20:$AA$20,,$C113)/INDEX($D$15:$AA$15,1,$C113)))</f>
        <v>0</v>
      </c>
      <c r="F113" s="8">
        <f>IF(F$92&lt;=$C113,0,IF(F$92&gt;(INDEX($D$15:$AA$15,1,$C113)+$C113),INDEX($D$20:$AA$20,,$C113)-SUM($D113:E113),INDEX($D$20:$AA$20,,$C113)/INDEX($D$15:$AA$15,1,$C113)))</f>
        <v>0</v>
      </c>
      <c r="G113" s="8">
        <f>IF(G$92&lt;=$C113,0,IF(G$92&gt;(INDEX($D$15:$AA$15,1,$C113)+$C113),INDEX($D$20:$AA$20,,$C113)-SUM($D113:F113),INDEX($D$20:$AA$20,,$C113)/INDEX($D$15:$AA$15,1,$C113)))</f>
        <v>0</v>
      </c>
      <c r="H113" s="8">
        <f>IF(H$92&lt;=$C113,0,IF(H$92&gt;(INDEX($D$15:$AA$15,1,$C113)+$C113),INDEX($D$20:$AA$20,,$C113)-SUM($D113:G113),INDEX($D$20:$AA$20,,$C113)/INDEX($D$15:$AA$15,1,$C113)))</f>
        <v>0</v>
      </c>
      <c r="I113" s="8">
        <f>IF(I$92&lt;=$C113,0,IF(I$92&gt;(INDEX($D$15:$AA$15,1,$C113)+$C113),INDEX($D$20:$AA$20,,$C113)-SUM($D113:H113),INDEX($D$20:$AA$20,,$C113)/INDEX($D$15:$AA$15,1,$C113)))</f>
        <v>0</v>
      </c>
      <c r="J113" s="8">
        <f>IF(J$92&lt;=$C113,0,IF(J$92&gt;(INDEX($D$15:$AA$15,1,$C113)+$C113),INDEX($D$20:$AA$20,,$C113)-SUM($D113:I113),INDEX($D$20:$AA$20,,$C113)/INDEX($D$15:$AA$15,1,$C113)))</f>
        <v>0</v>
      </c>
      <c r="K113" s="8">
        <f>IF(K$92&lt;=$C113,0,IF(K$92&gt;(INDEX($D$15:$AA$15,1,$C113)+$C113),INDEX($D$20:$AA$20,,$C113)-SUM($D113:J113),INDEX($D$20:$AA$20,,$C113)/INDEX($D$15:$AA$15,1,$C113)))</f>
        <v>0</v>
      </c>
      <c r="L113" s="8">
        <f>IF(L$92&lt;=$C113,0,IF(L$92&gt;(INDEX($D$15:$AA$15,1,$C113)+$C113),INDEX($D$20:$AA$20,,$C113)-SUM($D113:K113),INDEX($D$20:$AA$20,,$C113)/INDEX($D$15:$AA$15,1,$C113)))</f>
        <v>0</v>
      </c>
      <c r="M113" s="8">
        <f>IF(M$92&lt;=$C113,0,IF(M$92&gt;(INDEX($D$15:$AA$15,1,$C113)+$C113),INDEX($D$20:$AA$20,,$C113)-SUM($D113:L113),INDEX($D$20:$AA$20,,$C113)/INDEX($D$15:$AA$15,1,$C113)))</f>
        <v>0</v>
      </c>
      <c r="N113" s="8">
        <f>IF(N$92&lt;=$C113,0,IF(N$92&gt;(INDEX($D$15:$AA$15,1,$C113)+$C113),INDEX($D$20:$AA$20,,$C113)-SUM($D113:M113),INDEX($D$20:$AA$20,,$C113)/INDEX($D$15:$AA$15,1,$C113)))</f>
        <v>0</v>
      </c>
      <c r="O113" s="8">
        <f>IF(O$92&lt;=$C113,0,IF(O$92&gt;(INDEX($D$15:$AA$15,1,$C113)+$C113),INDEX($D$20:$AA$20,,$C113)-SUM($D113:N113),INDEX($D$20:$AA$20,,$C113)/INDEX($D$15:$AA$15,1,$C113)))</f>
        <v>0</v>
      </c>
      <c r="P113" s="8">
        <f>IF(P$92&lt;=$C113,0,IF(P$92&gt;(INDEX($D$15:$AA$15,1,$C113)+$C113),INDEX($D$20:$AA$20,,$C113)-SUM($D113:O113),INDEX($D$20:$AA$20,,$C113)/INDEX($D$15:$AA$15,1,$C113)))</f>
        <v>0</v>
      </c>
      <c r="Q113" s="8">
        <f>IF(Q$92&lt;=$C113,0,IF(Q$92&gt;(INDEX($D$15:$AA$15,1,$C113)+$C113),INDEX($D$20:$AA$20,,$C113)-SUM($D113:P113),INDEX($D$20:$AA$20,,$C113)/INDEX($D$15:$AA$15,1,$C113)))</f>
        <v>0</v>
      </c>
      <c r="R113" s="8">
        <f>IF(R$92&lt;=$C113,0,IF(R$92&gt;(INDEX($D$15:$AA$15,1,$C113)+$C113),INDEX($D$20:$AA$20,,$C113)-SUM($D113:Q113),INDEX($D$20:$AA$20,,$C113)/INDEX($D$15:$AA$15,1,$C113)))</f>
        <v>0</v>
      </c>
      <c r="S113" s="8">
        <f>IF(S$92&lt;=$C113,0,IF(S$92&gt;(INDEX($D$15:$AA$15,1,$C113)+$C113),INDEX($D$20:$AA$20,,$C113)-SUM($D113:R113),INDEX($D$20:$AA$20,,$C113)/INDEX($D$15:$AA$15,1,$C113)))</f>
        <v>0</v>
      </c>
      <c r="T113" s="8">
        <f>IF(T$92&lt;=$C113,0,IF(T$92&gt;(INDEX($D$15:$AA$15,1,$C113)+$C113),INDEX($D$20:$AA$20,,$C113)-SUM($D113:S113),INDEX($D$20:$AA$20,,$C113)/INDEX($D$15:$AA$15,1,$C113)))</f>
        <v>0</v>
      </c>
      <c r="U113" s="8">
        <f>IF(U$92&lt;=$C113,0,IF(U$92&gt;(INDEX($D$15:$AA$15,1,$C113)+$C113),INDEX($D$20:$AA$20,,$C113)-SUM($D113:T113),INDEX($D$20:$AA$20,,$C113)/INDEX($D$15:$AA$15,1,$C113)))</f>
        <v>0</v>
      </c>
      <c r="V113" s="8">
        <f>IF(V$92&lt;=$C113,0,IF(V$92&gt;(INDEX($D$15:$AA$15,1,$C113)+$C113),INDEX($D$20:$AA$20,,$C113)-SUM($D113:U113),INDEX($D$20:$AA$20,,$C113)/INDEX($D$15:$AA$15,1,$C113)))</f>
        <v>0</v>
      </c>
      <c r="W113" s="8">
        <f>IF(W$92&lt;=$C113,0,IF(W$92&gt;(INDEX($D$15:$AA$15,1,$C113)+$C113),INDEX($D$20:$AA$20,,$C113)-SUM($D113:V113),INDEX($D$20:$AA$20,,$C113)/INDEX($D$15:$AA$15,1,$C113)))</f>
        <v>0</v>
      </c>
      <c r="X113" s="8">
        <f>IF(X$92&lt;=$C113,0,IF(X$92&gt;(INDEX($D$15:$AA$15,1,$C113)+$C113),INDEX($D$20:$AA$20,,$C113)-SUM($D113:W113),INDEX($D$20:$AA$20,,$C113)/INDEX($D$15:$AA$15,1,$C113)))</f>
        <v>0</v>
      </c>
      <c r="Y113" s="8">
        <f>IF(Y$92&lt;=$C113,0,IF(Y$92&gt;(INDEX($D$15:$AA$15,1,$C113)+$C113),INDEX($D$20:$AA$20,,$C113)-SUM($D113:X113),INDEX($D$20:$AA$20,,$C113)/INDEX($D$15:$AA$15,1,$C113)))</f>
        <v>0</v>
      </c>
      <c r="Z113" s="8">
        <f>IF(Z$92&lt;=$C113,0,IF(Z$92&gt;(INDEX($D$15:$AA$15,1,$C113)+$C113),INDEX($D$20:$AA$20,,$C113)-SUM($D113:Y113),INDEX($D$20:$AA$20,,$C113)/INDEX($D$15:$AA$15,1,$C113)))</f>
        <v>0</v>
      </c>
      <c r="AA113" s="8">
        <f>IF(AA$92&lt;=$C113,0,IF(AA$92&gt;(INDEX($D$15:$AA$15,1,$C113)+$C113),INDEX($D$20:$AA$20,,$C113)-SUM($D113:Z113),INDEX($D$20:$AA$20,,$C113)/INDEX($D$15:$AA$15,1,$C113)))</f>
        <v>0</v>
      </c>
      <c r="AB113" s="8">
        <f>IF(AB$92&lt;=$C113,0,IF(AB$92&gt;(INDEX($D$15:$AA$15,1,$C113)+$C113),INDEX($D$20:$AA$20,,$C113)-SUM($D113:AA113),INDEX($D$20:$AA$20,,$C113)/INDEX($D$15:$AA$15,1,$C113)))</f>
        <v>0</v>
      </c>
      <c r="AC113" s="8">
        <f>IF(AC$92&lt;=$C113,0,IF(AC$92&gt;(INDEX($D$15:$AA$15,1,$C113)+$C113),INDEX($D$20:$AA$20,,$C113)-SUM($D113:AB113),INDEX($D$20:$AA$20,,$C113)/INDEX($D$15:$AA$15,1,$C113)))</f>
        <v>0</v>
      </c>
      <c r="AD113" s="8">
        <f>IF(AD$92&lt;=$C113,0,IF(AD$92&gt;(INDEX($D$15:$AG$15,1,$C113)+$C113),INDEX($D$20:$AG$20,,$C113)-SUM($D113:AC113),INDEX($D$20:$AG$20,,$C113)/INDEX($D$15:$AG$15,1,$C113)))*0.5</f>
        <v>0</v>
      </c>
      <c r="AE113" s="8">
        <f>IF(AE$92&lt;=$C113,0,IF(AE$92&gt;(INDEX($D$15:$AG$15,1,$C113)+$C113),INDEX($D$20:$AG$20,,$C113)-SUM($D113:AD113),INDEX($D$20:$AG$20,,$C113)/INDEX($D$15:$AG$15,1,$C113)))</f>
        <v>0</v>
      </c>
      <c r="AF113" s="8">
        <f>IF(AF$92&lt;=$C113,0,IF(AF$92&gt;(INDEX($D$15:$AG$15,1,$C113)+$C113),INDEX($D$20:$AG$20,,$C113)-SUM($D113:AE113),INDEX($D$20:$AG$20,,$C113)/INDEX($D$15:$AG$15,1,$C113)))</f>
        <v>0</v>
      </c>
      <c r="AG113" s="8">
        <f>IF(AG$92&lt;=$C113,0,IF(AG$92&gt;(INDEX($D$15:$AG$15,1,$C113)+$C113),INDEX($D$20:$AG$20,,$C113)-SUM($D113:AF113),INDEX($D$20:$AG$20,,$C113)/INDEX($D$15:$AG$15,1,$C113)))</f>
        <v>0</v>
      </c>
      <c r="AH113" s="11">
        <f t="shared" si="28"/>
        <v>0</v>
      </c>
      <c r="AI113" s="11">
        <v>0</v>
      </c>
      <c r="AJ113" s="11">
        <f t="shared" si="29"/>
        <v>0</v>
      </c>
      <c r="AK113" s="10">
        <f t="shared" si="30"/>
        <v>-7.5</v>
      </c>
    </row>
    <row r="114" spans="2:40" outlineLevel="1" x14ac:dyDescent="0.2">
      <c r="C114" s="10">
        <v>20</v>
      </c>
      <c r="D114" s="10"/>
      <c r="E114" s="8">
        <f>IF(E$92&lt;=$C114,0,IF(E$92&gt;(INDEX($D$15:$AA$15,1,$C114)+$C114),INDEX($D$20:$AA$20,,$C114)-SUM($D114:D114),INDEX($D$20:$AA$20,,$C114)/INDEX($D$15:$AA$15,1,$C114)))</f>
        <v>0</v>
      </c>
      <c r="F114" s="8">
        <f>IF(F$92&lt;=$C114,0,IF(F$92&gt;(INDEX($D$15:$AA$15,1,$C114)+$C114),INDEX($D$20:$AA$20,,$C114)-SUM($D114:E114),INDEX($D$20:$AA$20,,$C114)/INDEX($D$15:$AA$15,1,$C114)))</f>
        <v>0</v>
      </c>
      <c r="G114" s="8">
        <f>IF(G$92&lt;=$C114,0,IF(G$92&gt;(INDEX($D$15:$AA$15,1,$C114)+$C114),INDEX($D$20:$AA$20,,$C114)-SUM($D114:F114),INDEX($D$20:$AA$20,,$C114)/INDEX($D$15:$AA$15,1,$C114)))</f>
        <v>0</v>
      </c>
      <c r="H114" s="8">
        <f>IF(H$92&lt;=$C114,0,IF(H$92&gt;(INDEX($D$15:$AA$15,1,$C114)+$C114),INDEX($D$20:$AA$20,,$C114)-SUM($D114:G114),INDEX($D$20:$AA$20,,$C114)/INDEX($D$15:$AA$15,1,$C114)))</f>
        <v>0</v>
      </c>
      <c r="I114" s="8">
        <f>IF(I$92&lt;=$C114,0,IF(I$92&gt;(INDEX($D$15:$AA$15,1,$C114)+$C114),INDEX($D$20:$AA$20,,$C114)-SUM($D114:H114),INDEX($D$20:$AA$20,,$C114)/INDEX($D$15:$AA$15,1,$C114)))</f>
        <v>0</v>
      </c>
      <c r="J114" s="8">
        <f>IF(J$92&lt;=$C114,0,IF(J$92&gt;(INDEX($D$15:$AA$15,1,$C114)+$C114),INDEX($D$20:$AA$20,,$C114)-SUM($D114:I114),INDEX($D$20:$AA$20,,$C114)/INDEX($D$15:$AA$15,1,$C114)))</f>
        <v>0</v>
      </c>
      <c r="K114" s="8">
        <f>IF(K$92&lt;=$C114,0,IF(K$92&gt;(INDEX($D$15:$AA$15,1,$C114)+$C114),INDEX($D$20:$AA$20,,$C114)-SUM($D114:J114),INDEX($D$20:$AA$20,,$C114)/INDEX($D$15:$AA$15,1,$C114)))</f>
        <v>0</v>
      </c>
      <c r="L114" s="8">
        <f>IF(L$92&lt;=$C114,0,IF(L$92&gt;(INDEX($D$15:$AA$15,1,$C114)+$C114),INDEX($D$20:$AA$20,,$C114)-SUM($D114:K114),INDEX($D$20:$AA$20,,$C114)/INDEX($D$15:$AA$15,1,$C114)))</f>
        <v>0</v>
      </c>
      <c r="M114" s="8">
        <f>IF(M$92&lt;=$C114,0,IF(M$92&gt;(INDEX($D$15:$AA$15,1,$C114)+$C114),INDEX($D$20:$AA$20,,$C114)-SUM($D114:L114),INDEX($D$20:$AA$20,,$C114)/INDEX($D$15:$AA$15,1,$C114)))</f>
        <v>0</v>
      </c>
      <c r="N114" s="8">
        <f>IF(N$92&lt;=$C114,0,IF(N$92&gt;(INDEX($D$15:$AA$15,1,$C114)+$C114),INDEX($D$20:$AA$20,,$C114)-SUM($D114:M114),INDEX($D$20:$AA$20,,$C114)/INDEX($D$15:$AA$15,1,$C114)))</f>
        <v>0</v>
      </c>
      <c r="O114" s="8">
        <f>IF(O$92&lt;=$C114,0,IF(O$92&gt;(INDEX($D$15:$AA$15,1,$C114)+$C114),INDEX($D$20:$AA$20,,$C114)-SUM($D114:N114),INDEX($D$20:$AA$20,,$C114)/INDEX($D$15:$AA$15,1,$C114)))</f>
        <v>0</v>
      </c>
      <c r="P114" s="8">
        <f>IF(P$92&lt;=$C114,0,IF(P$92&gt;(INDEX($D$15:$AA$15,1,$C114)+$C114),INDEX($D$20:$AA$20,,$C114)-SUM($D114:O114),INDEX($D$20:$AA$20,,$C114)/INDEX($D$15:$AA$15,1,$C114)))</f>
        <v>0</v>
      </c>
      <c r="Q114" s="8">
        <f>IF(Q$92&lt;=$C114,0,IF(Q$92&gt;(INDEX($D$15:$AA$15,1,$C114)+$C114),INDEX($D$20:$AA$20,,$C114)-SUM($D114:P114),INDEX($D$20:$AA$20,,$C114)/INDEX($D$15:$AA$15,1,$C114)))</f>
        <v>0</v>
      </c>
      <c r="R114" s="8">
        <f>IF(R$92&lt;=$C114,0,IF(R$92&gt;(INDEX($D$15:$AA$15,1,$C114)+$C114),INDEX($D$20:$AA$20,,$C114)-SUM($D114:Q114),INDEX($D$20:$AA$20,,$C114)/INDEX($D$15:$AA$15,1,$C114)))</f>
        <v>0</v>
      </c>
      <c r="S114" s="8">
        <f>IF(S$92&lt;=$C114,0,IF(S$92&gt;(INDEX($D$15:$AA$15,1,$C114)+$C114),INDEX($D$20:$AA$20,,$C114)-SUM($D114:R114),INDEX($D$20:$AA$20,,$C114)/INDEX($D$15:$AA$15,1,$C114)))</f>
        <v>0</v>
      </c>
      <c r="T114" s="8">
        <f>IF(T$92&lt;=$C114,0,IF(T$92&gt;(INDEX($D$15:$AA$15,1,$C114)+$C114),INDEX($D$20:$AA$20,,$C114)-SUM($D114:S114),INDEX($D$20:$AA$20,,$C114)/INDEX($D$15:$AA$15,1,$C114)))</f>
        <v>0</v>
      </c>
      <c r="U114" s="8">
        <f>IF(U$92&lt;=$C114,0,IF(U$92&gt;(INDEX($D$15:$AA$15,1,$C114)+$C114),INDEX($D$20:$AA$20,,$C114)-SUM($D114:T114),INDEX($D$20:$AA$20,,$C114)/INDEX($D$15:$AA$15,1,$C114)))</f>
        <v>0</v>
      </c>
      <c r="V114" s="8">
        <f>IF(V$92&lt;=$C114,0,IF(V$92&gt;(INDEX($D$15:$AA$15,1,$C114)+$C114),INDEX($D$20:$AA$20,,$C114)-SUM($D114:U114),INDEX($D$20:$AA$20,,$C114)/INDEX($D$15:$AA$15,1,$C114)))</f>
        <v>0</v>
      </c>
      <c r="W114" s="8">
        <f>IF(W$92&lt;=$C114,0,IF(W$92&gt;(INDEX($D$15:$AA$15,1,$C114)+$C114),INDEX($D$20:$AA$20,,$C114)-SUM($D114:V114),INDEX($D$20:$AA$20,,$C114)/INDEX($D$15:$AA$15,1,$C114)))</f>
        <v>0</v>
      </c>
      <c r="X114" s="8">
        <f>IF(X$92&lt;=$C114,0,IF(X$92&gt;(INDEX($D$15:$AA$15,1,$C114)+$C114),INDEX($D$20:$AA$20,,$C114)-SUM($D114:W114),INDEX($D$20:$AA$20,,$C114)/INDEX($D$15:$AA$15,1,$C114)))</f>
        <v>0</v>
      </c>
      <c r="Y114" s="8">
        <f>IF(Y$92&lt;=$C114,0,IF(Y$92&gt;(INDEX($D$15:$AA$15,1,$C114)+$C114),INDEX($D$20:$AA$20,,$C114)-SUM($D114:X114),INDEX($D$20:$AA$20,,$C114)/INDEX($D$15:$AA$15,1,$C114)))</f>
        <v>0</v>
      </c>
      <c r="Z114" s="8">
        <f>IF(Z$92&lt;=$C114,0,IF(Z$92&gt;(INDEX($D$15:$AA$15,1,$C114)+$C114),INDEX($D$20:$AA$20,,$C114)-SUM($D114:Y114),INDEX($D$20:$AA$20,,$C114)/INDEX($D$15:$AA$15,1,$C114)))</f>
        <v>0</v>
      </c>
      <c r="AA114" s="8">
        <f>IF(AA$92&lt;=$C114,0,IF(AA$92&gt;(INDEX($D$15:$AA$15,1,$C114)+$C114),INDEX($D$20:$AA$20,,$C114)-SUM($D114:Z114),INDEX($D$20:$AA$20,,$C114)/INDEX($D$15:$AA$15,1,$C114)))</f>
        <v>0</v>
      </c>
      <c r="AB114" s="8">
        <f>IF(AB$92&lt;=$C114,0,IF(AB$92&gt;(INDEX($D$15:$AA$15,1,$C114)+$C114),INDEX($D$20:$AA$20,,$C114)-SUM($D114:AA114),INDEX($D$20:$AA$20,,$C114)/INDEX($D$15:$AA$15,1,$C114)))</f>
        <v>0</v>
      </c>
      <c r="AC114" s="8">
        <f>IF(AC$92&lt;=$C114,0,IF(AC$92&gt;(INDEX($D$15:$AA$15,1,$C114)+$C114),INDEX($D$20:$AA$20,,$C114)-SUM($D114:AB114),INDEX($D$20:$AA$20,,$C114)/INDEX($D$15:$AA$15,1,$C114)))</f>
        <v>0</v>
      </c>
      <c r="AD114" s="8">
        <f>IF(AD$92&lt;=$C114,0,IF(AD$92&gt;(INDEX($D$15:$AG$15,1,$C114)+$C114),INDEX($D$20:$AG$20,,$C114)-SUM($D114:AC114),INDEX($D$20:$AG$20,,$C114)/INDEX($D$15:$AG$15,1,$C114)))*0.5</f>
        <v>0</v>
      </c>
      <c r="AE114" s="8">
        <f>IF(AE$92&lt;=$C114,0,IF(AE$92&gt;(INDEX($D$15:$AG$15,1,$C114)+$C114),INDEX($D$20:$AG$20,,$C114)-SUM($D114:AD114),INDEX($D$20:$AG$20,,$C114)/INDEX($D$15:$AG$15,1,$C114)))</f>
        <v>0</v>
      </c>
      <c r="AF114" s="8">
        <f>IF(AF$92&lt;=$C114,0,IF(AF$92&gt;(INDEX($D$15:$AG$15,1,$C114)+$C114),INDEX($D$20:$AG$20,,$C114)-SUM($D114:AE114),INDEX($D$20:$AG$20,,$C114)/INDEX($D$15:$AG$15,1,$C114)))</f>
        <v>0</v>
      </c>
      <c r="AG114" s="8">
        <f>IF(AG$92&lt;=$C114,0,IF(AG$92&gt;(INDEX($D$15:$AG$15,1,$C114)+$C114),INDEX($D$20:$AG$20,,$C114)-SUM($D114:AF114),INDEX($D$20:$AG$20,,$C114)/INDEX($D$15:$AG$15,1,$C114)))</f>
        <v>0</v>
      </c>
      <c r="AH114" s="11">
        <f t="shared" si="28"/>
        <v>0</v>
      </c>
      <c r="AI114" s="11"/>
      <c r="AJ114" s="10"/>
      <c r="AK114" s="10"/>
    </row>
    <row r="115" spans="2:40" s="62" customFormat="1" ht="12" outlineLevel="1" x14ac:dyDescent="0.25">
      <c r="B115" s="62" t="s">
        <v>12</v>
      </c>
      <c r="D115" s="150">
        <f>SUM(D95:D114)</f>
        <v>0</v>
      </c>
      <c r="E115" s="150">
        <f>SUM(E95:E114)</f>
        <v>0</v>
      </c>
      <c r="F115" s="150">
        <f t="shared" ref="F115:AJ115" si="33">SUM(F95:F114)</f>
        <v>0</v>
      </c>
      <c r="G115" s="150">
        <f t="shared" si="33"/>
        <v>0</v>
      </c>
      <c r="H115" s="150">
        <f t="shared" si="33"/>
        <v>0</v>
      </c>
      <c r="I115" s="150">
        <f t="shared" si="33"/>
        <v>0</v>
      </c>
      <c r="J115" s="150">
        <f t="shared" si="33"/>
        <v>0</v>
      </c>
      <c r="K115" s="150">
        <f t="shared" si="33"/>
        <v>0</v>
      </c>
      <c r="L115" s="150">
        <f t="shared" si="33"/>
        <v>0</v>
      </c>
      <c r="M115" s="150">
        <f t="shared" si="33"/>
        <v>0</v>
      </c>
      <c r="N115" s="150">
        <f t="shared" si="33"/>
        <v>0</v>
      </c>
      <c r="O115" s="150">
        <f t="shared" si="33"/>
        <v>1.9961778220275134E-2</v>
      </c>
      <c r="P115" s="150">
        <f t="shared" si="33"/>
        <v>1.9961778220275134E-2</v>
      </c>
      <c r="Q115" s="150">
        <f t="shared" si="33"/>
        <v>1.9961778220275134E-2</v>
      </c>
      <c r="R115" s="150">
        <f t="shared" si="33"/>
        <v>1.9961778220275134E-2</v>
      </c>
      <c r="S115" s="150">
        <f t="shared" si="33"/>
        <v>1.9961778220275134E-2</v>
      </c>
      <c r="T115" s="150">
        <f t="shared" si="33"/>
        <v>1.9961778220275134E-2</v>
      </c>
      <c r="U115" s="150">
        <f t="shared" si="33"/>
        <v>1.9961778220275134E-2</v>
      </c>
      <c r="V115" s="150">
        <f t="shared" si="33"/>
        <v>1.9961778220275134E-2</v>
      </c>
      <c r="W115" s="150">
        <f t="shared" si="33"/>
        <v>1.9961778220275134E-2</v>
      </c>
      <c r="X115" s="150">
        <f t="shared" si="33"/>
        <v>1.9961778220275134E-2</v>
      </c>
      <c r="Y115" s="150">
        <f t="shared" si="33"/>
        <v>1.9961778220275134E-2</v>
      </c>
      <c r="Z115" s="150">
        <f t="shared" si="33"/>
        <v>1.9961778220275134E-2</v>
      </c>
      <c r="AA115" s="150">
        <f t="shared" si="33"/>
        <v>1.9961778220275134E-2</v>
      </c>
      <c r="AB115" s="150">
        <f t="shared" ref="AB115:AC115" si="34">SUM(AB95:AB114)</f>
        <v>1.9961778220275134E-2</v>
      </c>
      <c r="AC115" s="150">
        <f t="shared" si="34"/>
        <v>1.9961778220275134E-2</v>
      </c>
      <c r="AD115" s="150">
        <f t="shared" si="33"/>
        <v>9.9808891101375672E-3</v>
      </c>
      <c r="AE115" s="150">
        <f t="shared" si="33"/>
        <v>1.9961778220275134E-2</v>
      </c>
      <c r="AF115" s="150">
        <f t="shared" si="33"/>
        <v>1.9961778220275134E-2</v>
      </c>
      <c r="AG115" s="150">
        <f t="shared" si="33"/>
        <v>1.9961778220275134E-2</v>
      </c>
      <c r="AH115" s="103">
        <f t="shared" si="33"/>
        <v>0.27946489508385192</v>
      </c>
      <c r="AI115" s="103">
        <f t="shared" si="33"/>
        <v>1.1977066932165081</v>
      </c>
      <c r="AJ115" s="103">
        <f t="shared" si="33"/>
        <v>0.91824179813265627</v>
      </c>
      <c r="AK115" s="103">
        <f>SUMPRODUCT(AJ95:AJ113,AK95:AK113)/SUM(AJ95:AJ113)</f>
        <v>44.5</v>
      </c>
      <c r="AL115" s="58" t="s">
        <v>6</v>
      </c>
      <c r="AM115" s="104">
        <f>AI117/AI115*$Q$15+AI118/AI115*$V$15</f>
        <v>0</v>
      </c>
      <c r="AN115" s="58"/>
    </row>
    <row r="116" spans="2:40" ht="12" outlineLevel="1" x14ac:dyDescent="0.2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109"/>
      <c r="AI116" s="109"/>
      <c r="AJ116" s="109"/>
      <c r="AK116" s="103"/>
      <c r="AL116" s="58"/>
    </row>
    <row r="117" spans="2:40" outlineLevel="1" x14ac:dyDescent="0.2">
      <c r="B117" t="s">
        <v>98</v>
      </c>
      <c r="D117" s="8">
        <f t="shared" ref="D117:Q117" si="35">SUM(D95:D114)</f>
        <v>0</v>
      </c>
      <c r="E117" s="8">
        <f t="shared" si="35"/>
        <v>0</v>
      </c>
      <c r="F117" s="8">
        <f t="shared" si="35"/>
        <v>0</v>
      </c>
      <c r="G117" s="8">
        <f t="shared" si="35"/>
        <v>0</v>
      </c>
      <c r="H117" s="8">
        <f t="shared" si="35"/>
        <v>0</v>
      </c>
      <c r="I117" s="8">
        <f t="shared" si="35"/>
        <v>0</v>
      </c>
      <c r="J117" s="8">
        <f t="shared" si="35"/>
        <v>0</v>
      </c>
      <c r="K117" s="8">
        <f t="shared" si="35"/>
        <v>0</v>
      </c>
      <c r="L117" s="8">
        <f t="shared" si="35"/>
        <v>0</v>
      </c>
      <c r="M117" s="8">
        <f t="shared" si="35"/>
        <v>0</v>
      </c>
      <c r="N117" s="8">
        <f t="shared" si="35"/>
        <v>0</v>
      </c>
      <c r="O117" s="8">
        <f t="shared" si="35"/>
        <v>1.9961778220275134E-2</v>
      </c>
      <c r="P117" s="8">
        <f t="shared" si="35"/>
        <v>1.9961778220275134E-2</v>
      </c>
      <c r="Q117" s="8">
        <f t="shared" si="35"/>
        <v>1.9961778220275134E-2</v>
      </c>
      <c r="R117" s="8">
        <f>SUM(R95:R114)</f>
        <v>1.9961778220275134E-2</v>
      </c>
      <c r="S117" s="8">
        <f t="shared" ref="S117:AJ117" si="36">SUM(S95:S114)</f>
        <v>1.9961778220275134E-2</v>
      </c>
      <c r="T117" s="8">
        <f t="shared" si="36"/>
        <v>1.9961778220275134E-2</v>
      </c>
      <c r="U117" s="8">
        <f t="shared" si="36"/>
        <v>1.9961778220275134E-2</v>
      </c>
      <c r="V117" s="8">
        <f t="shared" si="36"/>
        <v>1.9961778220275134E-2</v>
      </c>
      <c r="W117" s="8">
        <f t="shared" si="36"/>
        <v>1.9961778220275134E-2</v>
      </c>
      <c r="X117" s="8">
        <f t="shared" si="36"/>
        <v>1.9961778220275134E-2</v>
      </c>
      <c r="Y117" s="8">
        <f t="shared" si="36"/>
        <v>1.9961778220275134E-2</v>
      </c>
      <c r="Z117" s="8">
        <f t="shared" si="36"/>
        <v>1.9961778220275134E-2</v>
      </c>
      <c r="AA117" s="8">
        <f t="shared" si="36"/>
        <v>1.9961778220275134E-2</v>
      </c>
      <c r="AB117" s="8">
        <f t="shared" si="36"/>
        <v>1.9961778220275134E-2</v>
      </c>
      <c r="AC117" s="8">
        <f t="shared" si="36"/>
        <v>1.9961778220275134E-2</v>
      </c>
      <c r="AD117" s="8">
        <f t="shared" si="36"/>
        <v>9.9808891101375672E-3</v>
      </c>
      <c r="AE117" s="8">
        <f t="shared" si="36"/>
        <v>1.9961778220275134E-2</v>
      </c>
      <c r="AF117" s="8">
        <f t="shared" si="36"/>
        <v>1.9961778220275134E-2</v>
      </c>
      <c r="AG117" s="8">
        <f t="shared" si="36"/>
        <v>1.9961778220275134E-2</v>
      </c>
      <c r="AH117" s="8">
        <f t="shared" si="36"/>
        <v>0.27946489508385192</v>
      </c>
      <c r="AI117" s="8">
        <f t="shared" si="36"/>
        <v>1.1977066932165081</v>
      </c>
      <c r="AJ117" s="11">
        <f t="shared" si="36"/>
        <v>0.91824179813265627</v>
      </c>
      <c r="AK117" s="8">
        <f>SUMPRODUCT(AJ95:AJ108,AK95:AK108)/SUM(AJ95:AJ108)</f>
        <v>44.5</v>
      </c>
    </row>
    <row r="118" spans="2:40" outlineLevel="1" x14ac:dyDescent="0.2">
      <c r="B118" t="s">
        <v>23</v>
      </c>
      <c r="C118" s="10"/>
      <c r="D118" s="8">
        <f>SUM(D109:D114)</f>
        <v>0</v>
      </c>
      <c r="E118" s="8">
        <f t="shared" ref="E118:AG118" si="37">SUM(E109:E114)</f>
        <v>0</v>
      </c>
      <c r="F118" s="8">
        <f t="shared" si="37"/>
        <v>0</v>
      </c>
      <c r="G118" s="8">
        <f t="shared" si="37"/>
        <v>0</v>
      </c>
      <c r="H118" s="8">
        <f t="shared" si="37"/>
        <v>0</v>
      </c>
      <c r="I118" s="8">
        <f t="shared" si="37"/>
        <v>0</v>
      </c>
      <c r="J118" s="8">
        <f t="shared" si="37"/>
        <v>0</v>
      </c>
      <c r="K118" s="8">
        <f t="shared" si="37"/>
        <v>0</v>
      </c>
      <c r="L118" s="8">
        <f t="shared" si="37"/>
        <v>0</v>
      </c>
      <c r="M118" s="8">
        <f t="shared" si="37"/>
        <v>0</v>
      </c>
      <c r="N118" s="8">
        <f t="shared" si="37"/>
        <v>0</v>
      </c>
      <c r="O118" s="8">
        <f t="shared" si="37"/>
        <v>0</v>
      </c>
      <c r="P118" s="8">
        <f t="shared" si="37"/>
        <v>0</v>
      </c>
      <c r="Q118" s="8">
        <f t="shared" si="37"/>
        <v>0</v>
      </c>
      <c r="R118" s="8">
        <f t="shared" si="37"/>
        <v>0</v>
      </c>
      <c r="S118" s="8">
        <f t="shared" si="37"/>
        <v>0</v>
      </c>
      <c r="T118" s="8">
        <f t="shared" si="37"/>
        <v>0</v>
      </c>
      <c r="U118" s="8">
        <f t="shared" si="37"/>
        <v>0</v>
      </c>
      <c r="V118" s="8">
        <f t="shared" si="37"/>
        <v>0</v>
      </c>
      <c r="W118" s="8">
        <f t="shared" si="37"/>
        <v>0</v>
      </c>
      <c r="X118" s="8">
        <f t="shared" si="37"/>
        <v>0</v>
      </c>
      <c r="Y118" s="8">
        <f t="shared" si="37"/>
        <v>0</v>
      </c>
      <c r="Z118" s="8">
        <f t="shared" si="37"/>
        <v>0</v>
      </c>
      <c r="AA118" s="8">
        <f t="shared" si="37"/>
        <v>0</v>
      </c>
      <c r="AB118" s="8">
        <f t="shared" si="37"/>
        <v>0</v>
      </c>
      <c r="AC118" s="8">
        <f t="shared" si="37"/>
        <v>0</v>
      </c>
      <c r="AD118" s="8">
        <f t="shared" si="37"/>
        <v>0</v>
      </c>
      <c r="AE118" s="8">
        <f t="shared" si="37"/>
        <v>0</v>
      </c>
      <c r="AF118" s="8">
        <f t="shared" si="37"/>
        <v>0</v>
      </c>
      <c r="AG118" s="8">
        <f t="shared" si="37"/>
        <v>0</v>
      </c>
      <c r="AH118" s="8">
        <f>SUM(AH109:AH114)</f>
        <v>0</v>
      </c>
      <c r="AI118" s="8">
        <f>SUM(AI109:AI114)</f>
        <v>0</v>
      </c>
      <c r="AJ118" s="11">
        <f>AI118-AH118</f>
        <v>0</v>
      </c>
      <c r="AK118" s="8" t="e">
        <f>SUMPRODUCT(AJ109:AJ113,AK109:AK113)/SUM(AJ109:AJ113)</f>
        <v>#DIV/0!</v>
      </c>
      <c r="AL118" s="10"/>
      <c r="AM118" s="10"/>
      <c r="AN118" s="10"/>
    </row>
    <row r="119" spans="2:40" outlineLevel="1" x14ac:dyDescent="0.2">
      <c r="B119" t="s">
        <v>26</v>
      </c>
      <c r="C119" s="10"/>
      <c r="D119" s="8">
        <f>SUM($D20:D20)-SUM($D117:D117)-SUM($D118:D118)</f>
        <v>0</v>
      </c>
      <c r="E119" s="8">
        <f>SUM($D20:E20)-SUM($D117:E117)-SUM($D118:E118)</f>
        <v>0</v>
      </c>
      <c r="F119" s="8">
        <f>SUM($D20:F20)-SUM($D117:F117)-SUM($D118:F118)</f>
        <v>0</v>
      </c>
      <c r="G119" s="8">
        <f>SUM($D20:G20)-SUM($D117:G117)-SUM($D118:G118)</f>
        <v>0</v>
      </c>
      <c r="H119" s="8">
        <f>SUM($D20:H20)-SUM($D117:H117)-SUM($D118:H118)</f>
        <v>0</v>
      </c>
      <c r="I119" s="8">
        <f>SUM($D20:I20)-SUM($D117:I117)-SUM($D118:I118)</f>
        <v>0</v>
      </c>
      <c r="J119" s="8">
        <f>SUM($D20:J20)-SUM($D117:J117)-SUM($D118:J118)</f>
        <v>0</v>
      </c>
      <c r="K119" s="8">
        <f>SUM($D20:K20)-SUM($D117:K117)-SUM($D118:K118)</f>
        <v>0</v>
      </c>
      <c r="L119" s="8">
        <f>SUM($D20:L20)-SUM($D117:L117)-SUM($D118:L118)</f>
        <v>0</v>
      </c>
      <c r="M119" s="8">
        <f>SUM($D20:M20)-SUM($D117:M117)-SUM($D118:M118)</f>
        <v>0</v>
      </c>
      <c r="N119" s="8">
        <f>SUM($D20:N20)-SUM($D117:N117)-SUM($D118:N118)</f>
        <v>1.1977066932165081</v>
      </c>
      <c r="O119" s="8">
        <f>SUM($D20:O20)-SUM($D117:O117)-SUM($D118:O118)</f>
        <v>1.1777449149962329</v>
      </c>
      <c r="P119" s="8">
        <f>SUM($D20:P20)-SUM($D117:P117)-SUM($D118:P118)</f>
        <v>1.1577831367759579</v>
      </c>
      <c r="Q119" s="8">
        <f>SUM($D20:Q20)-SUM($D117:Q117)-SUM($D118:Q118)</f>
        <v>1.1378213585556827</v>
      </c>
      <c r="R119" s="8">
        <f>SUM($D20:R20)-SUM($D117:R117)-SUM($D118:R118)</f>
        <v>1.1178595803354077</v>
      </c>
      <c r="S119" s="8">
        <f>SUM($D20:S20)-SUM($D117:S117)-SUM($D118:S118)</f>
        <v>1.0978978021151324</v>
      </c>
      <c r="T119" s="8">
        <f>SUM($D20:T20)-SUM($D117:T117)-SUM($D118:T118)</f>
        <v>1.0779360238948574</v>
      </c>
      <c r="U119" s="8">
        <f>SUM($D20:U20)-SUM($D117:U117)-SUM($D118:U118)</f>
        <v>1.0579742456745822</v>
      </c>
      <c r="V119" s="8">
        <f>SUM($D20:V20)-SUM($D117:V117)-SUM($D118:V118)</f>
        <v>1.038012467454307</v>
      </c>
      <c r="W119" s="8">
        <f>SUM($D20:W20)-SUM($D117:W117)-SUM($D118:W118)</f>
        <v>1.018050689234032</v>
      </c>
      <c r="X119" s="8">
        <f>SUM($D20:X20)-SUM($D117:X117)-SUM($D118:X118)</f>
        <v>0.99808891101375674</v>
      </c>
      <c r="Y119" s="8">
        <f>SUM($D20:Y20)-SUM($D117:Y117)-SUM($D118:Y118)</f>
        <v>0.97812713279348162</v>
      </c>
      <c r="Z119" s="8">
        <f>SUM($D20:Z20)-SUM($D117:Z117)-SUM($D118:Z118)</f>
        <v>0.95816535457320651</v>
      </c>
      <c r="AA119" s="8">
        <f>SUM($D20:AA20)-SUM($D117:AA117)-SUM($D118:AA118)</f>
        <v>0.93820357635293128</v>
      </c>
      <c r="AB119" s="8">
        <f>SUM($D20:AB20)-SUM($D117:AB117)-SUM($D118:AB118)</f>
        <v>0.91824179813265627</v>
      </c>
      <c r="AC119" s="8">
        <f>SUM($D20:AC20)-SUM($D117:AC117)-SUM($D118:AC118)</f>
        <v>0.89828001991238104</v>
      </c>
      <c r="AD119" s="8">
        <f>SUM($D20:AD20)-SUM($D117:AD117)-SUM($D118:AD118)</f>
        <v>0.88829913080224354</v>
      </c>
      <c r="AE119" s="8">
        <f>SUM($D20:AE20)-SUM($D117:AE117)-SUM($D118:AE118)</f>
        <v>0.86833735258196842</v>
      </c>
      <c r="AF119" s="8">
        <f>SUM($D20:AF20)-SUM($D117:AF117)-SUM($D118:AF118)</f>
        <v>0.84837557436169331</v>
      </c>
      <c r="AG119" s="8">
        <f>SUM($D20:AG20)-SUM($D117:AG117)-SUM($D118:AG118)</f>
        <v>0.82841379614141819</v>
      </c>
      <c r="AH119" s="8"/>
      <c r="AI119" s="8"/>
      <c r="AJ119" s="10"/>
      <c r="AK119" s="10"/>
      <c r="AL119" s="11"/>
      <c r="AM119" s="10"/>
      <c r="AN119" s="10"/>
    </row>
    <row r="120" spans="2:40" outlineLevel="1" x14ac:dyDescent="0.2">
      <c r="C120" s="1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3"/>
      <c r="AJ120" s="10"/>
      <c r="AK120" s="10"/>
      <c r="AL120" s="10"/>
      <c r="AM120" s="10"/>
      <c r="AN120" s="10"/>
    </row>
    <row r="121" spans="2:40" outlineLevel="1" x14ac:dyDescent="0.2">
      <c r="C121" s="1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14"/>
      <c r="AJ121" s="115"/>
      <c r="AK121" s="115"/>
      <c r="AL121" s="115"/>
      <c r="AM121" s="115"/>
      <c r="AN121" s="10"/>
    </row>
    <row r="122" spans="2:40" outlineLevel="1" x14ac:dyDescent="0.2">
      <c r="B122" t="s">
        <v>68</v>
      </c>
      <c r="C122" s="10">
        <v>1997</v>
      </c>
      <c r="D122" s="10">
        <f>D$15</f>
        <v>0</v>
      </c>
      <c r="E122" s="10">
        <f>D122-1</f>
        <v>-1</v>
      </c>
      <c r="F122" s="10">
        <f t="shared" ref="F122:U137" si="38">E122-1</f>
        <v>-2</v>
      </c>
      <c r="G122" s="10">
        <f t="shared" si="38"/>
        <v>-3</v>
      </c>
      <c r="H122" s="10">
        <f t="shared" si="38"/>
        <v>-4</v>
      </c>
      <c r="I122" s="10">
        <f t="shared" si="38"/>
        <v>-5</v>
      </c>
      <c r="J122" s="10">
        <f t="shared" si="38"/>
        <v>-6</v>
      </c>
      <c r="K122" s="10">
        <f t="shared" si="38"/>
        <v>-7</v>
      </c>
      <c r="L122" s="10">
        <f t="shared" si="38"/>
        <v>-8</v>
      </c>
      <c r="M122" s="10">
        <f t="shared" si="38"/>
        <v>-9</v>
      </c>
      <c r="N122" s="10">
        <f t="shared" si="38"/>
        <v>-10</v>
      </c>
      <c r="O122" s="10">
        <f t="shared" si="38"/>
        <v>-11</v>
      </c>
      <c r="P122" s="10">
        <f t="shared" si="38"/>
        <v>-12</v>
      </c>
      <c r="Q122" s="10">
        <f t="shared" si="38"/>
        <v>-13</v>
      </c>
      <c r="R122" s="10">
        <f t="shared" si="38"/>
        <v>-14</v>
      </c>
      <c r="S122" s="10">
        <f t="shared" si="38"/>
        <v>-15</v>
      </c>
      <c r="T122" s="10">
        <f t="shared" si="38"/>
        <v>-16</v>
      </c>
      <c r="U122" s="10">
        <f t="shared" si="38"/>
        <v>-17</v>
      </c>
      <c r="V122" s="10">
        <f t="shared" ref="V122:AA139" si="39">U122-1</f>
        <v>-18</v>
      </c>
      <c r="W122" s="10">
        <f t="shared" si="39"/>
        <v>-19</v>
      </c>
      <c r="X122" s="10">
        <f t="shared" si="39"/>
        <v>-20</v>
      </c>
      <c r="Y122" s="10">
        <f t="shared" si="39"/>
        <v>-21</v>
      </c>
      <c r="Z122" s="10">
        <f t="shared" si="39"/>
        <v>-22</v>
      </c>
      <c r="AA122" s="10">
        <f t="shared" si="39"/>
        <v>-23</v>
      </c>
      <c r="AB122" s="10">
        <f t="shared" ref="AB122:AB145" si="40">AA122-1</f>
        <v>-24</v>
      </c>
      <c r="AC122" s="10">
        <f t="shared" ref="AC122:AC145" si="41">AB122-1</f>
        <v>-25</v>
      </c>
      <c r="AD122" s="10">
        <f>AC122-0.5</f>
        <v>-25.5</v>
      </c>
      <c r="AE122" s="10">
        <f t="shared" ref="AE122:AG145" si="42">AD122-1</f>
        <v>-26.5</v>
      </c>
      <c r="AF122" s="10">
        <f t="shared" si="42"/>
        <v>-27.5</v>
      </c>
      <c r="AG122" s="10">
        <f t="shared" si="42"/>
        <v>-28.5</v>
      </c>
      <c r="AH122" s="10"/>
      <c r="AI122" s="115"/>
      <c r="AJ122" s="116"/>
      <c r="AK122" s="115"/>
      <c r="AL122" s="117"/>
      <c r="AM122" s="115"/>
      <c r="AN122" s="10"/>
    </row>
    <row r="123" spans="2:40" outlineLevel="1" x14ac:dyDescent="0.2">
      <c r="C123" s="10">
        <v>1998</v>
      </c>
      <c r="D123" s="10"/>
      <c r="E123" s="10">
        <f>E$15</f>
        <v>0</v>
      </c>
      <c r="F123" s="10">
        <f t="shared" si="38"/>
        <v>-1</v>
      </c>
      <c r="G123" s="10">
        <f t="shared" si="38"/>
        <v>-2</v>
      </c>
      <c r="H123" s="10">
        <f t="shared" si="38"/>
        <v>-3</v>
      </c>
      <c r="I123" s="10">
        <f t="shared" si="38"/>
        <v>-4</v>
      </c>
      <c r="J123" s="10">
        <f t="shared" si="38"/>
        <v>-5</v>
      </c>
      <c r="K123" s="10">
        <f t="shared" si="38"/>
        <v>-6</v>
      </c>
      <c r="L123" s="10">
        <f t="shared" si="38"/>
        <v>-7</v>
      </c>
      <c r="M123" s="10">
        <f t="shared" si="38"/>
        <v>-8</v>
      </c>
      <c r="N123" s="10">
        <f t="shared" si="38"/>
        <v>-9</v>
      </c>
      <c r="O123" s="10">
        <f t="shared" si="38"/>
        <v>-10</v>
      </c>
      <c r="P123" s="10">
        <f t="shared" si="38"/>
        <v>-11</v>
      </c>
      <c r="Q123" s="10">
        <f t="shared" si="38"/>
        <v>-12</v>
      </c>
      <c r="R123" s="10">
        <f t="shared" si="38"/>
        <v>-13</v>
      </c>
      <c r="S123" s="10">
        <f t="shared" si="38"/>
        <v>-14</v>
      </c>
      <c r="T123" s="10">
        <f t="shared" si="38"/>
        <v>-15</v>
      </c>
      <c r="U123" s="10">
        <f t="shared" si="38"/>
        <v>-16</v>
      </c>
      <c r="V123" s="10">
        <f t="shared" si="39"/>
        <v>-17</v>
      </c>
      <c r="W123" s="10">
        <f t="shared" si="39"/>
        <v>-18</v>
      </c>
      <c r="X123" s="10">
        <f t="shared" si="39"/>
        <v>-19</v>
      </c>
      <c r="Y123" s="10">
        <f t="shared" si="39"/>
        <v>-20</v>
      </c>
      <c r="Z123" s="10">
        <f t="shared" si="39"/>
        <v>-21</v>
      </c>
      <c r="AA123" s="10">
        <f t="shared" si="39"/>
        <v>-22</v>
      </c>
      <c r="AB123" s="10">
        <f t="shared" si="40"/>
        <v>-23</v>
      </c>
      <c r="AC123" s="10">
        <f t="shared" si="41"/>
        <v>-24</v>
      </c>
      <c r="AD123" s="10">
        <f t="shared" ref="AD123:AD145" si="43">AC123-0.5</f>
        <v>-24.5</v>
      </c>
      <c r="AE123" s="10">
        <f t="shared" si="42"/>
        <v>-25.5</v>
      </c>
      <c r="AF123" s="10">
        <f t="shared" si="42"/>
        <v>-26.5</v>
      </c>
      <c r="AG123" s="10">
        <f t="shared" si="42"/>
        <v>-27.5</v>
      </c>
      <c r="AH123" s="10"/>
      <c r="AI123" s="115"/>
      <c r="AJ123" s="116"/>
      <c r="AK123" s="115"/>
      <c r="AL123" s="117"/>
      <c r="AM123" s="115"/>
      <c r="AN123" s="10"/>
    </row>
    <row r="124" spans="2:40" outlineLevel="1" x14ac:dyDescent="0.2">
      <c r="C124" s="10">
        <v>1999</v>
      </c>
      <c r="D124" s="10"/>
      <c r="E124" s="10"/>
      <c r="F124" s="10">
        <f>F$15</f>
        <v>0</v>
      </c>
      <c r="G124" s="10">
        <f t="shared" si="38"/>
        <v>-1</v>
      </c>
      <c r="H124" s="10">
        <f t="shared" si="38"/>
        <v>-2</v>
      </c>
      <c r="I124" s="10">
        <f t="shared" si="38"/>
        <v>-3</v>
      </c>
      <c r="J124" s="10">
        <f t="shared" si="38"/>
        <v>-4</v>
      </c>
      <c r="K124" s="10">
        <f t="shared" si="38"/>
        <v>-5</v>
      </c>
      <c r="L124" s="10">
        <f t="shared" si="38"/>
        <v>-6</v>
      </c>
      <c r="M124" s="10">
        <f t="shared" si="38"/>
        <v>-7</v>
      </c>
      <c r="N124" s="10">
        <f t="shared" si="38"/>
        <v>-8</v>
      </c>
      <c r="O124" s="10">
        <f t="shared" si="38"/>
        <v>-9</v>
      </c>
      <c r="P124" s="10">
        <f t="shared" si="38"/>
        <v>-10</v>
      </c>
      <c r="Q124" s="10">
        <f t="shared" si="38"/>
        <v>-11</v>
      </c>
      <c r="R124" s="10">
        <f t="shared" si="38"/>
        <v>-12</v>
      </c>
      <c r="S124" s="10">
        <f t="shared" si="38"/>
        <v>-13</v>
      </c>
      <c r="T124" s="10">
        <f t="shared" si="38"/>
        <v>-14</v>
      </c>
      <c r="U124" s="10">
        <f t="shared" si="38"/>
        <v>-15</v>
      </c>
      <c r="V124" s="10">
        <f t="shared" si="39"/>
        <v>-16</v>
      </c>
      <c r="W124" s="10">
        <f t="shared" si="39"/>
        <v>-17</v>
      </c>
      <c r="X124" s="10">
        <f t="shared" si="39"/>
        <v>-18</v>
      </c>
      <c r="Y124" s="10">
        <f t="shared" si="39"/>
        <v>-19</v>
      </c>
      <c r="Z124" s="10">
        <f t="shared" si="39"/>
        <v>-20</v>
      </c>
      <c r="AA124" s="10">
        <f t="shared" si="39"/>
        <v>-21</v>
      </c>
      <c r="AB124" s="10">
        <f t="shared" si="40"/>
        <v>-22</v>
      </c>
      <c r="AC124" s="10">
        <f t="shared" si="41"/>
        <v>-23</v>
      </c>
      <c r="AD124" s="10">
        <f t="shared" si="43"/>
        <v>-23.5</v>
      </c>
      <c r="AE124" s="10">
        <f t="shared" si="42"/>
        <v>-24.5</v>
      </c>
      <c r="AF124" s="10">
        <f t="shared" si="42"/>
        <v>-25.5</v>
      </c>
      <c r="AG124" s="10">
        <f t="shared" si="42"/>
        <v>-26.5</v>
      </c>
      <c r="AH124" s="10"/>
      <c r="AI124" s="115"/>
      <c r="AJ124" s="116"/>
      <c r="AK124" s="115"/>
      <c r="AL124" s="117"/>
      <c r="AM124" s="115"/>
      <c r="AN124" s="10"/>
    </row>
    <row r="125" spans="2:40" outlineLevel="1" x14ac:dyDescent="0.2">
      <c r="C125" s="10">
        <v>2000</v>
      </c>
      <c r="D125" s="10"/>
      <c r="E125" s="10"/>
      <c r="F125" s="10"/>
      <c r="G125" s="10">
        <f>G$15</f>
        <v>0</v>
      </c>
      <c r="H125" s="10">
        <f t="shared" si="38"/>
        <v>-1</v>
      </c>
      <c r="I125" s="10">
        <f t="shared" si="38"/>
        <v>-2</v>
      </c>
      <c r="J125" s="10">
        <f t="shared" si="38"/>
        <v>-3</v>
      </c>
      <c r="K125" s="10">
        <f t="shared" si="38"/>
        <v>-4</v>
      </c>
      <c r="L125" s="10">
        <f t="shared" si="38"/>
        <v>-5</v>
      </c>
      <c r="M125" s="10">
        <f t="shared" si="38"/>
        <v>-6</v>
      </c>
      <c r="N125" s="10">
        <f t="shared" si="38"/>
        <v>-7</v>
      </c>
      <c r="O125" s="10">
        <f t="shared" si="38"/>
        <v>-8</v>
      </c>
      <c r="P125" s="10">
        <f t="shared" si="38"/>
        <v>-9</v>
      </c>
      <c r="Q125" s="10">
        <f t="shared" si="38"/>
        <v>-10</v>
      </c>
      <c r="R125" s="10">
        <f t="shared" si="38"/>
        <v>-11</v>
      </c>
      <c r="S125" s="10">
        <f t="shared" si="38"/>
        <v>-12</v>
      </c>
      <c r="T125" s="10">
        <f t="shared" si="38"/>
        <v>-13</v>
      </c>
      <c r="U125" s="10">
        <f t="shared" si="38"/>
        <v>-14</v>
      </c>
      <c r="V125" s="10">
        <f t="shared" si="39"/>
        <v>-15</v>
      </c>
      <c r="W125" s="10">
        <f t="shared" si="39"/>
        <v>-16</v>
      </c>
      <c r="X125" s="10">
        <f t="shared" si="39"/>
        <v>-17</v>
      </c>
      <c r="Y125" s="10">
        <f t="shared" si="39"/>
        <v>-18</v>
      </c>
      <c r="Z125" s="10">
        <f t="shared" si="39"/>
        <v>-19</v>
      </c>
      <c r="AA125" s="10">
        <f t="shared" si="39"/>
        <v>-20</v>
      </c>
      <c r="AB125" s="10">
        <f t="shared" si="40"/>
        <v>-21</v>
      </c>
      <c r="AC125" s="10">
        <f t="shared" si="41"/>
        <v>-22</v>
      </c>
      <c r="AD125" s="10">
        <f t="shared" si="43"/>
        <v>-22.5</v>
      </c>
      <c r="AE125" s="10">
        <f t="shared" si="42"/>
        <v>-23.5</v>
      </c>
      <c r="AF125" s="10">
        <f t="shared" si="42"/>
        <v>-24.5</v>
      </c>
      <c r="AG125" s="10">
        <f t="shared" si="42"/>
        <v>-25.5</v>
      </c>
      <c r="AH125" s="10"/>
      <c r="AI125" s="115"/>
      <c r="AJ125" s="116"/>
      <c r="AK125" s="115"/>
      <c r="AL125" s="117"/>
      <c r="AM125" s="115"/>
      <c r="AN125" s="10"/>
    </row>
    <row r="126" spans="2:40" outlineLevel="1" x14ac:dyDescent="0.2">
      <c r="C126" s="10">
        <v>2001</v>
      </c>
      <c r="D126" s="10"/>
      <c r="E126" s="10"/>
      <c r="F126" s="10"/>
      <c r="G126" s="10"/>
      <c r="H126" s="10">
        <f>H$15</f>
        <v>0</v>
      </c>
      <c r="I126" s="10">
        <f t="shared" si="38"/>
        <v>-1</v>
      </c>
      <c r="J126" s="10">
        <f t="shared" si="38"/>
        <v>-2</v>
      </c>
      <c r="K126" s="10">
        <f t="shared" si="38"/>
        <v>-3</v>
      </c>
      <c r="L126" s="10">
        <f t="shared" si="38"/>
        <v>-4</v>
      </c>
      <c r="M126" s="10">
        <f t="shared" si="38"/>
        <v>-5</v>
      </c>
      <c r="N126" s="10">
        <f t="shared" si="38"/>
        <v>-6</v>
      </c>
      <c r="O126" s="10">
        <f t="shared" si="38"/>
        <v>-7</v>
      </c>
      <c r="P126" s="10">
        <f t="shared" si="38"/>
        <v>-8</v>
      </c>
      <c r="Q126" s="10">
        <f t="shared" si="38"/>
        <v>-9</v>
      </c>
      <c r="R126" s="10">
        <f t="shared" si="38"/>
        <v>-10</v>
      </c>
      <c r="S126" s="10">
        <f t="shared" si="38"/>
        <v>-11</v>
      </c>
      <c r="T126" s="10">
        <f t="shared" si="38"/>
        <v>-12</v>
      </c>
      <c r="U126" s="10">
        <f t="shared" si="38"/>
        <v>-13</v>
      </c>
      <c r="V126" s="10">
        <f t="shared" si="39"/>
        <v>-14</v>
      </c>
      <c r="W126" s="10">
        <f t="shared" si="39"/>
        <v>-15</v>
      </c>
      <c r="X126" s="10">
        <f t="shared" si="39"/>
        <v>-16</v>
      </c>
      <c r="Y126" s="10">
        <f t="shared" si="39"/>
        <v>-17</v>
      </c>
      <c r="Z126" s="10">
        <f t="shared" si="39"/>
        <v>-18</v>
      </c>
      <c r="AA126" s="10">
        <f t="shared" si="39"/>
        <v>-19</v>
      </c>
      <c r="AB126" s="10">
        <f t="shared" si="40"/>
        <v>-20</v>
      </c>
      <c r="AC126" s="10">
        <f t="shared" si="41"/>
        <v>-21</v>
      </c>
      <c r="AD126" s="10">
        <f t="shared" si="43"/>
        <v>-21.5</v>
      </c>
      <c r="AE126" s="10">
        <f t="shared" si="42"/>
        <v>-22.5</v>
      </c>
      <c r="AF126" s="10">
        <f t="shared" si="42"/>
        <v>-23.5</v>
      </c>
      <c r="AG126" s="10">
        <f t="shared" si="42"/>
        <v>-24.5</v>
      </c>
      <c r="AH126" s="10"/>
      <c r="AI126" s="115"/>
      <c r="AJ126" s="116"/>
      <c r="AK126" s="115"/>
      <c r="AL126" s="117"/>
      <c r="AM126" s="115"/>
      <c r="AN126" s="10"/>
    </row>
    <row r="127" spans="2:40" outlineLevel="1" x14ac:dyDescent="0.2">
      <c r="C127" s="10">
        <v>2002</v>
      </c>
      <c r="D127" s="10"/>
      <c r="E127" s="10"/>
      <c r="F127" s="10"/>
      <c r="G127" s="10"/>
      <c r="H127" s="10"/>
      <c r="I127" s="10">
        <f>I$15</f>
        <v>0</v>
      </c>
      <c r="J127" s="10">
        <f t="shared" si="38"/>
        <v>-1</v>
      </c>
      <c r="K127" s="10">
        <f t="shared" si="38"/>
        <v>-2</v>
      </c>
      <c r="L127" s="10">
        <f t="shared" si="38"/>
        <v>-3</v>
      </c>
      <c r="M127" s="10">
        <f t="shared" si="38"/>
        <v>-4</v>
      </c>
      <c r="N127" s="10">
        <f t="shared" si="38"/>
        <v>-5</v>
      </c>
      <c r="O127" s="10">
        <f t="shared" si="38"/>
        <v>-6</v>
      </c>
      <c r="P127" s="10">
        <f t="shared" si="38"/>
        <v>-7</v>
      </c>
      <c r="Q127" s="10">
        <f t="shared" si="38"/>
        <v>-8</v>
      </c>
      <c r="R127" s="10">
        <f t="shared" si="38"/>
        <v>-9</v>
      </c>
      <c r="S127" s="10">
        <f t="shared" si="38"/>
        <v>-10</v>
      </c>
      <c r="T127" s="10">
        <f t="shared" si="38"/>
        <v>-11</v>
      </c>
      <c r="U127" s="10">
        <f t="shared" si="38"/>
        <v>-12</v>
      </c>
      <c r="V127" s="10">
        <f t="shared" si="39"/>
        <v>-13</v>
      </c>
      <c r="W127" s="10">
        <f t="shared" si="39"/>
        <v>-14</v>
      </c>
      <c r="X127" s="10">
        <f t="shared" si="39"/>
        <v>-15</v>
      </c>
      <c r="Y127" s="10">
        <f t="shared" si="39"/>
        <v>-16</v>
      </c>
      <c r="Z127" s="10">
        <f t="shared" si="39"/>
        <v>-17</v>
      </c>
      <c r="AA127" s="10">
        <f t="shared" si="39"/>
        <v>-18</v>
      </c>
      <c r="AB127" s="10">
        <f t="shared" si="40"/>
        <v>-19</v>
      </c>
      <c r="AC127" s="10">
        <f t="shared" si="41"/>
        <v>-20</v>
      </c>
      <c r="AD127" s="10">
        <f t="shared" si="43"/>
        <v>-20.5</v>
      </c>
      <c r="AE127" s="10">
        <f t="shared" si="42"/>
        <v>-21.5</v>
      </c>
      <c r="AF127" s="10">
        <f t="shared" si="42"/>
        <v>-22.5</v>
      </c>
      <c r="AG127" s="10">
        <f t="shared" si="42"/>
        <v>-23.5</v>
      </c>
      <c r="AH127" s="10"/>
      <c r="AI127" s="115"/>
      <c r="AJ127" s="116"/>
      <c r="AK127" s="115"/>
      <c r="AL127" s="117"/>
      <c r="AM127" s="115"/>
      <c r="AN127" s="10"/>
    </row>
    <row r="128" spans="2:40" outlineLevel="1" x14ac:dyDescent="0.2">
      <c r="C128" s="10">
        <v>2003</v>
      </c>
      <c r="D128" s="10"/>
      <c r="E128" s="10"/>
      <c r="F128" s="10"/>
      <c r="G128" s="10"/>
      <c r="H128" s="10"/>
      <c r="I128" s="10"/>
      <c r="J128" s="10">
        <f>J$15</f>
        <v>0</v>
      </c>
      <c r="K128" s="10">
        <f t="shared" si="38"/>
        <v>-1</v>
      </c>
      <c r="L128" s="10">
        <f t="shared" si="38"/>
        <v>-2</v>
      </c>
      <c r="M128" s="10">
        <f t="shared" si="38"/>
        <v>-3</v>
      </c>
      <c r="N128" s="10">
        <f t="shared" si="38"/>
        <v>-4</v>
      </c>
      <c r="O128" s="10">
        <f t="shared" si="38"/>
        <v>-5</v>
      </c>
      <c r="P128" s="10">
        <f t="shared" si="38"/>
        <v>-6</v>
      </c>
      <c r="Q128" s="10">
        <f t="shared" si="38"/>
        <v>-7</v>
      </c>
      <c r="R128" s="10">
        <f t="shared" si="38"/>
        <v>-8</v>
      </c>
      <c r="S128" s="10">
        <f t="shared" si="38"/>
        <v>-9</v>
      </c>
      <c r="T128" s="10">
        <f t="shared" si="38"/>
        <v>-10</v>
      </c>
      <c r="U128" s="10">
        <f t="shared" si="38"/>
        <v>-11</v>
      </c>
      <c r="V128" s="10">
        <f t="shared" si="39"/>
        <v>-12</v>
      </c>
      <c r="W128" s="10">
        <f t="shared" si="39"/>
        <v>-13</v>
      </c>
      <c r="X128" s="10">
        <f t="shared" si="39"/>
        <v>-14</v>
      </c>
      <c r="Y128" s="10">
        <f t="shared" si="39"/>
        <v>-15</v>
      </c>
      <c r="Z128" s="10">
        <f t="shared" si="39"/>
        <v>-16</v>
      </c>
      <c r="AA128" s="10">
        <f t="shared" si="39"/>
        <v>-17</v>
      </c>
      <c r="AB128" s="10">
        <f t="shared" si="40"/>
        <v>-18</v>
      </c>
      <c r="AC128" s="10">
        <f t="shared" si="41"/>
        <v>-19</v>
      </c>
      <c r="AD128" s="10">
        <f t="shared" si="43"/>
        <v>-19.5</v>
      </c>
      <c r="AE128" s="10">
        <f t="shared" si="42"/>
        <v>-20.5</v>
      </c>
      <c r="AF128" s="10">
        <f t="shared" si="42"/>
        <v>-21.5</v>
      </c>
      <c r="AG128" s="10">
        <f t="shared" si="42"/>
        <v>-22.5</v>
      </c>
      <c r="AH128" s="10"/>
      <c r="AI128" s="115"/>
      <c r="AJ128" s="116"/>
      <c r="AK128" s="115"/>
      <c r="AL128" s="117"/>
      <c r="AM128" s="115"/>
      <c r="AN128" s="10"/>
    </row>
    <row r="129" spans="3:40" outlineLevel="1" x14ac:dyDescent="0.2">
      <c r="C129" s="10">
        <v>2004</v>
      </c>
      <c r="D129" s="10"/>
      <c r="E129" s="10"/>
      <c r="F129" s="10"/>
      <c r="G129" s="10"/>
      <c r="H129" s="10"/>
      <c r="I129" s="10"/>
      <c r="J129" s="10"/>
      <c r="K129" s="10">
        <f>K$15</f>
        <v>0</v>
      </c>
      <c r="L129" s="10">
        <f t="shared" si="38"/>
        <v>-1</v>
      </c>
      <c r="M129" s="10">
        <f t="shared" si="38"/>
        <v>-2</v>
      </c>
      <c r="N129" s="10">
        <f t="shared" si="38"/>
        <v>-3</v>
      </c>
      <c r="O129" s="10">
        <f t="shared" si="38"/>
        <v>-4</v>
      </c>
      <c r="P129" s="10">
        <f t="shared" si="38"/>
        <v>-5</v>
      </c>
      <c r="Q129" s="10">
        <f t="shared" si="38"/>
        <v>-6</v>
      </c>
      <c r="R129" s="10">
        <f t="shared" si="38"/>
        <v>-7</v>
      </c>
      <c r="S129" s="10">
        <f t="shared" si="38"/>
        <v>-8</v>
      </c>
      <c r="T129" s="10">
        <f t="shared" si="38"/>
        <v>-9</v>
      </c>
      <c r="U129" s="10">
        <f t="shared" si="38"/>
        <v>-10</v>
      </c>
      <c r="V129" s="10">
        <f t="shared" si="39"/>
        <v>-11</v>
      </c>
      <c r="W129" s="10">
        <f t="shared" si="39"/>
        <v>-12</v>
      </c>
      <c r="X129" s="10">
        <f t="shared" si="39"/>
        <v>-13</v>
      </c>
      <c r="Y129" s="10">
        <f t="shared" si="39"/>
        <v>-14</v>
      </c>
      <c r="Z129" s="10">
        <f t="shared" si="39"/>
        <v>-15</v>
      </c>
      <c r="AA129" s="10">
        <f t="shared" si="39"/>
        <v>-16</v>
      </c>
      <c r="AB129" s="10">
        <f t="shared" si="40"/>
        <v>-17</v>
      </c>
      <c r="AC129" s="10">
        <f t="shared" si="41"/>
        <v>-18</v>
      </c>
      <c r="AD129" s="10">
        <f t="shared" si="43"/>
        <v>-18.5</v>
      </c>
      <c r="AE129" s="10">
        <f t="shared" si="42"/>
        <v>-19.5</v>
      </c>
      <c r="AF129" s="10">
        <f t="shared" si="42"/>
        <v>-20.5</v>
      </c>
      <c r="AG129" s="10">
        <f t="shared" si="42"/>
        <v>-21.5</v>
      </c>
      <c r="AH129" s="10"/>
      <c r="AI129" s="115"/>
      <c r="AJ129" s="116"/>
      <c r="AK129" s="115"/>
      <c r="AL129" s="117"/>
      <c r="AM129" s="115"/>
      <c r="AN129" s="10"/>
    </row>
    <row r="130" spans="3:40" outlineLevel="1" x14ac:dyDescent="0.2">
      <c r="C130" s="10">
        <v>2005</v>
      </c>
      <c r="D130" s="10"/>
      <c r="E130" s="10"/>
      <c r="F130" s="10"/>
      <c r="G130" s="10"/>
      <c r="H130" s="10"/>
      <c r="I130" s="10"/>
      <c r="J130" s="10"/>
      <c r="K130" s="10"/>
      <c r="L130" s="10">
        <f>L$15</f>
        <v>0</v>
      </c>
      <c r="M130" s="10">
        <f t="shared" si="38"/>
        <v>-1</v>
      </c>
      <c r="N130" s="10">
        <f t="shared" si="38"/>
        <v>-2</v>
      </c>
      <c r="O130" s="10">
        <f t="shared" si="38"/>
        <v>-3</v>
      </c>
      <c r="P130" s="10">
        <f t="shared" si="38"/>
        <v>-4</v>
      </c>
      <c r="Q130" s="10">
        <f t="shared" si="38"/>
        <v>-5</v>
      </c>
      <c r="R130" s="10">
        <f t="shared" si="38"/>
        <v>-6</v>
      </c>
      <c r="S130" s="10">
        <f t="shared" si="38"/>
        <v>-7</v>
      </c>
      <c r="T130" s="10">
        <f t="shared" si="38"/>
        <v>-8</v>
      </c>
      <c r="U130" s="10">
        <f t="shared" si="38"/>
        <v>-9</v>
      </c>
      <c r="V130" s="10">
        <f t="shared" si="39"/>
        <v>-10</v>
      </c>
      <c r="W130" s="10">
        <f t="shared" si="39"/>
        <v>-11</v>
      </c>
      <c r="X130" s="10">
        <f t="shared" si="39"/>
        <v>-12</v>
      </c>
      <c r="Y130" s="10">
        <f t="shared" si="39"/>
        <v>-13</v>
      </c>
      <c r="Z130" s="10">
        <f t="shared" si="39"/>
        <v>-14</v>
      </c>
      <c r="AA130" s="10">
        <f t="shared" si="39"/>
        <v>-15</v>
      </c>
      <c r="AB130" s="10">
        <f t="shared" si="40"/>
        <v>-16</v>
      </c>
      <c r="AC130" s="10">
        <f t="shared" si="41"/>
        <v>-17</v>
      </c>
      <c r="AD130" s="10">
        <f t="shared" si="43"/>
        <v>-17.5</v>
      </c>
      <c r="AE130" s="10">
        <f t="shared" si="42"/>
        <v>-18.5</v>
      </c>
      <c r="AF130" s="10">
        <f t="shared" si="42"/>
        <v>-19.5</v>
      </c>
      <c r="AG130" s="10">
        <f t="shared" si="42"/>
        <v>-20.5</v>
      </c>
      <c r="AH130" s="10"/>
      <c r="AI130" s="115"/>
      <c r="AJ130" s="116"/>
      <c r="AK130" s="115"/>
      <c r="AL130" s="117"/>
      <c r="AM130" s="115"/>
      <c r="AN130" s="10"/>
    </row>
    <row r="131" spans="3:40" outlineLevel="1" x14ac:dyDescent="0.2">
      <c r="C131" s="10">
        <v>2006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>
        <f>M$15</f>
        <v>0</v>
      </c>
      <c r="N131" s="10">
        <f t="shared" si="38"/>
        <v>-1</v>
      </c>
      <c r="O131" s="10">
        <f t="shared" si="38"/>
        <v>-2</v>
      </c>
      <c r="P131" s="10">
        <f t="shared" si="38"/>
        <v>-3</v>
      </c>
      <c r="Q131" s="10">
        <f t="shared" si="38"/>
        <v>-4</v>
      </c>
      <c r="R131" s="10">
        <f t="shared" si="38"/>
        <v>-5</v>
      </c>
      <c r="S131" s="10">
        <f t="shared" si="38"/>
        <v>-6</v>
      </c>
      <c r="T131" s="10">
        <f t="shared" si="38"/>
        <v>-7</v>
      </c>
      <c r="U131" s="10">
        <f t="shared" si="38"/>
        <v>-8</v>
      </c>
      <c r="V131" s="10">
        <f t="shared" si="39"/>
        <v>-9</v>
      </c>
      <c r="W131" s="10">
        <f t="shared" si="39"/>
        <v>-10</v>
      </c>
      <c r="X131" s="10">
        <f t="shared" si="39"/>
        <v>-11</v>
      </c>
      <c r="Y131" s="10">
        <f t="shared" si="39"/>
        <v>-12</v>
      </c>
      <c r="Z131" s="10">
        <f t="shared" si="39"/>
        <v>-13</v>
      </c>
      <c r="AA131" s="10">
        <f t="shared" si="39"/>
        <v>-14</v>
      </c>
      <c r="AB131" s="10">
        <f t="shared" si="40"/>
        <v>-15</v>
      </c>
      <c r="AC131" s="10">
        <f t="shared" si="41"/>
        <v>-16</v>
      </c>
      <c r="AD131" s="10">
        <f t="shared" si="43"/>
        <v>-16.5</v>
      </c>
      <c r="AE131" s="10">
        <f t="shared" si="42"/>
        <v>-17.5</v>
      </c>
      <c r="AF131" s="10">
        <f t="shared" si="42"/>
        <v>-18.5</v>
      </c>
      <c r="AG131" s="10">
        <f t="shared" si="42"/>
        <v>-19.5</v>
      </c>
      <c r="AH131" s="10"/>
      <c r="AI131" s="115"/>
      <c r="AJ131" s="116"/>
      <c r="AK131" s="115"/>
      <c r="AL131" s="117"/>
      <c r="AM131" s="115"/>
      <c r="AN131" s="10"/>
    </row>
    <row r="132" spans="3:40" outlineLevel="1" x14ac:dyDescent="0.2">
      <c r="C132" s="10">
        <v>2007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>
        <f>N$15</f>
        <v>60</v>
      </c>
      <c r="O132" s="10">
        <f t="shared" si="38"/>
        <v>59</v>
      </c>
      <c r="P132" s="10">
        <f t="shared" si="38"/>
        <v>58</v>
      </c>
      <c r="Q132" s="10">
        <f t="shared" si="38"/>
        <v>57</v>
      </c>
      <c r="R132" s="10">
        <f t="shared" si="38"/>
        <v>56</v>
      </c>
      <c r="S132" s="10">
        <f t="shared" si="38"/>
        <v>55</v>
      </c>
      <c r="T132" s="10">
        <f t="shared" si="38"/>
        <v>54</v>
      </c>
      <c r="U132" s="10">
        <f t="shared" si="38"/>
        <v>53</v>
      </c>
      <c r="V132" s="10">
        <f t="shared" si="39"/>
        <v>52</v>
      </c>
      <c r="W132" s="10">
        <f t="shared" si="39"/>
        <v>51</v>
      </c>
      <c r="X132" s="10">
        <f t="shared" si="39"/>
        <v>50</v>
      </c>
      <c r="Y132" s="10">
        <f t="shared" si="39"/>
        <v>49</v>
      </c>
      <c r="Z132" s="10">
        <f t="shared" si="39"/>
        <v>48</v>
      </c>
      <c r="AA132" s="10">
        <f t="shared" si="39"/>
        <v>47</v>
      </c>
      <c r="AB132" s="10">
        <f t="shared" si="40"/>
        <v>46</v>
      </c>
      <c r="AC132" s="10">
        <f t="shared" si="41"/>
        <v>45</v>
      </c>
      <c r="AD132" s="10">
        <f t="shared" si="43"/>
        <v>44.5</v>
      </c>
      <c r="AE132" s="10">
        <f t="shared" si="42"/>
        <v>43.5</v>
      </c>
      <c r="AF132" s="10">
        <f t="shared" si="42"/>
        <v>42.5</v>
      </c>
      <c r="AG132" s="10">
        <f t="shared" si="42"/>
        <v>41.5</v>
      </c>
      <c r="AH132" s="10"/>
      <c r="AI132" s="115"/>
      <c r="AJ132" s="116"/>
      <c r="AK132" s="115"/>
      <c r="AL132" s="117"/>
      <c r="AM132" s="115"/>
      <c r="AN132" s="10"/>
    </row>
    <row r="133" spans="3:40" outlineLevel="1" x14ac:dyDescent="0.2">
      <c r="C133" s="10">
        <v>2008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>O$15</f>
        <v>0</v>
      </c>
      <c r="P133" s="10">
        <f t="shared" si="38"/>
        <v>-1</v>
      </c>
      <c r="Q133" s="10">
        <f t="shared" si="38"/>
        <v>-2</v>
      </c>
      <c r="R133" s="10">
        <f t="shared" si="38"/>
        <v>-3</v>
      </c>
      <c r="S133" s="10">
        <f t="shared" si="38"/>
        <v>-4</v>
      </c>
      <c r="T133" s="10">
        <f t="shared" si="38"/>
        <v>-5</v>
      </c>
      <c r="U133" s="10">
        <f t="shared" si="38"/>
        <v>-6</v>
      </c>
      <c r="V133" s="10">
        <f t="shared" si="39"/>
        <v>-7</v>
      </c>
      <c r="W133" s="10">
        <f t="shared" si="39"/>
        <v>-8</v>
      </c>
      <c r="X133" s="10">
        <f t="shared" si="39"/>
        <v>-9</v>
      </c>
      <c r="Y133" s="10">
        <f t="shared" si="39"/>
        <v>-10</v>
      </c>
      <c r="Z133" s="10">
        <f t="shared" si="39"/>
        <v>-11</v>
      </c>
      <c r="AA133" s="10">
        <f t="shared" si="39"/>
        <v>-12</v>
      </c>
      <c r="AB133" s="10">
        <f t="shared" si="40"/>
        <v>-13</v>
      </c>
      <c r="AC133" s="10">
        <f t="shared" si="41"/>
        <v>-14</v>
      </c>
      <c r="AD133" s="10">
        <f t="shared" si="43"/>
        <v>-14.5</v>
      </c>
      <c r="AE133" s="10">
        <f t="shared" si="42"/>
        <v>-15.5</v>
      </c>
      <c r="AF133" s="10">
        <f t="shared" si="42"/>
        <v>-16.5</v>
      </c>
      <c r="AG133" s="10">
        <f t="shared" si="42"/>
        <v>-17.5</v>
      </c>
      <c r="AH133" s="10"/>
      <c r="AI133" s="115"/>
      <c r="AJ133" s="116"/>
      <c r="AK133" s="115"/>
      <c r="AL133" s="117"/>
      <c r="AM133" s="115"/>
      <c r="AN133" s="10"/>
    </row>
    <row r="134" spans="3:40" outlineLevel="1" x14ac:dyDescent="0.2">
      <c r="C134" s="10">
        <v>2009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>
        <f>P$15</f>
        <v>0</v>
      </c>
      <c r="Q134" s="10">
        <f t="shared" si="38"/>
        <v>-1</v>
      </c>
      <c r="R134" s="10">
        <f t="shared" si="38"/>
        <v>-2</v>
      </c>
      <c r="S134" s="10">
        <f t="shared" si="38"/>
        <v>-3</v>
      </c>
      <c r="T134" s="10">
        <f t="shared" si="38"/>
        <v>-4</v>
      </c>
      <c r="U134" s="10">
        <f t="shared" si="38"/>
        <v>-5</v>
      </c>
      <c r="V134" s="10">
        <f t="shared" si="39"/>
        <v>-6</v>
      </c>
      <c r="W134" s="10">
        <f t="shared" si="39"/>
        <v>-7</v>
      </c>
      <c r="X134" s="10">
        <f t="shared" si="39"/>
        <v>-8</v>
      </c>
      <c r="Y134" s="10">
        <f t="shared" si="39"/>
        <v>-9</v>
      </c>
      <c r="Z134" s="10">
        <f t="shared" si="39"/>
        <v>-10</v>
      </c>
      <c r="AA134" s="10">
        <f t="shared" si="39"/>
        <v>-11</v>
      </c>
      <c r="AB134" s="10">
        <f t="shared" si="40"/>
        <v>-12</v>
      </c>
      <c r="AC134" s="10">
        <f t="shared" si="41"/>
        <v>-13</v>
      </c>
      <c r="AD134" s="10">
        <f t="shared" si="43"/>
        <v>-13.5</v>
      </c>
      <c r="AE134" s="10">
        <f t="shared" si="42"/>
        <v>-14.5</v>
      </c>
      <c r="AF134" s="10">
        <f t="shared" si="42"/>
        <v>-15.5</v>
      </c>
      <c r="AG134" s="10">
        <f t="shared" si="42"/>
        <v>-16.5</v>
      </c>
      <c r="AH134" s="10"/>
      <c r="AI134" s="115"/>
      <c r="AJ134" s="116"/>
      <c r="AK134" s="115"/>
      <c r="AL134" s="117"/>
      <c r="AM134" s="115"/>
      <c r="AN134" s="10"/>
    </row>
    <row r="135" spans="3:40" outlineLevel="1" x14ac:dyDescent="0.2">
      <c r="C135" s="10">
        <v>2010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f>Q$15</f>
        <v>0</v>
      </c>
      <c r="R135" s="10">
        <f t="shared" si="38"/>
        <v>-1</v>
      </c>
      <c r="S135" s="10">
        <f t="shared" si="38"/>
        <v>-2</v>
      </c>
      <c r="T135" s="10">
        <f t="shared" si="38"/>
        <v>-3</v>
      </c>
      <c r="U135" s="10">
        <f t="shared" si="38"/>
        <v>-4</v>
      </c>
      <c r="V135" s="10">
        <f t="shared" si="39"/>
        <v>-5</v>
      </c>
      <c r="W135" s="10">
        <f t="shared" si="39"/>
        <v>-6</v>
      </c>
      <c r="X135" s="10">
        <f t="shared" si="39"/>
        <v>-7</v>
      </c>
      <c r="Y135" s="10">
        <f t="shared" si="39"/>
        <v>-8</v>
      </c>
      <c r="Z135" s="10">
        <f t="shared" si="39"/>
        <v>-9</v>
      </c>
      <c r="AA135" s="10">
        <f t="shared" si="39"/>
        <v>-10</v>
      </c>
      <c r="AB135" s="10">
        <f t="shared" si="40"/>
        <v>-11</v>
      </c>
      <c r="AC135" s="10">
        <f t="shared" si="41"/>
        <v>-12</v>
      </c>
      <c r="AD135" s="10">
        <f t="shared" si="43"/>
        <v>-12.5</v>
      </c>
      <c r="AE135" s="10">
        <f t="shared" si="42"/>
        <v>-13.5</v>
      </c>
      <c r="AF135" s="10">
        <f t="shared" si="42"/>
        <v>-14.5</v>
      </c>
      <c r="AG135" s="10">
        <f t="shared" si="42"/>
        <v>-15.5</v>
      </c>
      <c r="AH135" s="10"/>
      <c r="AI135" s="115"/>
      <c r="AJ135" s="116"/>
      <c r="AK135" s="115"/>
      <c r="AL135" s="117"/>
      <c r="AM135" s="118"/>
      <c r="AN135" s="10"/>
    </row>
    <row r="136" spans="3:40" outlineLevel="1" x14ac:dyDescent="0.2">
      <c r="C136" s="10">
        <v>2011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f>R$15</f>
        <v>0</v>
      </c>
      <c r="S136" s="10">
        <f t="shared" si="38"/>
        <v>-1</v>
      </c>
      <c r="T136" s="10">
        <f t="shared" si="38"/>
        <v>-2</v>
      </c>
      <c r="U136" s="10">
        <f t="shared" si="38"/>
        <v>-3</v>
      </c>
      <c r="V136" s="10">
        <f t="shared" si="39"/>
        <v>-4</v>
      </c>
      <c r="W136" s="10">
        <f t="shared" si="39"/>
        <v>-5</v>
      </c>
      <c r="X136" s="10">
        <f t="shared" si="39"/>
        <v>-6</v>
      </c>
      <c r="Y136" s="10">
        <f t="shared" si="39"/>
        <v>-7</v>
      </c>
      <c r="Z136" s="10">
        <f t="shared" si="39"/>
        <v>-8</v>
      </c>
      <c r="AA136" s="10">
        <f t="shared" si="39"/>
        <v>-9</v>
      </c>
      <c r="AB136" s="10">
        <f t="shared" si="40"/>
        <v>-10</v>
      </c>
      <c r="AC136" s="10">
        <f t="shared" si="41"/>
        <v>-11</v>
      </c>
      <c r="AD136" s="10">
        <f t="shared" si="43"/>
        <v>-11.5</v>
      </c>
      <c r="AE136" s="10">
        <f t="shared" si="42"/>
        <v>-12.5</v>
      </c>
      <c r="AF136" s="10">
        <f t="shared" si="42"/>
        <v>-13.5</v>
      </c>
      <c r="AG136" s="10">
        <f t="shared" si="42"/>
        <v>-14.5</v>
      </c>
      <c r="AH136" s="10"/>
      <c r="AI136" s="115"/>
      <c r="AJ136" s="116"/>
      <c r="AK136" s="115"/>
      <c r="AL136" s="117"/>
      <c r="AM136" s="115"/>
      <c r="AN136" s="10"/>
    </row>
    <row r="137" spans="3:40" outlineLevel="1" x14ac:dyDescent="0.2">
      <c r="C137" s="10">
        <v>2012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f>S$15</f>
        <v>0</v>
      </c>
      <c r="T137" s="10">
        <f t="shared" si="38"/>
        <v>-1</v>
      </c>
      <c r="U137" s="10">
        <f t="shared" si="38"/>
        <v>-2</v>
      </c>
      <c r="V137" s="10">
        <f t="shared" si="39"/>
        <v>-3</v>
      </c>
      <c r="W137" s="10">
        <f t="shared" si="39"/>
        <v>-4</v>
      </c>
      <c r="X137" s="10">
        <f t="shared" si="39"/>
        <v>-5</v>
      </c>
      <c r="Y137" s="10">
        <f t="shared" si="39"/>
        <v>-6</v>
      </c>
      <c r="Z137" s="10">
        <f t="shared" si="39"/>
        <v>-7</v>
      </c>
      <c r="AA137" s="10">
        <f t="shared" si="39"/>
        <v>-8</v>
      </c>
      <c r="AB137" s="10">
        <f t="shared" si="40"/>
        <v>-9</v>
      </c>
      <c r="AC137" s="10">
        <f t="shared" si="41"/>
        <v>-10</v>
      </c>
      <c r="AD137" s="10">
        <f t="shared" si="43"/>
        <v>-10.5</v>
      </c>
      <c r="AE137" s="10">
        <f t="shared" si="42"/>
        <v>-11.5</v>
      </c>
      <c r="AF137" s="10">
        <f t="shared" si="42"/>
        <v>-12.5</v>
      </c>
      <c r="AG137" s="10">
        <f t="shared" si="42"/>
        <v>-13.5</v>
      </c>
      <c r="AH137" s="10"/>
      <c r="AI137" s="115"/>
      <c r="AJ137" s="116"/>
      <c r="AK137" s="115"/>
      <c r="AL137" s="117"/>
      <c r="AM137" s="115"/>
      <c r="AN137" s="10"/>
    </row>
    <row r="138" spans="3:40" outlineLevel="1" x14ac:dyDescent="0.2">
      <c r="C138" s="10">
        <v>2013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f>T$15</f>
        <v>0</v>
      </c>
      <c r="U138" s="10">
        <f t="shared" ref="U138" si="44">T138-1</f>
        <v>-1</v>
      </c>
      <c r="V138" s="10">
        <f t="shared" si="39"/>
        <v>-2</v>
      </c>
      <c r="W138" s="10">
        <f t="shared" si="39"/>
        <v>-3</v>
      </c>
      <c r="X138" s="10">
        <f t="shared" si="39"/>
        <v>-4</v>
      </c>
      <c r="Y138" s="10">
        <f t="shared" si="39"/>
        <v>-5</v>
      </c>
      <c r="Z138" s="10">
        <f t="shared" si="39"/>
        <v>-6</v>
      </c>
      <c r="AA138" s="10">
        <f t="shared" si="39"/>
        <v>-7</v>
      </c>
      <c r="AB138" s="10">
        <f t="shared" si="40"/>
        <v>-8</v>
      </c>
      <c r="AC138" s="10">
        <f t="shared" si="41"/>
        <v>-9</v>
      </c>
      <c r="AD138" s="10">
        <f t="shared" si="43"/>
        <v>-9.5</v>
      </c>
      <c r="AE138" s="10">
        <f t="shared" si="42"/>
        <v>-10.5</v>
      </c>
      <c r="AF138" s="10">
        <f t="shared" si="42"/>
        <v>-11.5</v>
      </c>
      <c r="AG138" s="10">
        <f t="shared" si="42"/>
        <v>-12.5</v>
      </c>
      <c r="AH138" s="10"/>
      <c r="AI138" s="115"/>
      <c r="AJ138" s="116"/>
      <c r="AK138" s="115"/>
      <c r="AL138" s="117"/>
      <c r="AM138" s="115"/>
      <c r="AN138" s="10"/>
    </row>
    <row r="139" spans="3:40" outlineLevel="1" x14ac:dyDescent="0.2">
      <c r="C139" s="10">
        <v>2014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>
        <f>U$15</f>
        <v>0</v>
      </c>
      <c r="V139" s="10">
        <f t="shared" si="39"/>
        <v>-1</v>
      </c>
      <c r="W139" s="10">
        <f t="shared" si="39"/>
        <v>-2</v>
      </c>
      <c r="X139" s="10">
        <f t="shared" si="39"/>
        <v>-3</v>
      </c>
      <c r="Y139" s="10">
        <f t="shared" si="39"/>
        <v>-4</v>
      </c>
      <c r="Z139" s="10">
        <f t="shared" si="39"/>
        <v>-5</v>
      </c>
      <c r="AA139" s="10">
        <f t="shared" si="39"/>
        <v>-6</v>
      </c>
      <c r="AB139" s="10">
        <f t="shared" si="40"/>
        <v>-7</v>
      </c>
      <c r="AC139" s="10">
        <f t="shared" si="41"/>
        <v>-8</v>
      </c>
      <c r="AD139" s="10">
        <f t="shared" si="43"/>
        <v>-8.5</v>
      </c>
      <c r="AE139" s="10">
        <f t="shared" si="42"/>
        <v>-9.5</v>
      </c>
      <c r="AF139" s="10">
        <f t="shared" si="42"/>
        <v>-10.5</v>
      </c>
      <c r="AG139" s="10">
        <f t="shared" si="42"/>
        <v>-11.5</v>
      </c>
      <c r="AH139" s="10"/>
      <c r="AI139" s="115"/>
      <c r="AJ139" s="116"/>
      <c r="AK139" s="115"/>
      <c r="AL139" s="117"/>
      <c r="AM139" s="115"/>
      <c r="AN139" s="10"/>
    </row>
    <row r="140" spans="3:40" outlineLevel="1" x14ac:dyDescent="0.2">
      <c r="C140" s="10">
        <v>2015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>
        <f>V$15</f>
        <v>0</v>
      </c>
      <c r="W140" s="10">
        <f>V140-1</f>
        <v>-1</v>
      </c>
      <c r="X140" s="10">
        <f t="shared" ref="X140:AA144" si="45">W140-1</f>
        <v>-2</v>
      </c>
      <c r="Y140" s="10">
        <f t="shared" si="45"/>
        <v>-3</v>
      </c>
      <c r="Z140" s="10">
        <f t="shared" si="45"/>
        <v>-4</v>
      </c>
      <c r="AA140" s="10">
        <f t="shared" si="45"/>
        <v>-5</v>
      </c>
      <c r="AB140" s="10">
        <f t="shared" si="40"/>
        <v>-6</v>
      </c>
      <c r="AC140" s="10">
        <f t="shared" si="41"/>
        <v>-7</v>
      </c>
      <c r="AD140" s="10">
        <f t="shared" si="43"/>
        <v>-7.5</v>
      </c>
      <c r="AE140" s="10">
        <f t="shared" si="42"/>
        <v>-8.5</v>
      </c>
      <c r="AF140" s="10">
        <f t="shared" si="42"/>
        <v>-9.5</v>
      </c>
      <c r="AG140" s="10">
        <f t="shared" si="42"/>
        <v>-10.5</v>
      </c>
      <c r="AH140" s="10"/>
      <c r="AI140" s="115"/>
      <c r="AJ140" s="116"/>
      <c r="AK140" s="115"/>
      <c r="AL140" s="117"/>
      <c r="AM140" s="118"/>
      <c r="AN140" s="10"/>
    </row>
    <row r="141" spans="3:40" outlineLevel="1" x14ac:dyDescent="0.2">
      <c r="C141" s="10">
        <v>2016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f>W$15</f>
        <v>0</v>
      </c>
      <c r="X141" s="10">
        <f t="shared" si="45"/>
        <v>-1</v>
      </c>
      <c r="Y141" s="10">
        <f t="shared" si="45"/>
        <v>-2</v>
      </c>
      <c r="Z141" s="10">
        <f t="shared" si="45"/>
        <v>-3</v>
      </c>
      <c r="AA141" s="10">
        <f t="shared" si="45"/>
        <v>-4</v>
      </c>
      <c r="AB141" s="10">
        <f t="shared" si="40"/>
        <v>-5</v>
      </c>
      <c r="AC141" s="10">
        <f t="shared" si="41"/>
        <v>-6</v>
      </c>
      <c r="AD141" s="10">
        <f t="shared" si="43"/>
        <v>-6.5</v>
      </c>
      <c r="AE141" s="10">
        <f t="shared" si="42"/>
        <v>-7.5</v>
      </c>
      <c r="AF141" s="10">
        <f t="shared" si="42"/>
        <v>-8.5</v>
      </c>
      <c r="AG141" s="10">
        <f t="shared" si="42"/>
        <v>-9.5</v>
      </c>
      <c r="AH141" s="10"/>
      <c r="AI141" s="119"/>
      <c r="AJ141" s="116"/>
      <c r="AK141" s="115"/>
      <c r="AL141" s="115"/>
      <c r="AM141" s="115"/>
      <c r="AN141" s="10"/>
    </row>
    <row r="142" spans="3:40" outlineLevel="1" x14ac:dyDescent="0.2">
      <c r="C142" s="10">
        <v>2017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>
        <f>X$15</f>
        <v>0</v>
      </c>
      <c r="Y142" s="10">
        <f t="shared" si="45"/>
        <v>-1</v>
      </c>
      <c r="Z142" s="10">
        <f t="shared" si="45"/>
        <v>-2</v>
      </c>
      <c r="AA142" s="10">
        <f t="shared" si="45"/>
        <v>-3</v>
      </c>
      <c r="AB142" s="10">
        <f t="shared" si="40"/>
        <v>-4</v>
      </c>
      <c r="AC142" s="10">
        <f t="shared" si="41"/>
        <v>-5</v>
      </c>
      <c r="AD142" s="10">
        <f t="shared" si="43"/>
        <v>-5.5</v>
      </c>
      <c r="AE142" s="10">
        <f t="shared" si="42"/>
        <v>-6.5</v>
      </c>
      <c r="AF142" s="10">
        <f t="shared" si="42"/>
        <v>-7.5</v>
      </c>
      <c r="AG142" s="10">
        <f t="shared" si="42"/>
        <v>-8.5</v>
      </c>
      <c r="AH142" s="10"/>
      <c r="AI142" s="115"/>
      <c r="AJ142" s="115"/>
      <c r="AK142" s="115"/>
      <c r="AL142" s="115"/>
      <c r="AM142" s="139"/>
      <c r="AN142" s="10"/>
    </row>
    <row r="143" spans="3:40" outlineLevel="1" x14ac:dyDescent="0.2">
      <c r="C143" s="10">
        <v>2018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>
        <f>Y$15</f>
        <v>0</v>
      </c>
      <c r="Z143" s="10">
        <f t="shared" si="45"/>
        <v>-1</v>
      </c>
      <c r="AA143" s="10">
        <f t="shared" si="45"/>
        <v>-2</v>
      </c>
      <c r="AB143" s="10">
        <f t="shared" si="40"/>
        <v>-3</v>
      </c>
      <c r="AC143" s="10">
        <f t="shared" si="41"/>
        <v>-4</v>
      </c>
      <c r="AD143" s="10">
        <f t="shared" si="43"/>
        <v>-4.5</v>
      </c>
      <c r="AE143" s="10">
        <f t="shared" si="42"/>
        <v>-5.5</v>
      </c>
      <c r="AF143" s="10">
        <f t="shared" si="42"/>
        <v>-6.5</v>
      </c>
      <c r="AG143" s="10">
        <f t="shared" si="42"/>
        <v>-7.5</v>
      </c>
      <c r="AH143" s="10"/>
      <c r="AI143" s="10"/>
      <c r="AJ143" s="10"/>
      <c r="AK143" s="10"/>
      <c r="AL143" s="10"/>
      <c r="AM143" s="10"/>
      <c r="AN143" s="10"/>
    </row>
    <row r="144" spans="3:40" outlineLevel="1" x14ac:dyDescent="0.2">
      <c r="C144" s="10">
        <v>2019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>
        <f>Z$15</f>
        <v>0</v>
      </c>
      <c r="AA144" s="10">
        <f t="shared" si="45"/>
        <v>-1</v>
      </c>
      <c r="AB144" s="10">
        <f t="shared" si="40"/>
        <v>-2</v>
      </c>
      <c r="AC144" s="10">
        <f t="shared" si="41"/>
        <v>-3</v>
      </c>
      <c r="AD144" s="10">
        <f t="shared" si="43"/>
        <v>-3.5</v>
      </c>
      <c r="AE144" s="10">
        <f t="shared" si="42"/>
        <v>-4.5</v>
      </c>
      <c r="AF144" s="10">
        <f t="shared" si="42"/>
        <v>-5.5</v>
      </c>
      <c r="AG144" s="10">
        <f t="shared" si="42"/>
        <v>-6.5</v>
      </c>
      <c r="AH144" s="10"/>
      <c r="AI144" s="10"/>
      <c r="AJ144" s="10"/>
      <c r="AK144" s="10"/>
      <c r="AL144" s="10"/>
      <c r="AM144" s="10"/>
      <c r="AN144" s="10"/>
    </row>
    <row r="145" spans="2:40" outlineLevel="1" x14ac:dyDescent="0.2">
      <c r="C145" s="10">
        <v>2020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>
        <f>AA$15</f>
        <v>0</v>
      </c>
      <c r="AB145" s="10">
        <f t="shared" si="40"/>
        <v>-1</v>
      </c>
      <c r="AC145" s="10">
        <f t="shared" si="41"/>
        <v>-2</v>
      </c>
      <c r="AD145" s="10">
        <f t="shared" si="43"/>
        <v>-2.5</v>
      </c>
      <c r="AE145" s="10">
        <f t="shared" si="42"/>
        <v>-3.5</v>
      </c>
      <c r="AF145" s="10">
        <f t="shared" si="42"/>
        <v>-4.5</v>
      </c>
      <c r="AG145" s="10">
        <f t="shared" si="42"/>
        <v>-5.5</v>
      </c>
      <c r="AH145" s="10"/>
      <c r="AI145" s="10"/>
      <c r="AJ145" s="10"/>
      <c r="AK145" s="10"/>
      <c r="AL145" s="10"/>
      <c r="AM145" s="10"/>
      <c r="AN145" s="10"/>
    </row>
    <row r="146" spans="2:40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2:40" ht="12" x14ac:dyDescent="0.2">
      <c r="B147" t="s">
        <v>81</v>
      </c>
      <c r="C147" s="10"/>
      <c r="D147" s="103">
        <f t="shared" ref="D147:AG147" si="46">D60+D119</f>
        <v>0</v>
      </c>
      <c r="E147" s="103">
        <f t="shared" si="46"/>
        <v>202.84202523080697</v>
      </c>
      <c r="F147" s="103">
        <f t="shared" si="46"/>
        <v>210.94679694908766</v>
      </c>
      <c r="G147" s="103">
        <f t="shared" si="46"/>
        <v>217.82698325604295</v>
      </c>
      <c r="H147" s="103">
        <f t="shared" si="46"/>
        <v>221.44755172570126</v>
      </c>
      <c r="I147" s="103">
        <f t="shared" si="46"/>
        <v>225.13264992607213</v>
      </c>
      <c r="J147" s="103">
        <f t="shared" si="46"/>
        <v>232.22276922755094</v>
      </c>
      <c r="K147" s="103">
        <f t="shared" si="46"/>
        <v>239.48086658618314</v>
      </c>
      <c r="L147" s="103">
        <f t="shared" si="46"/>
        <v>245.94284165298922</v>
      </c>
      <c r="M147" s="103">
        <f t="shared" si="46"/>
        <v>251.73064932156066</v>
      </c>
      <c r="N147" s="103">
        <f t="shared" si="46"/>
        <v>255.92247133028079</v>
      </c>
      <c r="O147" s="103">
        <f t="shared" si="46"/>
        <v>266.82677204576959</v>
      </c>
      <c r="P147" s="103">
        <f t="shared" si="46"/>
        <v>277.83474799056137</v>
      </c>
      <c r="Q147" s="103">
        <f t="shared" si="46"/>
        <v>285.17729572004299</v>
      </c>
      <c r="R147" s="103">
        <f t="shared" si="46"/>
        <v>292.48704859197466</v>
      </c>
      <c r="S147" s="103">
        <f t="shared" si="46"/>
        <v>301.4470787724951</v>
      </c>
      <c r="T147" s="103">
        <f t="shared" si="46"/>
        <v>308.61403737427497</v>
      </c>
      <c r="U147" s="103">
        <f t="shared" si="46"/>
        <v>324.08528421415303</v>
      </c>
      <c r="V147" s="103">
        <f t="shared" si="46"/>
        <v>337.85743228574262</v>
      </c>
      <c r="W147" s="103">
        <f t="shared" si="46"/>
        <v>353.87393548218432</v>
      </c>
      <c r="X147" s="103">
        <f t="shared" si="46"/>
        <v>365.52116921442729</v>
      </c>
      <c r="Y147" s="103">
        <f t="shared" si="46"/>
        <v>370.56838146014218</v>
      </c>
      <c r="Z147" s="103">
        <f t="shared" si="46"/>
        <v>379.76667057245464</v>
      </c>
      <c r="AA147" s="103">
        <f t="shared" si="46"/>
        <v>389.40931461579288</v>
      </c>
      <c r="AB147" s="103">
        <f t="shared" si="46"/>
        <v>398.32831503326116</v>
      </c>
      <c r="AC147" s="103">
        <f t="shared" si="46"/>
        <v>408.78601123862887</v>
      </c>
      <c r="AD147" s="103">
        <f t="shared" si="46"/>
        <v>415.00058732961281</v>
      </c>
      <c r="AE147" s="103">
        <f t="shared" si="46"/>
        <v>414.98062555139256</v>
      </c>
      <c r="AF147" s="103">
        <f t="shared" si="46"/>
        <v>414.96066377317226</v>
      </c>
      <c r="AG147" s="103">
        <f t="shared" si="46"/>
        <v>414.94070199495201</v>
      </c>
      <c r="AH147" s="10"/>
      <c r="AI147" s="10"/>
      <c r="AJ147" s="103"/>
      <c r="AK147" s="10"/>
      <c r="AL147" s="10"/>
      <c r="AM147" s="10"/>
      <c r="AN147" s="10"/>
    </row>
    <row r="148" spans="2:40" x14ac:dyDescent="0.2">
      <c r="B148" t="s">
        <v>13</v>
      </c>
      <c r="D148" s="11">
        <f>D147*CPI!B8</f>
        <v>0</v>
      </c>
      <c r="E148" s="11">
        <f>E147*CPI!C8</f>
        <v>202.84202523080697</v>
      </c>
      <c r="F148" s="11">
        <f>F147*CPI!D8</f>
        <v>213.76647009126427</v>
      </c>
      <c r="G148" s="11">
        <f>G147*CPI!E8</f>
        <v>224.56014815201087</v>
      </c>
      <c r="H148" s="11">
        <f>H147*CPI!F8</f>
        <v>242.16779048366161</v>
      </c>
      <c r="I148" s="11">
        <f>I147*CPI!G8</f>
        <v>252.4043577283114</v>
      </c>
      <c r="J148" s="11">
        <f>J147*CPI!H8</f>
        <v>268.69551827916297</v>
      </c>
      <c r="K148" s="11">
        <f>K147*CPI!I8</f>
        <v>284.2959995145917</v>
      </c>
      <c r="L148" s="11">
        <f>L147*CPI!J8</f>
        <v>298.74761216662182</v>
      </c>
      <c r="M148" s="11">
        <f>M147*CPI!K8</f>
        <v>315.03133891704084</v>
      </c>
      <c r="N148" s="11">
        <f>N147*CPI!L8</f>
        <v>332.89163564013961</v>
      </c>
      <c r="O148" s="11">
        <f>O147*CPI!M8</f>
        <v>353.53990013750251</v>
      </c>
      <c r="P148" s="11">
        <f>P147*CPI!N8</f>
        <v>386.46186750566801</v>
      </c>
      <c r="Q148" s="11">
        <f>Q147*CPI!O8</f>
        <v>401.67829622722837</v>
      </c>
      <c r="R148" s="11">
        <f>R147*CPI!P8</f>
        <v>423.45869274009357</v>
      </c>
      <c r="S148" s="11">
        <f>S147*CPI!Q8</f>
        <v>451.79286492719802</v>
      </c>
      <c r="T148" s="11">
        <f>T147*CPI!R8</f>
        <v>471.80354656207925</v>
      </c>
      <c r="U148" s="11">
        <f>U147*CPI!S8</f>
        <v>506.16300259281974</v>
      </c>
      <c r="V148" s="11">
        <f>V147*CPI!T8</f>
        <v>539.84968472110643</v>
      </c>
      <c r="W148" s="11">
        <f>W147*CPI!U8</f>
        <v>573.94473782606292</v>
      </c>
      <c r="X148" s="11">
        <f>X147*CPI!V8</f>
        <v>600.52017607673724</v>
      </c>
      <c r="Y148" s="11">
        <f>Y147*CPI!W8</f>
        <v>620.58493014217095</v>
      </c>
      <c r="Z148" s="11">
        <f>Z147*CPI!X8</f>
        <v>649.20302438572287</v>
      </c>
      <c r="AA148" s="11">
        <f>AA147*CPI!Y8</f>
        <v>676.29078115978086</v>
      </c>
      <c r="AB148" s="11">
        <f>AB147*CPI!Z8</f>
        <v>689.37010720905391</v>
      </c>
      <c r="AC148" s="11">
        <f>AC147*CPI!AA8</f>
        <v>734.67914198244148</v>
      </c>
      <c r="AD148" s="11">
        <f>AD147*CPI!AB8</f>
        <v>761.54357071868571</v>
      </c>
      <c r="AE148" s="11">
        <f>AE147*CPI!AC8</f>
        <v>793.87098496483395</v>
      </c>
      <c r="AF148" s="11">
        <f>AF147*CPI!AD8</f>
        <v>824.09767285842645</v>
      </c>
      <c r="AG148" s="11">
        <f>AG147*CPI!AE8</f>
        <v>851.86998794418037</v>
      </c>
    </row>
    <row r="149" spans="2:40" x14ac:dyDescent="0.2">
      <c r="D149" s="10" t="b">
        <f t="shared" ref="D149:AA149" si="47">D148=D11</f>
        <v>1</v>
      </c>
      <c r="E149" s="10" t="b">
        <f t="shared" si="47"/>
        <v>1</v>
      </c>
      <c r="F149" s="10" t="b">
        <f t="shared" si="47"/>
        <v>1</v>
      </c>
      <c r="G149" s="10" t="b">
        <f t="shared" si="47"/>
        <v>1</v>
      </c>
      <c r="H149" s="10" t="b">
        <f t="shared" si="47"/>
        <v>1</v>
      </c>
      <c r="I149" s="10" t="b">
        <f t="shared" si="47"/>
        <v>1</v>
      </c>
      <c r="J149" s="10" t="b">
        <f t="shared" si="47"/>
        <v>1</v>
      </c>
      <c r="K149" s="10" t="b">
        <f t="shared" si="47"/>
        <v>1</v>
      </c>
      <c r="L149" s="10" t="b">
        <f t="shared" si="47"/>
        <v>1</v>
      </c>
      <c r="M149" s="10" t="b">
        <f t="shared" si="47"/>
        <v>1</v>
      </c>
      <c r="N149" s="10" t="b">
        <f t="shared" si="47"/>
        <v>0</v>
      </c>
      <c r="O149" s="10" t="b">
        <f t="shared" si="47"/>
        <v>0</v>
      </c>
      <c r="P149" s="10" t="b">
        <f t="shared" si="47"/>
        <v>1</v>
      </c>
      <c r="Q149" s="10" t="b">
        <f t="shared" si="47"/>
        <v>1</v>
      </c>
      <c r="R149" s="10" t="b">
        <f t="shared" si="47"/>
        <v>0</v>
      </c>
      <c r="S149" s="10" t="b">
        <f t="shared" si="47"/>
        <v>1</v>
      </c>
      <c r="T149" s="10" t="b">
        <f t="shared" si="47"/>
        <v>1</v>
      </c>
      <c r="U149" s="10" t="b">
        <f t="shared" si="47"/>
        <v>0</v>
      </c>
      <c r="V149" s="10" t="b">
        <f t="shared" si="47"/>
        <v>1</v>
      </c>
      <c r="W149" s="10" t="b">
        <f t="shared" si="47"/>
        <v>0</v>
      </c>
      <c r="X149" s="10" t="b">
        <f t="shared" si="47"/>
        <v>0</v>
      </c>
      <c r="Y149" s="10" t="b">
        <f t="shared" si="47"/>
        <v>0</v>
      </c>
      <c r="Z149" s="10" t="b">
        <f t="shared" si="47"/>
        <v>0</v>
      </c>
      <c r="AA149" s="10" t="b">
        <f t="shared" si="47"/>
        <v>0</v>
      </c>
      <c r="AB149" s="10" t="b">
        <f>AB148=AB11</f>
        <v>0</v>
      </c>
      <c r="AC149" s="10" t="b">
        <f t="shared" ref="AC149:AG149" si="48">AC148=AC11</f>
        <v>1</v>
      </c>
      <c r="AD149" s="10" t="b">
        <f t="shared" si="48"/>
        <v>0</v>
      </c>
      <c r="AE149" s="10" t="b">
        <f t="shared" si="48"/>
        <v>0</v>
      </c>
      <c r="AF149" s="10" t="b">
        <f t="shared" si="48"/>
        <v>0</v>
      </c>
      <c r="AG149" s="10" t="b">
        <f t="shared" si="48"/>
        <v>0</v>
      </c>
    </row>
    <row r="151" spans="2:40" x14ac:dyDescent="0.2">
      <c r="E151" s="41">
        <f t="shared" ref="E151:AC151" si="49">E148-E11</f>
        <v>0</v>
      </c>
      <c r="F151" s="41">
        <f t="shared" si="49"/>
        <v>0</v>
      </c>
      <c r="G151" s="41">
        <f t="shared" si="49"/>
        <v>0</v>
      </c>
      <c r="H151" s="41">
        <f t="shared" si="49"/>
        <v>0</v>
      </c>
      <c r="I151" s="41">
        <f t="shared" si="49"/>
        <v>0</v>
      </c>
      <c r="J151" s="41">
        <f t="shared" si="49"/>
        <v>0</v>
      </c>
      <c r="K151" s="41">
        <f t="shared" si="49"/>
        <v>0</v>
      </c>
      <c r="L151" s="41">
        <f t="shared" si="49"/>
        <v>0</v>
      </c>
      <c r="M151" s="41">
        <f t="shared" si="49"/>
        <v>0</v>
      </c>
      <c r="N151" s="41">
        <f t="shared" si="49"/>
        <v>0</v>
      </c>
      <c r="O151" s="41">
        <f t="shared" si="49"/>
        <v>0</v>
      </c>
      <c r="P151" s="41">
        <f t="shared" si="49"/>
        <v>0</v>
      </c>
      <c r="Q151" s="41">
        <f t="shared" si="49"/>
        <v>0</v>
      </c>
      <c r="R151" s="41">
        <f t="shared" si="49"/>
        <v>0</v>
      </c>
      <c r="S151" s="41">
        <f t="shared" si="49"/>
        <v>0</v>
      </c>
      <c r="T151" s="41">
        <f t="shared" si="49"/>
        <v>5.1159076974727213E-13</v>
      </c>
      <c r="U151" s="41">
        <f t="shared" si="49"/>
        <v>4.5474735088646412E-13</v>
      </c>
      <c r="V151" s="41">
        <f t="shared" si="49"/>
        <v>0</v>
      </c>
      <c r="W151" s="41">
        <f t="shared" si="49"/>
        <v>0</v>
      </c>
      <c r="X151" s="41">
        <f t="shared" si="49"/>
        <v>0</v>
      </c>
      <c r="Y151" s="41">
        <f t="shared" si="49"/>
        <v>0</v>
      </c>
      <c r="Z151" s="41">
        <f t="shared" si="49"/>
        <v>0</v>
      </c>
      <c r="AA151" s="41">
        <f t="shared" si="49"/>
        <v>0</v>
      </c>
      <c r="AB151" s="41">
        <f t="shared" si="49"/>
        <v>0</v>
      </c>
      <c r="AC151" s="41">
        <f t="shared" si="49"/>
        <v>0</v>
      </c>
      <c r="AD151" s="41">
        <f>AD148-AD11</f>
        <v>0</v>
      </c>
      <c r="AE151" s="41"/>
      <c r="AF151" s="41"/>
      <c r="AG151" s="41"/>
    </row>
  </sheetData>
  <mergeCells count="1">
    <mergeCell ref="L1:M1"/>
  </mergeCells>
  <phoneticPr fontId="6" type="noConversion"/>
  <pageMargins left="0.7" right="0.7" top="0.75" bottom="0.75" header="0.3" footer="0.3"/>
  <pageSetup paperSize="9" orientation="portrait" verticalDpi="90" r:id="rId1"/>
  <headerFooter>
    <oddFooter>&amp;C_x000D_&amp;1#&amp;"Century Gothic"&amp;7&amp;K7F7F7F BUSINESS USE ONLY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F4AA-9871-4225-927A-2BB73681FB7E}">
  <dimension ref="B1:AQ151"/>
  <sheetViews>
    <sheetView zoomScaleNormal="100" workbookViewId="0">
      <selection activeCell="A14" sqref="A14"/>
    </sheetView>
  </sheetViews>
  <sheetFormatPr defaultRowHeight="11.4" outlineLevelRow="1" outlineLevelCol="1" x14ac:dyDescent="0.2"/>
  <cols>
    <col min="1" max="1" width="4.375" customWidth="1"/>
    <col min="2" max="2" width="37" customWidth="1"/>
    <col min="3" max="3" width="9.375" hidden="1" customWidth="1" outlineLevel="1"/>
    <col min="4" max="4" width="9.25" customWidth="1" collapsed="1"/>
    <col min="28" max="30" width="9.625" customWidth="1"/>
    <col min="31" max="33" width="9.25" hidden="1" customWidth="1" outlineLevel="1"/>
    <col min="34" max="34" width="9.25" customWidth="1" collapsed="1"/>
    <col min="38" max="38" width="12" customWidth="1"/>
  </cols>
  <sheetData>
    <row r="1" spans="2:43" ht="13.8" x14ac:dyDescent="0.25">
      <c r="B1" s="7" t="s">
        <v>45</v>
      </c>
      <c r="L1" s="193"/>
      <c r="M1" s="193"/>
      <c r="N1" s="10"/>
      <c r="O1" s="10"/>
      <c r="P1" s="10"/>
      <c r="Q1" s="10"/>
      <c r="R1" s="141" t="s">
        <v>80</v>
      </c>
    </row>
    <row r="2" spans="2:43" ht="13.8" x14ac:dyDescent="0.2">
      <c r="B2" s="7" t="s">
        <v>5</v>
      </c>
      <c r="C2" s="58"/>
      <c r="L2" s="10"/>
      <c r="M2" s="10"/>
      <c r="N2" s="10"/>
      <c r="O2" s="10"/>
      <c r="P2" s="10"/>
      <c r="Q2" s="107" t="s">
        <v>7</v>
      </c>
      <c r="R2" s="15"/>
      <c r="S2" s="49">
        <f>'[4]RFM input'!G$189</f>
        <v>0</v>
      </c>
      <c r="T2" s="49">
        <f>'[4]RFM input'!H$189</f>
        <v>6.5567703211300676E-2</v>
      </c>
      <c r="U2" s="49">
        <f>'[4]RFM input'!I$189</f>
        <v>6.7208740236714748E-2</v>
      </c>
      <c r="V2" s="49">
        <f>'[4]RFM input'!J$189</f>
        <v>6.8740090056285341E-2</v>
      </c>
      <c r="W2" s="49">
        <f>'[4]RFM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ht="12" x14ac:dyDescent="0.25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E17</f>
        <v>15.5</v>
      </c>
      <c r="F5" s="20">
        <f t="shared" ref="F5:AB5" si="0">E11</f>
        <v>15.102564102564102</v>
      </c>
      <c r="G5" s="20">
        <f t="shared" si="0"/>
        <v>14.90168798063535</v>
      </c>
      <c r="H5" s="20">
        <f t="shared" si="0"/>
        <v>14.749951802583382</v>
      </c>
      <c r="I5" s="20">
        <f t="shared" si="0"/>
        <v>15.211800869695606</v>
      </c>
      <c r="J5" s="20">
        <f t="shared" si="0"/>
        <v>15.167629205448991</v>
      </c>
      <c r="K5" s="20">
        <f t="shared" si="0"/>
        <v>15.260537494856909</v>
      </c>
      <c r="L5" s="20">
        <f t="shared" si="0"/>
        <v>15.257928220617476</v>
      </c>
      <c r="M5" s="20">
        <f t="shared" si="0"/>
        <v>15.211738444763574</v>
      </c>
      <c r="N5" s="20">
        <f t="shared" si="0"/>
        <v>15.25818545767274</v>
      </c>
      <c r="O5" s="20">
        <f t="shared" si="0"/>
        <v>15.443848999205802</v>
      </c>
      <c r="P5" s="20">
        <f t="shared" si="0"/>
        <v>15.40562922865559</v>
      </c>
      <c r="Q5" s="20">
        <f t="shared" si="0"/>
        <v>16.167391559258363</v>
      </c>
      <c r="R5" s="20">
        <f t="shared" si="0"/>
        <v>15.789941169669341</v>
      </c>
      <c r="S5" s="20">
        <f t="shared" si="0"/>
        <v>16.389028433321442</v>
      </c>
      <c r="T5" s="20">
        <f t="shared" si="0"/>
        <v>16.71529678158231</v>
      </c>
      <c r="U5" s="20">
        <f t="shared" si="0"/>
        <v>17.030494834836805</v>
      </c>
      <c r="V5" s="20">
        <f t="shared" si="0"/>
        <v>17.089892010032223</v>
      </c>
      <c r="W5" s="20">
        <f t="shared" si="0"/>
        <v>17.004149486560692</v>
      </c>
      <c r="X5" s="20">
        <f t="shared" si="0"/>
        <v>16.924240140122095</v>
      </c>
      <c r="Y5" s="20">
        <f t="shared" si="0"/>
        <v>16.569157080529884</v>
      </c>
      <c r="Z5" s="20">
        <f t="shared" si="0"/>
        <v>16.250895195908704</v>
      </c>
      <c r="AA5" s="20">
        <f t="shared" si="0"/>
        <v>16.021508117105576</v>
      </c>
      <c r="AB5" s="20">
        <f t="shared" si="0"/>
        <v>15.64887853822168</v>
      </c>
      <c r="AC5" s="20">
        <f>AB11</f>
        <v>14.935744382611633</v>
      </c>
      <c r="AD5" s="20">
        <f t="shared" ref="AD5" si="1">AC11</f>
        <v>14.919374488278971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0.20187220187220187</v>
      </c>
      <c r="G6" s="20">
        <f>G5*CPI!E4</f>
        <v>0.25798470535312584</v>
      </c>
      <c r="H6" s="20">
        <f>H5*CPI!F4</f>
        <v>0.89647194910352679</v>
      </c>
      <c r="I6" s="20">
        <f>I5*CPI!G4</f>
        <v>0.38349077822761896</v>
      </c>
      <c r="J6" s="20">
        <f>J5*CPI!H4</f>
        <v>0.48599706097936568</v>
      </c>
      <c r="K6" s="20">
        <f>K5*CPI!I4</f>
        <v>0.39666379048003403</v>
      </c>
      <c r="L6" s="20">
        <f>L5*CPI!J4</f>
        <v>0.35433612335001863</v>
      </c>
      <c r="M6" s="20">
        <f>M5*CPI!K4</f>
        <v>0.46032771084566526</v>
      </c>
      <c r="N6" s="20">
        <f>N5*CPI!L4</f>
        <v>0.60095657009525183</v>
      </c>
      <c r="O6" s="20">
        <f>O5*CPI!M4</f>
        <v>0.28765036671610184</v>
      </c>
      <c r="P6" s="20">
        <f>P5*CPI!N4</f>
        <v>0.76736740798473557</v>
      </c>
      <c r="Q6" s="20">
        <f>Q5*CPI!O4</f>
        <v>0.20391304669334664</v>
      </c>
      <c r="R6" s="20">
        <f>R5*CPI!P4</f>
        <v>0.44017036475353738</v>
      </c>
      <c r="S6" s="20">
        <f>S5*CPI!Q4</f>
        <v>0.5768786696091206</v>
      </c>
      <c r="T6" s="20">
        <f>T5*CPI!R4</f>
        <v>0.33497588740645945</v>
      </c>
      <c r="U6" s="20">
        <f>U5*CPI!S4</f>
        <v>0.36804605733438994</v>
      </c>
      <c r="V6" s="20">
        <f>V5*CPI!T4</f>
        <v>0.3943821233084383</v>
      </c>
      <c r="W6" s="20">
        <f>W5*CPI!U4</f>
        <v>0.25570149603850473</v>
      </c>
      <c r="X6" s="20">
        <f>X5*CPI!V4</f>
        <v>0.21938829811269556</v>
      </c>
      <c r="Y6" s="20">
        <f>Y5*CPI!W4</f>
        <v>0.32039806509311941</v>
      </c>
      <c r="Z6" s="20">
        <f>Z5*CPI!X4</f>
        <v>0.33764280894842058</v>
      </c>
      <c r="AA6" s="20">
        <f>AA5*CPI!Y4</f>
        <v>0.25520986381230232</v>
      </c>
      <c r="AB6" s="20">
        <f>AB5*CPI!Z4</f>
        <v>-5.4525709192409587E-2</v>
      </c>
      <c r="AC6" s="20">
        <f>AC5*CPI!AA4</f>
        <v>0.57445170702352233</v>
      </c>
      <c r="AD6" s="20">
        <f>AD5*CPI!AB4</f>
        <v>0.31395990084762043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-SUM(E57,E117)*CPI!C$8</f>
        <v>-0.39743589743589741</v>
      </c>
      <c r="F7" s="20">
        <f>-SUM(F57,F117)*CPI!D$8</f>
        <v>-0.40274832380095538</v>
      </c>
      <c r="G7" s="20">
        <f>-SUM(G57,G117)*CPI!E$8</f>
        <v>-0.40972088340509394</v>
      </c>
      <c r="H7" s="20">
        <f>-SUM(H57,H117)*CPI!F$8</f>
        <v>-0.434622881991303</v>
      </c>
      <c r="I7" s="20">
        <f>-SUM(I57,I117)*CPI!G$8</f>
        <v>-0.44557976136923494</v>
      </c>
      <c r="J7" s="20">
        <f>-SUM(J57,J117)*CPI!H$8</f>
        <v>-0.45985690722532824</v>
      </c>
      <c r="K7" s="20">
        <f>-SUM(K57,K117)*CPI!I$8</f>
        <v>-0.47180986654670864</v>
      </c>
      <c r="L7" s="20">
        <f>-SUM(L57,L117)*CPI!J$8</f>
        <v>-0.48276674592464064</v>
      </c>
      <c r="M7" s="20">
        <f>-SUM(M57,M117)*CPI!K$8</f>
        <v>-0.49737591842855</v>
      </c>
      <c r="N7" s="20">
        <f>-SUM(N57,N117)*CPI!L$8</f>
        <v>-0.5169654906497011</v>
      </c>
      <c r="O7" s="20">
        <f>-SUM(O57,O117)*CPI!M$8</f>
        <v>-0.52723118095487576</v>
      </c>
      <c r="P7" s="20">
        <f>-SUM(P57,P117)*CPI!N$8</f>
        <v>-0.5534930115320732</v>
      </c>
      <c r="Q7" s="20">
        <f>-SUM(Q57,Q117)*CPI!O$8</f>
        <v>-0.56047400447031548</v>
      </c>
      <c r="R7" s="20">
        <f>-SUM(R57,R117)*CPI!P$8</f>
        <v>-0.57609813152257228</v>
      </c>
      <c r="S7" s="20">
        <f>-SUM(S57,S117)*CPI!Q$8</f>
        <v>-0.59637625386699045</v>
      </c>
      <c r="T7" s="20">
        <f>-SUM(T57,T117)*CPI!R$8</f>
        <v>-0.60832768180019681</v>
      </c>
      <c r="U7" s="20">
        <f>-SUM(U57,U117)*CPI!S$8</f>
        <v>-0.62147425252672361</v>
      </c>
      <c r="V7" s="20">
        <f>-SUM(V57,V117)*CPI!T$8</f>
        <v>-0.6358159660465712</v>
      </c>
      <c r="W7" s="20">
        <f>-SUM(W57,W117)*CPI!U$8</f>
        <v>-0.64537710839313611</v>
      </c>
      <c r="X7" s="20">
        <f>-SUM(X57,X117)*CPI!V$8</f>
        <v>-0.65374310794638057</v>
      </c>
      <c r="Y7" s="20">
        <f>-SUM(Y57,Y117)*CPI!W$8</f>
        <v>-0.66638454926026081</v>
      </c>
      <c r="Z7" s="20">
        <f>-SUM(Z57,Z117)*CPI!X$8</f>
        <v>-0.68022993736593929</v>
      </c>
      <c r="AA7" s="20">
        <f>-SUM(AA57,AA117)*CPI!Y$8</f>
        <v>-0.69106545849212242</v>
      </c>
      <c r="AB7" s="20">
        <f>-SUM(AB57,AB117)*CPI!Z$8</f>
        <v>-0.68865756490852614</v>
      </c>
      <c r="AC7" s="20">
        <f>-SUM(AC57,AC117)*CPI!AA$8</f>
        <v>-0.71514439432808474</v>
      </c>
      <c r="AD7" s="20">
        <f>-SUM(AD57,AD117)*CPI!AB$8</f>
        <v>-0.36509686461278062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-SUM(E58,E118)*CPI!C$8</f>
        <v>0</v>
      </c>
      <c r="F8" s="20">
        <f>-SUM(F58,F118)*CPI!D$8</f>
        <v>0</v>
      </c>
      <c r="G8" s="20">
        <f>-SUM(G58,G118)*CPI!E$8</f>
        <v>0</v>
      </c>
      <c r="H8" s="20">
        <f>-SUM(H58,H118)*CPI!F$8</f>
        <v>0</v>
      </c>
      <c r="I8" s="20">
        <f>-SUM(I58,I118)*CPI!G$8</f>
        <v>0</v>
      </c>
      <c r="J8" s="20">
        <f>-SUM(J58,J118)*CPI!H$8</f>
        <v>-3.0819034611990825E-4</v>
      </c>
      <c r="K8" s="20">
        <f>-SUM(K58,K118)*CPI!I$8</f>
        <v>-1.4631981727579227E-3</v>
      </c>
      <c r="L8" s="20">
        <f>-SUM(L58,L118)*CPI!J$8</f>
        <v>-2.7591532792798639E-3</v>
      </c>
      <c r="M8" s="20">
        <f>-SUM(M58,M118)*CPI!K$8</f>
        <v>-4.3021858865391355E-3</v>
      </c>
      <c r="N8" s="20">
        <f>-SUM(N58,N118)*CPI!L$8</f>
        <v>-5.9925541527809474E-3</v>
      </c>
      <c r="O8" s="20">
        <f>-SUM(O58,O118)*CPI!M$8</f>
        <v>-7.2950902842731959E-3</v>
      </c>
      <c r="P8" s="20">
        <f>-SUM(P58,P118)*CPI!N$8</f>
        <v>-1.1309289433203688E-2</v>
      </c>
      <c r="Q8" s="20">
        <f>-SUM(Q58,Q118)*CPI!O$8</f>
        <v>-2.0889431812055617E-2</v>
      </c>
      <c r="R8" s="20">
        <f>-SUM(R58,R118)*CPI!P$8</f>
        <v>-2.1471758796140206E-2</v>
      </c>
      <c r="S8" s="20">
        <f>-SUM(S58,S118)*CPI!Q$8</f>
        <v>-3.5279451977998928E-2</v>
      </c>
      <c r="T8" s="20">
        <f>-SUM(T58,T118)*CPI!R$8</f>
        <v>-4.246448109942972E-2</v>
      </c>
      <c r="U8" s="20">
        <f>-SUM(U58,U118)*CPI!S$8</f>
        <v>-5.4126367427995821E-2</v>
      </c>
      <c r="V8" s="20">
        <f>-SUM(V58,V118)*CPI!T$8</f>
        <v>-6.1632435026269437E-2</v>
      </c>
      <c r="W8" s="20">
        <f>-SUM(W58,W118)*CPI!U$8</f>
        <v>-6.6235768238385936E-2</v>
      </c>
      <c r="X8" s="20">
        <f>-SUM(X58,X118)*CPI!V$8</f>
        <v>-7.344231562550288E-2</v>
      </c>
      <c r="Y8" s="20">
        <f>-SUM(Y58,Y118)*CPI!W$8</f>
        <v>-7.7456922571526185E-2</v>
      </c>
      <c r="Z8" s="20">
        <f>-SUM(Z58,Z118)*CPI!X$8</f>
        <v>-8.0855683082538918E-2</v>
      </c>
      <c r="AA8" s="20">
        <f>-SUM(AA58,AA118)*CPI!Y$8</f>
        <v>-8.5429431148397642E-2</v>
      </c>
      <c r="AB8" s="20">
        <f>-SUM(AB58,AB118)*CPI!Z$8</f>
        <v>-8.7600725687141723E-2</v>
      </c>
      <c r="AC8" s="20">
        <f>-SUM(AC58,AC118)*CPI!AA$8</f>
        <v>-9.3006231670497694E-2</v>
      </c>
      <c r="AD8" s="20">
        <f>-SUM(AD58,AD118)*CPI!AB$8</f>
        <v>-4.9330903815025612E-2</v>
      </c>
      <c r="AE8" s="43"/>
      <c r="AF8" s="43"/>
      <c r="AG8" s="43"/>
    </row>
    <row r="9" spans="2:43" x14ac:dyDescent="0.2">
      <c r="B9" s="16" t="s">
        <v>34</v>
      </c>
      <c r="C9" s="16"/>
      <c r="D9" s="43">
        <f>D21*CPI!B8</f>
        <v>0</v>
      </c>
      <c r="E9" s="43">
        <f>E21*CPI!C8</f>
        <v>0</v>
      </c>
      <c r="F9" s="43">
        <f>F21*CPI!D8</f>
        <v>0</v>
      </c>
      <c r="G9" s="43">
        <f>G21*CPI!E8</f>
        <v>0</v>
      </c>
      <c r="H9" s="43">
        <f>H21*CPI!F8</f>
        <v>0</v>
      </c>
      <c r="I9" s="43">
        <f>I21*CPI!G8</f>
        <v>1.7917318895000006E-2</v>
      </c>
      <c r="J9" s="43">
        <f>J21*CPI!H8</f>
        <v>6.7076325999999992E-2</v>
      </c>
      <c r="K9" s="43">
        <f>K21*CPI!I8</f>
        <v>7.3999999999999996E-2</v>
      </c>
      <c r="L9" s="43">
        <f>L21*CPI!J8</f>
        <v>8.5000000000000006E-2</v>
      </c>
      <c r="M9" s="43">
        <f>M21*CPI!K8</f>
        <v>8.7797406378590681E-2</v>
      </c>
      <c r="N9" s="43">
        <f>N21*CPI!L8-N10</f>
        <v>7.0148727098465938E-2</v>
      </c>
      <c r="O9" s="43">
        <f>O21*CPI!M8</f>
        <v>0.20865613397283525</v>
      </c>
      <c r="P9" s="43">
        <f>P21*CPI!N8</f>
        <v>0.55919722358331614</v>
      </c>
      <c r="Q9" s="43">
        <f>Q21*CPI!O8</f>
        <v>0</v>
      </c>
      <c r="R9" s="43">
        <f>R21*CPI!P8</f>
        <v>0.7564867892172783</v>
      </c>
      <c r="S9" s="43">
        <f>S21*CPI!Q8</f>
        <v>0.38104538449673531</v>
      </c>
      <c r="T9" s="43">
        <f>T21*CPI!R8</f>
        <v>0.63101432874766417</v>
      </c>
      <c r="U9" s="43">
        <f>U21*CPI!S8</f>
        <v>0.36695173781575047</v>
      </c>
      <c r="V9" s="43">
        <f>V21*CPI!T8</f>
        <v>0.21732375429286913</v>
      </c>
      <c r="W9" s="43">
        <f>W21*CPI!U8</f>
        <v>0.37600203415441835</v>
      </c>
      <c r="X9" s="43">
        <f>X21*CPI!V8</f>
        <v>0.15271406586697842</v>
      </c>
      <c r="Y9" s="43">
        <f>Y21*CPI!W8</f>
        <v>0.10518152211748641</v>
      </c>
      <c r="Z9" s="43">
        <f>Z21*CPI!X8</f>
        <v>0.19405573269693269</v>
      </c>
      <c r="AA9" s="43">
        <f>AA21*CPI!Y8</f>
        <v>0.1486554469443247</v>
      </c>
      <c r="AB9" s="43">
        <f>AB21*CPI!Z8</f>
        <v>0.11764984417803083</v>
      </c>
      <c r="AC9" s="43">
        <f>AC21*CPI!AA8</f>
        <v>0.21732902464239826</v>
      </c>
      <c r="AD9" s="43">
        <f>AD21*CPI!AB8</f>
        <v>0.20876591840929062</v>
      </c>
      <c r="AE9" s="92"/>
      <c r="AF9" s="92"/>
      <c r="AG9" s="92"/>
    </row>
    <row r="10" spans="2:43" x14ac:dyDescent="0.2">
      <c r="B10" s="16" t="s">
        <v>95</v>
      </c>
      <c r="C10" s="1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2">
        <f>'[5]Actual Data Inputs'!$E$19</f>
        <v>3.7516289141826697E-2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92"/>
      <c r="AF10" s="92"/>
      <c r="AG10" s="92"/>
    </row>
    <row r="11" spans="2:43" ht="12" x14ac:dyDescent="0.25">
      <c r="B11" s="90" t="s">
        <v>4</v>
      </c>
      <c r="C11" s="16"/>
      <c r="D11" s="93">
        <f t="shared" ref="D11" si="2">SUM(D5:D10)</f>
        <v>0</v>
      </c>
      <c r="E11" s="93">
        <f>SUM(E5:E10)</f>
        <v>15.102564102564102</v>
      </c>
      <c r="F11" s="93">
        <f t="shared" ref="F11:AG11" si="3">SUM(F5:F10)</f>
        <v>14.90168798063535</v>
      </c>
      <c r="G11" s="93">
        <f t="shared" si="3"/>
        <v>14.749951802583382</v>
      </c>
      <c r="H11" s="93">
        <f t="shared" si="3"/>
        <v>15.211800869695606</v>
      </c>
      <c r="I11" s="93">
        <f t="shared" si="3"/>
        <v>15.167629205448991</v>
      </c>
      <c r="J11" s="93">
        <f t="shared" si="3"/>
        <v>15.260537494856909</v>
      </c>
      <c r="K11" s="93">
        <f t="shared" si="3"/>
        <v>15.257928220617476</v>
      </c>
      <c r="L11" s="93">
        <f t="shared" si="3"/>
        <v>15.211738444763574</v>
      </c>
      <c r="M11" s="93">
        <f t="shared" si="3"/>
        <v>15.25818545767274</v>
      </c>
      <c r="N11" s="93">
        <f t="shared" si="3"/>
        <v>15.443848999205802</v>
      </c>
      <c r="O11" s="93">
        <f t="shared" si="3"/>
        <v>15.40562922865559</v>
      </c>
      <c r="P11" s="93">
        <f t="shared" si="3"/>
        <v>16.167391559258363</v>
      </c>
      <c r="Q11" s="93">
        <f t="shared" si="3"/>
        <v>15.789941169669341</v>
      </c>
      <c r="R11" s="93">
        <f t="shared" si="3"/>
        <v>16.389028433321442</v>
      </c>
      <c r="S11" s="93">
        <f t="shared" si="3"/>
        <v>16.71529678158231</v>
      </c>
      <c r="T11" s="93">
        <f t="shared" si="3"/>
        <v>17.030494834836805</v>
      </c>
      <c r="U11" s="93">
        <f t="shared" si="3"/>
        <v>17.089892010032223</v>
      </c>
      <c r="V11" s="93">
        <f t="shared" si="3"/>
        <v>17.004149486560692</v>
      </c>
      <c r="W11" s="93">
        <f t="shared" si="3"/>
        <v>16.924240140122095</v>
      </c>
      <c r="X11" s="93">
        <f t="shared" si="3"/>
        <v>16.569157080529884</v>
      </c>
      <c r="Y11" s="93">
        <f t="shared" si="3"/>
        <v>16.250895195908704</v>
      </c>
      <c r="Z11" s="93">
        <f t="shared" si="3"/>
        <v>16.021508117105576</v>
      </c>
      <c r="AA11" s="93">
        <f t="shared" si="3"/>
        <v>15.64887853822168</v>
      </c>
      <c r="AB11" s="93">
        <f t="shared" si="3"/>
        <v>14.935744382611633</v>
      </c>
      <c r="AC11" s="93">
        <f t="shared" si="3"/>
        <v>14.919374488278971</v>
      </c>
      <c r="AD11" s="93">
        <f t="shared" si="3"/>
        <v>15.027672539108076</v>
      </c>
      <c r="AE11" s="93">
        <f t="shared" si="3"/>
        <v>0</v>
      </c>
      <c r="AF11" s="93">
        <f t="shared" si="3"/>
        <v>0</v>
      </c>
      <c r="AG11" s="93">
        <f t="shared" si="3"/>
        <v>0</v>
      </c>
      <c r="AH11" s="5"/>
      <c r="AI11" s="5"/>
      <c r="AJ11" s="5"/>
      <c r="AK11" s="5"/>
      <c r="AL11" s="5"/>
    </row>
    <row r="12" spans="2:43" x14ac:dyDescent="0.2"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</row>
    <row r="13" spans="2:43" x14ac:dyDescent="0.2">
      <c r="B13" s="16" t="s">
        <v>21</v>
      </c>
      <c r="C13" s="16"/>
      <c r="D13" s="18">
        <v>1997</v>
      </c>
      <c r="E13" s="18">
        <v>1998</v>
      </c>
      <c r="F13" s="18">
        <v>1999</v>
      </c>
      <c r="G13" s="18">
        <v>2000</v>
      </c>
      <c r="H13" s="18">
        <v>2001</v>
      </c>
      <c r="I13" s="18">
        <v>2002</v>
      </c>
      <c r="J13" s="18">
        <v>2003</v>
      </c>
      <c r="K13" s="18">
        <v>2004</v>
      </c>
      <c r="L13" s="18">
        <v>2005</v>
      </c>
      <c r="M13" s="18">
        <v>2006</v>
      </c>
      <c r="N13" s="18">
        <v>2007</v>
      </c>
      <c r="O13" s="18">
        <v>2008</v>
      </c>
      <c r="P13" s="18">
        <v>2009</v>
      </c>
      <c r="Q13" s="18">
        <v>2010</v>
      </c>
      <c r="R13" s="18">
        <v>2011</v>
      </c>
      <c r="S13" s="18">
        <v>2012</v>
      </c>
      <c r="T13" s="18">
        <v>2013</v>
      </c>
      <c r="U13" s="18">
        <v>2014</v>
      </c>
      <c r="V13" s="18">
        <v>2015</v>
      </c>
      <c r="W13" s="18">
        <v>2016</v>
      </c>
      <c r="X13" s="18">
        <v>2017</v>
      </c>
      <c r="Y13" s="18">
        <v>2018</v>
      </c>
      <c r="Z13" s="18">
        <v>2019</v>
      </c>
      <c r="AA13" s="18">
        <v>2020</v>
      </c>
      <c r="AB13" s="18">
        <v>2021</v>
      </c>
      <c r="AC13" s="18">
        <v>2022</v>
      </c>
      <c r="AD13" s="19" t="s">
        <v>28</v>
      </c>
      <c r="AE13" s="19" t="s">
        <v>29</v>
      </c>
      <c r="AF13" s="19" t="s">
        <v>30</v>
      </c>
      <c r="AG13" s="19" t="s">
        <v>31</v>
      </c>
      <c r="AH13" s="11"/>
      <c r="AI13" s="20" t="s">
        <v>36</v>
      </c>
      <c r="AJ13" s="11"/>
      <c r="AK13" s="11"/>
      <c r="AL13" s="11"/>
    </row>
    <row r="14" spans="2:43" x14ac:dyDescent="0.2">
      <c r="B14" s="16" t="str">
        <f>B1</f>
        <v>Cathodic Protection</v>
      </c>
      <c r="C14" s="16"/>
      <c r="D14" s="94"/>
      <c r="E14" s="17">
        <f t="shared" ref="E14:AC14" si="4">$AI14</f>
        <v>60</v>
      </c>
      <c r="F14" s="17">
        <f t="shared" si="4"/>
        <v>60</v>
      </c>
      <c r="G14" s="17">
        <f t="shared" si="4"/>
        <v>60</v>
      </c>
      <c r="H14" s="17">
        <f t="shared" si="4"/>
        <v>60</v>
      </c>
      <c r="I14" s="17">
        <f t="shared" si="4"/>
        <v>60</v>
      </c>
      <c r="J14" s="17">
        <f t="shared" si="4"/>
        <v>60</v>
      </c>
      <c r="K14" s="17">
        <f t="shared" si="4"/>
        <v>60</v>
      </c>
      <c r="L14" s="17">
        <f t="shared" si="4"/>
        <v>60</v>
      </c>
      <c r="M14" s="17">
        <f t="shared" si="4"/>
        <v>60</v>
      </c>
      <c r="N14" s="17">
        <f t="shared" si="4"/>
        <v>60</v>
      </c>
      <c r="O14" s="17">
        <f t="shared" si="4"/>
        <v>60</v>
      </c>
      <c r="P14" s="17">
        <f t="shared" si="4"/>
        <v>60</v>
      </c>
      <c r="Q14" s="17">
        <f t="shared" si="4"/>
        <v>60</v>
      </c>
      <c r="R14" s="17">
        <f t="shared" si="4"/>
        <v>60</v>
      </c>
      <c r="S14" s="17">
        <f t="shared" si="4"/>
        <v>60</v>
      </c>
      <c r="T14" s="17">
        <f t="shared" si="4"/>
        <v>60</v>
      </c>
      <c r="U14" s="17">
        <f t="shared" si="4"/>
        <v>60</v>
      </c>
      <c r="V14" s="17">
        <f t="shared" si="4"/>
        <v>60</v>
      </c>
      <c r="W14" s="17">
        <f t="shared" si="4"/>
        <v>60</v>
      </c>
      <c r="X14" s="17">
        <f t="shared" si="4"/>
        <v>60</v>
      </c>
      <c r="Y14" s="17">
        <f t="shared" si="4"/>
        <v>60</v>
      </c>
      <c r="Z14" s="17">
        <f t="shared" si="4"/>
        <v>60</v>
      </c>
      <c r="AA14" s="17">
        <f t="shared" si="4"/>
        <v>60</v>
      </c>
      <c r="AB14" s="17">
        <f t="shared" si="4"/>
        <v>60</v>
      </c>
      <c r="AC14" s="17">
        <f t="shared" si="4"/>
        <v>60</v>
      </c>
      <c r="AD14" s="17">
        <f>$AI14</f>
        <v>60</v>
      </c>
      <c r="AE14" s="95">
        <v>50</v>
      </c>
      <c r="AF14" s="95">
        <v>50</v>
      </c>
      <c r="AG14" s="95">
        <v>50</v>
      </c>
      <c r="AH14" s="10"/>
      <c r="AI14" s="96">
        <f>'Jun-23 Closing RAB'!$G$3</f>
        <v>60</v>
      </c>
      <c r="AJ14" s="10"/>
      <c r="AK14" s="10"/>
      <c r="AL14" s="10"/>
    </row>
    <row r="15" spans="2:43" x14ac:dyDescent="0.2">
      <c r="B15" s="16" t="s">
        <v>95</v>
      </c>
      <c r="C15" s="16"/>
      <c r="D15" s="94"/>
      <c r="E15" s="17"/>
      <c r="F15" s="17"/>
      <c r="G15" s="17"/>
      <c r="H15" s="17"/>
      <c r="I15" s="17"/>
      <c r="J15" s="17"/>
      <c r="K15" s="17"/>
      <c r="L15" s="17"/>
      <c r="M15" s="17"/>
      <c r="N15" s="134">
        <f>$AI$14</f>
        <v>60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5"/>
      <c r="AF15" s="95"/>
      <c r="AG15" s="95"/>
      <c r="AI15" s="16"/>
    </row>
    <row r="17" spans="2:42" x14ac:dyDescent="0.2">
      <c r="B17" t="s">
        <v>79</v>
      </c>
      <c r="E17" s="97">
        <f>'1998 Op RAB'!C11</f>
        <v>15.5</v>
      </c>
      <c r="AH17" s="11"/>
      <c r="AI17" s="10"/>
    </row>
    <row r="18" spans="2:42" s="62" customFormat="1" ht="12" x14ac:dyDescent="0.25">
      <c r="B18" s="90" t="s">
        <v>78</v>
      </c>
      <c r="C18" s="144"/>
      <c r="D18" s="145">
        <f t="shared" ref="D18:AG18" si="5">D4</f>
        <v>1997</v>
      </c>
      <c r="E18" s="145">
        <f t="shared" si="5"/>
        <v>1998</v>
      </c>
      <c r="F18" s="145">
        <f t="shared" si="5"/>
        <v>1999</v>
      </c>
      <c r="G18" s="145">
        <f t="shared" si="5"/>
        <v>2000</v>
      </c>
      <c r="H18" s="145">
        <f t="shared" si="5"/>
        <v>2001</v>
      </c>
      <c r="I18" s="145">
        <f t="shared" si="5"/>
        <v>2002</v>
      </c>
      <c r="J18" s="145">
        <f t="shared" si="5"/>
        <v>2003</v>
      </c>
      <c r="K18" s="145">
        <f t="shared" si="5"/>
        <v>2004</v>
      </c>
      <c r="L18" s="145">
        <f t="shared" si="5"/>
        <v>2005</v>
      </c>
      <c r="M18" s="145">
        <f t="shared" si="5"/>
        <v>2006</v>
      </c>
      <c r="N18" s="145">
        <f t="shared" si="5"/>
        <v>2007</v>
      </c>
      <c r="O18" s="145">
        <f t="shared" si="5"/>
        <v>2008</v>
      </c>
      <c r="P18" s="145">
        <f t="shared" si="5"/>
        <v>2009</v>
      </c>
      <c r="Q18" s="145">
        <f t="shared" si="5"/>
        <v>2010</v>
      </c>
      <c r="R18" s="145">
        <f t="shared" si="5"/>
        <v>2011</v>
      </c>
      <c r="S18" s="145">
        <f t="shared" si="5"/>
        <v>2012</v>
      </c>
      <c r="T18" s="145">
        <f t="shared" si="5"/>
        <v>2013</v>
      </c>
      <c r="U18" s="145">
        <f t="shared" si="5"/>
        <v>2014</v>
      </c>
      <c r="V18" s="145">
        <f t="shared" si="5"/>
        <v>2015</v>
      </c>
      <c r="W18" s="145">
        <f t="shared" si="5"/>
        <v>2016</v>
      </c>
      <c r="X18" s="145">
        <f t="shared" si="5"/>
        <v>2017</v>
      </c>
      <c r="Y18" s="145">
        <f t="shared" si="5"/>
        <v>2018</v>
      </c>
      <c r="Z18" s="145">
        <f t="shared" si="5"/>
        <v>2019</v>
      </c>
      <c r="AA18" s="145">
        <f t="shared" si="5"/>
        <v>2020</v>
      </c>
      <c r="AB18" s="145">
        <f t="shared" si="5"/>
        <v>2021</v>
      </c>
      <c r="AC18" s="145">
        <f t="shared" si="5"/>
        <v>2022</v>
      </c>
      <c r="AD18" s="145" t="str">
        <f t="shared" si="5"/>
        <v>Stub</v>
      </c>
      <c r="AE18" s="145" t="str">
        <f t="shared" si="5"/>
        <v>FY24</v>
      </c>
      <c r="AF18" s="145" t="str">
        <f t="shared" si="5"/>
        <v>FY25</v>
      </c>
      <c r="AG18" s="145" t="str">
        <f t="shared" si="5"/>
        <v>FY26</v>
      </c>
    </row>
    <row r="19" spans="2:42" x14ac:dyDescent="0.2">
      <c r="B19" s="16" t="str">
        <f>B1</f>
        <v>Cathodic Protection</v>
      </c>
      <c r="C19" s="16"/>
      <c r="D19" s="42"/>
      <c r="E19" s="43">
        <f>'Historical capex'!C12/1000/CPI!C$8</f>
        <v>0</v>
      </c>
      <c r="F19" s="43">
        <f>'Historical capex'!D12/1000/CPI!D$8</f>
        <v>0</v>
      </c>
      <c r="G19" s="43">
        <f>'Historical capex'!E12/1000/CPI!E$8</f>
        <v>0</v>
      </c>
      <c r="H19" s="43">
        <f>'Historical capex'!F12/1000/CPI!F$8</f>
        <v>0</v>
      </c>
      <c r="I19" s="43">
        <f>'Historical capex'!G12/1000/CPI!G$8</f>
        <v>1.598139397713488E-2</v>
      </c>
      <c r="J19" s="43">
        <f>'Historical capex'!H12/1000/CPI!H$8</f>
        <v>5.7971380665703967E-2</v>
      </c>
      <c r="K19" s="43">
        <f>'Historical capex'!I12/1000/CPI!I$8</f>
        <v>6.2334975369458125E-2</v>
      </c>
      <c r="L19" s="43">
        <f>'Historical capex'!J12/1000/CPI!J$8</f>
        <v>6.9975928473177448E-2</v>
      </c>
      <c r="M19" s="43">
        <f>'Historical capex'!K12/1000/CPI!K$8</f>
        <v>7.0155871452051433E-2</v>
      </c>
      <c r="N19" s="43">
        <f>'Historical capex'!L12/1000/CPI!L$8</f>
        <v>5.3929368231768623E-2</v>
      </c>
      <c r="O19" s="43">
        <f>'Historical capex'!M12/1000/CPI!M$8</f>
        <v>0.15747880981430254</v>
      </c>
      <c r="P19" s="43">
        <f>'Historical capex'!N12/1000/CPI!N$8</f>
        <v>0.40201746344097872</v>
      </c>
      <c r="Q19" s="43">
        <f>'Historical capex'!O12/1000/CPI!O$8</f>
        <v>0</v>
      </c>
      <c r="R19" s="43">
        <f>'Historical capex'!P12/1000/CPI!P$8</f>
        <v>0.52251280247725462</v>
      </c>
      <c r="S19" s="98">
        <f>'Historical capex'!Q12/1000/CPI!Q$8*(1+S2)^0.5</f>
        <v>0.25424265621103248</v>
      </c>
      <c r="T19" s="98">
        <f>'Historical capex'!R12/1000/CPI!R$8*(1+T2)^0.5</f>
        <v>0.41275628607469794</v>
      </c>
      <c r="U19" s="98">
        <f>'Historical capex'!S12/1000/CPI!S$8*(1+U2)^0.5</f>
        <v>0.23495130547611831</v>
      </c>
      <c r="V19" s="98">
        <f>'Historical capex'!T12/1000/CPI!T$8*(1+V2)^0.5</f>
        <v>0.13600905525770279</v>
      </c>
      <c r="W19" s="98">
        <f>'Historical capex'!U12/1000/CPI!U$8*(1+W2)^0.5</f>
        <v>0.23182949647646123</v>
      </c>
      <c r="X19" s="98">
        <f>'Historical capex'!V12/1000/CPI!V$8*(1+X2)^0.5</f>
        <v>9.2953119869954304E-2</v>
      </c>
      <c r="Y19" s="98">
        <f>'Historical capex'!W12/1000/CPI!W$8*(1+Y2)^0.5</f>
        <v>6.2806788430492158E-2</v>
      </c>
      <c r="Z19" s="98">
        <f>'Historical capex'!X12/1000/CPI!X$8*(1+Z2)^0.5</f>
        <v>0.11351749259261931</v>
      </c>
      <c r="AA19" s="98">
        <f>'Historical capex'!Y12/1000/CPI!Y$8*(1+AA2)^0.5</f>
        <v>8.5596044366036156E-2</v>
      </c>
      <c r="AB19" s="98">
        <f>'Historical capex'!Z12/1000/CPI!Z$8*(1+AB2)^0.5</f>
        <v>6.7979832176200378E-2</v>
      </c>
      <c r="AC19" s="98">
        <f>'Historical capex'!AA12/1000/CPI!AA$8*(1+AC2)^0.5</f>
        <v>0.12092498620584349</v>
      </c>
      <c r="AD19" s="98">
        <f>'Historical capex'!AB12/1000/CPI!AB$8*(1+AD2)^0.5</f>
        <v>0.11376627954786543</v>
      </c>
      <c r="AE19" s="16"/>
      <c r="AF19" s="16"/>
      <c r="AG19" s="16"/>
    </row>
    <row r="20" spans="2:42" x14ac:dyDescent="0.2">
      <c r="B20" s="16" t="s">
        <v>95</v>
      </c>
      <c r="C20" s="16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>
        <f>N10/CPI!L$8</f>
        <v>2.8842002635045962E-2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16"/>
      <c r="AF20" s="16"/>
      <c r="AG20" s="16"/>
    </row>
    <row r="21" spans="2:42" x14ac:dyDescent="0.2">
      <c r="B21" s="16" t="s">
        <v>35</v>
      </c>
      <c r="C21" s="16"/>
      <c r="D21" s="20">
        <f>SUM(D19:D20)</f>
        <v>0</v>
      </c>
      <c r="E21" s="20">
        <f t="shared" ref="E21:AG21" si="6">SUM(E19:E20)</f>
        <v>0</v>
      </c>
      <c r="F21" s="20">
        <f t="shared" si="6"/>
        <v>0</v>
      </c>
      <c r="G21" s="20">
        <f t="shared" si="6"/>
        <v>0</v>
      </c>
      <c r="H21" s="20">
        <f t="shared" si="6"/>
        <v>0</v>
      </c>
      <c r="I21" s="20">
        <f t="shared" si="6"/>
        <v>1.598139397713488E-2</v>
      </c>
      <c r="J21" s="20">
        <f t="shared" si="6"/>
        <v>5.7971380665703967E-2</v>
      </c>
      <c r="K21" s="20">
        <f t="shared" si="6"/>
        <v>6.2334975369458125E-2</v>
      </c>
      <c r="L21" s="20">
        <f t="shared" si="6"/>
        <v>6.9975928473177448E-2</v>
      </c>
      <c r="M21" s="20">
        <f t="shared" si="6"/>
        <v>7.0155871452051433E-2</v>
      </c>
      <c r="N21" s="20">
        <f t="shared" si="6"/>
        <v>8.2771370866814589E-2</v>
      </c>
      <c r="O21" s="20">
        <f t="shared" si="6"/>
        <v>0.15747880981430254</v>
      </c>
      <c r="P21" s="20">
        <f t="shared" si="6"/>
        <v>0.40201746344097872</v>
      </c>
      <c r="Q21" s="20">
        <f t="shared" si="6"/>
        <v>0</v>
      </c>
      <c r="R21" s="20">
        <f t="shared" si="6"/>
        <v>0.52251280247725462</v>
      </c>
      <c r="S21" s="20">
        <f t="shared" si="6"/>
        <v>0.25424265621103248</v>
      </c>
      <c r="T21" s="20">
        <f t="shared" si="6"/>
        <v>0.41275628607469794</v>
      </c>
      <c r="U21" s="20">
        <f t="shared" si="6"/>
        <v>0.23495130547611831</v>
      </c>
      <c r="V21" s="20">
        <f t="shared" si="6"/>
        <v>0.13600905525770279</v>
      </c>
      <c r="W21" s="20">
        <f t="shared" si="6"/>
        <v>0.23182949647646123</v>
      </c>
      <c r="X21" s="20">
        <f t="shared" si="6"/>
        <v>9.2953119869954304E-2</v>
      </c>
      <c r="Y21" s="20">
        <f t="shared" si="6"/>
        <v>6.2806788430492158E-2</v>
      </c>
      <c r="Z21" s="20">
        <f t="shared" si="6"/>
        <v>0.11351749259261931</v>
      </c>
      <c r="AA21" s="20">
        <f t="shared" si="6"/>
        <v>8.5596044366036156E-2</v>
      </c>
      <c r="AB21" s="20">
        <f t="shared" si="6"/>
        <v>6.7979832176200378E-2</v>
      </c>
      <c r="AC21" s="20">
        <f t="shared" si="6"/>
        <v>0.12092498620584349</v>
      </c>
      <c r="AD21" s="20">
        <f t="shared" si="6"/>
        <v>0.11376627954786543</v>
      </c>
      <c r="AE21" s="20">
        <f t="shared" si="6"/>
        <v>0</v>
      </c>
      <c r="AF21" s="20">
        <f t="shared" si="6"/>
        <v>0</v>
      </c>
      <c r="AG21" s="20">
        <f t="shared" si="6"/>
        <v>0</v>
      </c>
      <c r="AJ21" s="5"/>
    </row>
    <row r="23" spans="2:42" s="62" customFormat="1" ht="12" x14ac:dyDescent="0.25">
      <c r="B23" s="62" t="s">
        <v>14</v>
      </c>
      <c r="D23" s="142">
        <v>1</v>
      </c>
      <c r="E23" s="142">
        <v>2</v>
      </c>
      <c r="F23" s="142">
        <v>3</v>
      </c>
      <c r="G23" s="142">
        <v>4</v>
      </c>
      <c r="H23" s="142">
        <v>5</v>
      </c>
      <c r="I23" s="142">
        <v>6</v>
      </c>
      <c r="J23" s="142">
        <v>7</v>
      </c>
      <c r="K23" s="142">
        <v>8</v>
      </c>
      <c r="L23" s="142">
        <v>9</v>
      </c>
      <c r="M23" s="142">
        <v>10</v>
      </c>
      <c r="N23" s="142">
        <v>11</v>
      </c>
      <c r="O23" s="142">
        <v>12</v>
      </c>
      <c r="P23" s="142">
        <v>13</v>
      </c>
      <c r="Q23" s="142">
        <v>14</v>
      </c>
      <c r="R23" s="142">
        <v>15</v>
      </c>
      <c r="S23" s="142">
        <v>16</v>
      </c>
      <c r="T23" s="142">
        <v>17</v>
      </c>
      <c r="U23" s="142">
        <v>18</v>
      </c>
      <c r="V23" s="142">
        <v>19</v>
      </c>
      <c r="W23" s="142">
        <v>20</v>
      </c>
      <c r="X23" s="142">
        <v>21</v>
      </c>
      <c r="Y23" s="142">
        <v>22</v>
      </c>
      <c r="Z23" s="142">
        <v>23</v>
      </c>
      <c r="AA23" s="142">
        <v>24</v>
      </c>
      <c r="AB23" s="142">
        <v>25</v>
      </c>
      <c r="AC23" s="142">
        <v>26</v>
      </c>
      <c r="AD23" s="142">
        <v>27</v>
      </c>
      <c r="AE23" s="142">
        <v>28</v>
      </c>
      <c r="AF23" s="142">
        <v>29</v>
      </c>
      <c r="AG23" s="142">
        <v>30</v>
      </c>
      <c r="AH23" s="85" t="s">
        <v>15</v>
      </c>
      <c r="AJ23" s="143">
        <v>45078</v>
      </c>
      <c r="AO23" s="85" t="s">
        <v>32</v>
      </c>
    </row>
    <row r="24" spans="2:42" s="62" customFormat="1" ht="12" x14ac:dyDescent="0.25">
      <c r="D24" s="142">
        <f>D18</f>
        <v>1997</v>
      </c>
      <c r="E24" s="142">
        <f t="shared" ref="E24:AG24" si="7">E18</f>
        <v>1998</v>
      </c>
      <c r="F24" s="142">
        <f t="shared" si="7"/>
        <v>1999</v>
      </c>
      <c r="G24" s="142">
        <f t="shared" si="7"/>
        <v>2000</v>
      </c>
      <c r="H24" s="142">
        <f t="shared" si="7"/>
        <v>2001</v>
      </c>
      <c r="I24" s="142">
        <f t="shared" si="7"/>
        <v>2002</v>
      </c>
      <c r="J24" s="142">
        <f t="shared" si="7"/>
        <v>2003</v>
      </c>
      <c r="K24" s="142">
        <f t="shared" si="7"/>
        <v>2004</v>
      </c>
      <c r="L24" s="142">
        <f t="shared" si="7"/>
        <v>2005</v>
      </c>
      <c r="M24" s="142">
        <f t="shared" si="7"/>
        <v>2006</v>
      </c>
      <c r="N24" s="142">
        <f t="shared" si="7"/>
        <v>2007</v>
      </c>
      <c r="O24" s="142">
        <f t="shared" si="7"/>
        <v>2008</v>
      </c>
      <c r="P24" s="142">
        <f t="shared" si="7"/>
        <v>2009</v>
      </c>
      <c r="Q24" s="142">
        <f t="shared" si="7"/>
        <v>2010</v>
      </c>
      <c r="R24" s="142">
        <f t="shared" si="7"/>
        <v>2011</v>
      </c>
      <c r="S24" s="142">
        <f t="shared" si="7"/>
        <v>2012</v>
      </c>
      <c r="T24" s="142">
        <f t="shared" si="7"/>
        <v>2013</v>
      </c>
      <c r="U24" s="142">
        <f t="shared" si="7"/>
        <v>2014</v>
      </c>
      <c r="V24" s="142">
        <f t="shared" si="7"/>
        <v>2015</v>
      </c>
      <c r="W24" s="142">
        <f t="shared" si="7"/>
        <v>2016</v>
      </c>
      <c r="X24" s="142">
        <f t="shared" si="7"/>
        <v>2017</v>
      </c>
      <c r="Y24" s="142">
        <f t="shared" si="7"/>
        <v>2018</v>
      </c>
      <c r="Z24" s="142">
        <f t="shared" si="7"/>
        <v>2019</v>
      </c>
      <c r="AA24" s="142">
        <f t="shared" si="7"/>
        <v>2020</v>
      </c>
      <c r="AB24" s="142">
        <f t="shared" si="7"/>
        <v>2021</v>
      </c>
      <c r="AC24" s="142">
        <f t="shared" si="7"/>
        <v>2022</v>
      </c>
      <c r="AD24" s="142" t="str">
        <f t="shared" si="7"/>
        <v>Stub</v>
      </c>
      <c r="AE24" s="142" t="str">
        <f t="shared" si="7"/>
        <v>FY24</v>
      </c>
      <c r="AF24" s="142" t="str">
        <f t="shared" si="7"/>
        <v>FY25</v>
      </c>
      <c r="AG24" s="142" t="str">
        <f t="shared" si="7"/>
        <v>FY26</v>
      </c>
      <c r="AH24" s="142" t="s">
        <v>19</v>
      </c>
      <c r="AI24" s="142" t="s">
        <v>16</v>
      </c>
      <c r="AJ24" s="85" t="s">
        <v>17</v>
      </c>
      <c r="AK24" s="85" t="s">
        <v>18</v>
      </c>
      <c r="AL24" s="85"/>
      <c r="AM24" s="85" t="s">
        <v>36</v>
      </c>
      <c r="AN24" s="85" t="s">
        <v>38</v>
      </c>
      <c r="AO24" s="85" t="s">
        <v>36</v>
      </c>
      <c r="AP24" s="85" t="s">
        <v>37</v>
      </c>
    </row>
    <row r="25" spans="2:42" ht="12" x14ac:dyDescent="0.2">
      <c r="B25" s="99" t="s">
        <v>43</v>
      </c>
      <c r="C25" t="s">
        <v>72</v>
      </c>
    </row>
    <row r="26" spans="2:42" x14ac:dyDescent="0.2">
      <c r="B26" s="6" t="s">
        <v>79</v>
      </c>
      <c r="C26" s="10">
        <v>1</v>
      </c>
      <c r="E26" s="48">
        <f>$E$17/'1998 Op RAB'!$D$10</f>
        <v>0.39743589743589741</v>
      </c>
      <c r="F26" s="48">
        <f>$E$17/'1998 Op RAB'!$D$10</f>
        <v>0.39743589743589741</v>
      </c>
      <c r="G26" s="48">
        <f>$E$17/'1998 Op RAB'!$D$10</f>
        <v>0.39743589743589741</v>
      </c>
      <c r="H26" s="48">
        <f>$E$17/'1998 Op RAB'!$D$10</f>
        <v>0.39743589743589741</v>
      </c>
      <c r="I26" s="48">
        <f>$E$17/'1998 Op RAB'!$D$10</f>
        <v>0.39743589743589741</v>
      </c>
      <c r="J26" s="48">
        <f>$E$17/'1998 Op RAB'!$D$10</f>
        <v>0.39743589743589741</v>
      </c>
      <c r="K26" s="48">
        <f>$E$17/'1998 Op RAB'!$D$10</f>
        <v>0.39743589743589741</v>
      </c>
      <c r="L26" s="48">
        <f>$E$17/'1998 Op RAB'!$D$10</f>
        <v>0.39743589743589741</v>
      </c>
      <c r="M26" s="48">
        <f>$E$17/'1998 Op RAB'!$D$10</f>
        <v>0.39743589743589741</v>
      </c>
      <c r="N26" s="48">
        <f>$E$17/'1998 Op RAB'!$D$10</f>
        <v>0.39743589743589741</v>
      </c>
      <c r="O26" s="48">
        <f>$E$17/'1998 Op RAB'!$D$10</f>
        <v>0.39743589743589741</v>
      </c>
      <c r="P26" s="48">
        <f>$E$17/'1998 Op RAB'!$D$10</f>
        <v>0.39743589743589741</v>
      </c>
      <c r="Q26" s="48">
        <f>$E$17/'1998 Op RAB'!$D$10</f>
        <v>0.39743589743589741</v>
      </c>
      <c r="R26" s="48">
        <f>$E$17/'1998 Op RAB'!$D$10</f>
        <v>0.39743589743589741</v>
      </c>
      <c r="S26" s="48">
        <f>$E$17/'1998 Op RAB'!$D$10</f>
        <v>0.39743589743589741</v>
      </c>
      <c r="T26" s="48">
        <f>$E$17/'1998 Op RAB'!$D$10</f>
        <v>0.39743589743589741</v>
      </c>
      <c r="U26" s="48">
        <f>$E$17/'1998 Op RAB'!$D$10</f>
        <v>0.39743589743589741</v>
      </c>
      <c r="V26" s="48">
        <f>$E$17/'1998 Op RAB'!$D$10</f>
        <v>0.39743589743589741</v>
      </c>
      <c r="W26" s="48">
        <f>$E$17/'1998 Op RAB'!$D$10</f>
        <v>0.39743589743589741</v>
      </c>
      <c r="X26" s="48">
        <f>$E$17/'1998 Op RAB'!$D$10</f>
        <v>0.39743589743589741</v>
      </c>
      <c r="Y26" s="48">
        <f>$E$17/'1998 Op RAB'!$D$10</f>
        <v>0.39743589743589741</v>
      </c>
      <c r="Z26" s="48">
        <f>$E$17/'1998 Op RAB'!$D$10</f>
        <v>0.39743589743589741</v>
      </c>
      <c r="AA26" s="48">
        <f>$E$17/'1998 Op RAB'!$D$10</f>
        <v>0.39743589743589741</v>
      </c>
      <c r="AB26" s="48">
        <f>$E$17/'1998 Op RAB'!$D$10</f>
        <v>0.39743589743589741</v>
      </c>
      <c r="AC26" s="48">
        <f>$E$17/'1998 Op RAB'!$D$10</f>
        <v>0.39743589743589741</v>
      </c>
      <c r="AD26" s="48">
        <f>$E$17/'1998 Op RAB'!$D$10*0.5</f>
        <v>0.19871794871794871</v>
      </c>
      <c r="AE26" s="8"/>
      <c r="AF26" s="8"/>
      <c r="AG26" s="8"/>
      <c r="AH26" s="11">
        <f>SUM(E26:AD26)</f>
        <v>10.134615384615389</v>
      </c>
      <c r="AI26" s="11"/>
      <c r="AJ26" s="11">
        <f>E17+AI26-AH26</f>
        <v>5.3653846153846114</v>
      </c>
      <c r="AK26" s="10">
        <f t="shared" ref="AK26:AK52" si="8">AD64</f>
        <v>13.5</v>
      </c>
      <c r="AM26">
        <v>60</v>
      </c>
      <c r="AN26">
        <f>AM26-AK26</f>
        <v>46.5</v>
      </c>
      <c r="AO26">
        <v>60</v>
      </c>
      <c r="AP26" s="21">
        <f t="shared" ref="AP26:AP27" si="9">AO26-AN26</f>
        <v>13.5</v>
      </c>
    </row>
    <row r="27" spans="2:42" x14ac:dyDescent="0.2">
      <c r="B27">
        <v>1998</v>
      </c>
      <c r="C27" s="10">
        <v>2</v>
      </c>
      <c r="E27" s="8">
        <f>IF(E$23&lt;=$C27,0,IF(E$23&gt;(INDEX($D$14:$AA$14,1,$C27)+$C27),INDEX($D$19:$AA$19,,$C27)-SUM($D27:D27),INDEX($D$19:$AA$19,,$C27)/INDEX($D$14:$AA$14,1,$C27)))</f>
        <v>0</v>
      </c>
      <c r="F27" s="8">
        <f>IF(F$23&lt;=$C27,0,IF(F$23&gt;(INDEX($D$14:$AA$14,1,$C27)+$C27),INDEX($D$19:$AA$19,,$C27)-SUM($D27:E27),INDEX($D$19:$AA$19,,$C27)/INDEX($D$14:$AA$14,1,$C27)))</f>
        <v>0</v>
      </c>
      <c r="G27" s="8">
        <f>IF(G$23&lt;=$C27,0,IF(G$23&gt;(INDEX($D$14:$AA$14,1,$C27)+$C27),INDEX($D$19:$AA$19,,$C27)-SUM($D27:F27),INDEX($D$19:$AA$19,,$C27)/INDEX($D$14:$AA$14,1,$C27)))</f>
        <v>0</v>
      </c>
      <c r="H27" s="8">
        <f>IF(H$23&lt;=$C27,0,IF(H$23&gt;(INDEX($D$14:$AA$14,1,$C27)+$C27),INDEX($D$19:$AA$19,,$C27)-SUM($D27:G27),INDEX($D$19:$AA$19,,$C27)/INDEX($D$14:$AA$14,1,$C27)))</f>
        <v>0</v>
      </c>
      <c r="I27" s="8">
        <f>IF(I$23&lt;=$C27,0,IF(I$23&gt;(INDEX($D$14:$AA$14,1,$C27)+$C27),INDEX($D$19:$AA$19,,$C27)-SUM($D27:H27),INDEX($D$19:$AA$19,,$C27)/INDEX($D$14:$AA$14,1,$C27)))</f>
        <v>0</v>
      </c>
      <c r="J27" s="8">
        <f>IF(J$23&lt;=$C27,0,IF(J$23&gt;(INDEX($D$14:$AA$14,1,$C27)+$C27),INDEX($D$19:$AA$19,,$C27)-SUM($D27:I27),INDEX($D$19:$AA$19,,$C27)/INDEX($D$14:$AA$14,1,$C27)))</f>
        <v>0</v>
      </c>
      <c r="K27" s="8">
        <f>IF(K$23&lt;=$C27,0,IF(K$23&gt;(INDEX($D$14:$AA$14,1,$C27)+$C27),INDEX($D$19:$AA$19,,$C27)-SUM($D27:J27),INDEX($D$19:$AA$19,,$C27)/INDEX($D$14:$AA$14,1,$C27)))</f>
        <v>0</v>
      </c>
      <c r="L27" s="8">
        <f>IF(L$23&lt;=$C27,0,IF(L$23&gt;(INDEX($D$14:$AA$14,1,$C27)+$C27),INDEX($D$19:$AA$19,,$C27)-SUM($D27:K27),INDEX($D$19:$AA$19,,$C27)/INDEX($D$14:$AA$14,1,$C27)))</f>
        <v>0</v>
      </c>
      <c r="M27" s="8">
        <f>IF(M$23&lt;=$C27,0,IF(M$23&gt;(INDEX($D$14:$AA$14,1,$C27)+$C27),INDEX($D$19:$AA$19,,$C27)-SUM($D27:L27),INDEX($D$19:$AA$19,,$C27)/INDEX($D$14:$AA$14,1,$C27)))</f>
        <v>0</v>
      </c>
      <c r="N27" s="8">
        <f>IF(N$23&lt;=$C27,0,IF(N$23&gt;(INDEX($D$14:$AA$14,1,$C27)+$C27),INDEX($D$19:$AA$19,,$C27)-SUM($D27:M27),INDEX($D$19:$AA$19,,$C27)/INDEX($D$14:$AA$14,1,$C27)))</f>
        <v>0</v>
      </c>
      <c r="O27" s="8">
        <f>IF(O$23&lt;=$C27,0,IF(O$23&gt;(INDEX($D$14:$AA$14,1,$C27)+$C27),INDEX($D$19:$AA$19,,$C27)-SUM($D27:N27),INDEX($D$19:$AA$19,,$C27)/INDEX($D$14:$AA$14,1,$C27)))</f>
        <v>0</v>
      </c>
      <c r="P27" s="8">
        <f>IF(P$23&lt;=$C27,0,IF(P$23&gt;(INDEX($D$14:$AA$14,1,$C27)+$C27),INDEX($D$19:$AA$19,,$C27)-SUM($D27:O27),INDEX($D$19:$AA$19,,$C27)/INDEX($D$14:$AA$14,1,$C27)))</f>
        <v>0</v>
      </c>
      <c r="Q27" s="8">
        <f>IF(Q$23&lt;=$C27,0,IF(Q$23&gt;(INDEX($D$14:$AA$14,1,$C27)+$C27),INDEX($D$19:$AA$19,,$C27)-SUM($D27:P27),INDEX($D$19:$AA$19,,$C27)/INDEX($D$14:$AA$14,1,$C27)))</f>
        <v>0</v>
      </c>
      <c r="R27" s="8">
        <f>IF(R$23&lt;=$C27,0,IF(R$23&gt;(INDEX($D$14:$AA$14,1,$C27)+$C27),INDEX($D$19:$AA$19,,$C27)-SUM($D27:Q27),INDEX($D$19:$AA$19,,$C27)/INDEX($D$14:$AA$14,1,$C27)))</f>
        <v>0</v>
      </c>
      <c r="S27" s="8">
        <f>IF(S$23&lt;=$C27,0,IF(S$23&gt;(INDEX($D$14:$AA$14,1,$C27)+$C27),INDEX($D$19:$AA$19,,$C27)-SUM($D27:R27),INDEX($D$19:$AA$19,,$C27)/INDEX($D$14:$AA$14,1,$C27)))</f>
        <v>0</v>
      </c>
      <c r="T27" s="8">
        <f>IF(T$23&lt;=$C27,0,IF(T$23&gt;(INDEX($D$14:$AA$14,1,$C27)+$C27),INDEX($D$19:$AA$19,,$C27)-SUM($D27:S27),INDEX($D$19:$AA$19,,$C27)/INDEX($D$14:$AA$14,1,$C27)))</f>
        <v>0</v>
      </c>
      <c r="U27" s="8">
        <f>IF(U$23&lt;=$C27,0,IF(U$23&gt;(INDEX($D$14:$AA$14,1,$C27)+$C27),INDEX($D$19:$AA$19,,$C27)-SUM($D27:T27),INDEX($D$19:$AA$19,,$C27)/INDEX($D$14:$AA$14,1,$C27)))</f>
        <v>0</v>
      </c>
      <c r="V27" s="8">
        <f>IF(V$23&lt;=$C27,0,IF(V$23&gt;(INDEX($D$14:$AA$14,1,$C27)+$C27),INDEX($D$19:$AA$19,,$C27)-SUM($D27:U27),INDEX($D$19:$AA$19,,$C27)/INDEX($D$14:$AA$14,1,$C27)))</f>
        <v>0</v>
      </c>
      <c r="W27" s="8">
        <f>IF(W$23&lt;=$C27,0,IF(W$23&gt;(INDEX($D$14:$AA$14,1,$C27)+$C27),INDEX($D$19:$AA$19,,$C27)-SUM($D27:V27),INDEX($D$19:$AA$19,,$C27)/INDEX($D$14:$AA$14,1,$C27)))</f>
        <v>0</v>
      </c>
      <c r="X27" s="8">
        <f>IF(X$23&lt;=$C27,0,IF(X$23&gt;(INDEX($D$14:$AA$14,1,$C27)+$C27),INDEX($D$19:$AA$19,,$C27)-SUM($D27:W27),INDEX($D$19:$AA$19,,$C27)/INDEX($D$14:$AA$14,1,$C27)))</f>
        <v>0</v>
      </c>
      <c r="Y27" s="8">
        <f>IF(Y$23&lt;=$C27,0,IF(Y$23&gt;(INDEX($D$14:$AA$14,1,$C27)+$C27),INDEX($D$19:$AA$19,,$C27)-SUM($D27:X27),INDEX($D$19:$AA$19,,$C27)/INDEX($D$14:$AA$14,1,$C27)))</f>
        <v>0</v>
      </c>
      <c r="Z27" s="8">
        <f>IF(Z$23&lt;=$C27,0,IF(Z$23&gt;(INDEX($D$14:$AA$14,1,$C27)+$C27),INDEX($D$19:$AA$19,,$C27)-SUM($D27:Y27),INDEX($D$19:$AA$19,,$C27)/INDEX($D$14:$AA$14,1,$C27)))</f>
        <v>0</v>
      </c>
      <c r="AA27" s="8">
        <f>IF(AA$23&lt;=$C27,0,IF(AA$23&gt;(INDEX($D$14:$AA$14,1,$C27)+$C27),INDEX($D$19:$AA$19,,$C27)-SUM($D27:Z27),INDEX($D$19:$AA$19,,$C27)/INDEX($D$14:$AA$14,1,$C27)))</f>
        <v>0</v>
      </c>
      <c r="AB27" s="8">
        <f>IF(AB$23&lt;=$C27,0,IF(AB$23&gt;(INDEX($D$14:$AA$14,1,$C27)+$C27),INDEX($D$19:$AA$19,,$C27)-SUM($D27:AA27),INDEX($D$19:$AA$19,,$C27)/INDEX($D$14:$AA$14,1,$C27)))</f>
        <v>0</v>
      </c>
      <c r="AC27" s="8">
        <f>IF(AC$23&lt;=$C27,0,IF(AC$23&gt;(INDEX($D$14:$AG$14,1,$C27)+$C27),INDEX($D$19:$AG$19,,$C27)-SUM($D27:AB27),INDEX($D$19:$AG$19,,$C27)/INDEX($D$14:$AG$14,1,$C27)))</f>
        <v>0</v>
      </c>
      <c r="AD27" s="8">
        <f>IF(AD$23&lt;=$C27,0,IF(AD$23&gt;(INDEX($D$14:$AG$14,1,$C27)+$C27),INDEX($D$19:$AG$19,,$C27)-SUM($D27:AC27),INDEX($D$19:$AG$19,,$C27)/INDEX($D$14:$AG$14,1,$C27)))*0.5</f>
        <v>0</v>
      </c>
      <c r="AE27" s="8"/>
      <c r="AF27" s="8"/>
      <c r="AG27" s="8"/>
      <c r="AH27" s="11">
        <f t="shared" ref="AH27:AH52" si="10">SUM(E27:AD27)</f>
        <v>0</v>
      </c>
      <c r="AI27" s="11" cm="1">
        <f t="array" ref="AI27:AI52">TRANSPOSE(E19:AD19)</f>
        <v>0</v>
      </c>
      <c r="AJ27" s="11">
        <f t="shared" ref="AJ27:AJ52" si="11">AI27-AH27</f>
        <v>0</v>
      </c>
      <c r="AK27" s="10">
        <f t="shared" si="8"/>
        <v>35.5</v>
      </c>
      <c r="AM27">
        <v>60</v>
      </c>
      <c r="AN27">
        <f t="shared" ref="AN27" si="12">AM27-AK27</f>
        <v>24.5</v>
      </c>
      <c r="AO27">
        <v>50</v>
      </c>
      <c r="AP27">
        <f t="shared" si="9"/>
        <v>25.5</v>
      </c>
    </row>
    <row r="28" spans="2:42" x14ac:dyDescent="0.2">
      <c r="B28">
        <v>1999</v>
      </c>
      <c r="C28" s="10">
        <v>3</v>
      </c>
      <c r="E28" s="8">
        <f>IF(E$23&lt;=$C28,0,IF(E$23&gt;(INDEX($D$14:$AA$14,1,$C28)+$C28),INDEX($D$19:$AA$19,,$C28)-SUM($D28:D28),INDEX($D$19:$AA$19,,$C28)/INDEX($D$14:$AA$14,1,$C28)))</f>
        <v>0</v>
      </c>
      <c r="F28" s="8">
        <f>IF(F$23&lt;=$C28,0,IF(F$23&gt;(INDEX($D$14:$AA$14,1,$C28)+$C28),INDEX($D$19:$AA$19,,$C28)-SUM($D28:E28),INDEX($D$19:$AA$19,,$C28)/INDEX($D$14:$AA$14,1,$C28)))</f>
        <v>0</v>
      </c>
      <c r="G28" s="8">
        <f>IF(G$23&lt;=$C28,0,IF(G$23&gt;(INDEX($D$14:$AA$14,1,$C28)+$C28),INDEX($D$19:$AA$19,,$C28)-SUM($D28:F28),INDEX($D$19:$AA$19,,$C28)/INDEX($D$14:$AA$14,1,$C28)))</f>
        <v>0</v>
      </c>
      <c r="H28" s="8">
        <f>IF(H$23&lt;=$C28,0,IF(H$23&gt;(INDEX($D$14:$AA$14,1,$C28)+$C28),INDEX($D$19:$AA$19,,$C28)-SUM($D28:G28),INDEX($D$19:$AA$19,,$C28)/INDEX($D$14:$AA$14,1,$C28)))</f>
        <v>0</v>
      </c>
      <c r="I28" s="8">
        <f>IF(I$23&lt;=$C28,0,IF(I$23&gt;(INDEX($D$14:$AA$14,1,$C28)+$C28),INDEX($D$19:$AA$19,,$C28)-SUM($D28:H28),INDEX($D$19:$AA$19,,$C28)/INDEX($D$14:$AA$14,1,$C28)))</f>
        <v>0</v>
      </c>
      <c r="J28" s="8">
        <f>IF(J$23&lt;=$C28,0,IF(J$23&gt;(INDEX($D$14:$AA$14,1,$C28)+$C28),INDEX($D$19:$AA$19,,$C28)-SUM($D28:I28),INDEX($D$19:$AA$19,,$C28)/INDEX($D$14:$AA$14,1,$C28)))</f>
        <v>0</v>
      </c>
      <c r="K28" s="8">
        <f>IF(K$23&lt;=$C28,0,IF(K$23&gt;(INDEX($D$14:$AA$14,1,$C28)+$C28),INDEX($D$19:$AA$19,,$C28)-SUM($D28:J28),INDEX($D$19:$AA$19,,$C28)/INDEX($D$14:$AA$14,1,$C28)))</f>
        <v>0</v>
      </c>
      <c r="L28" s="8">
        <f>IF(L$23&lt;=$C28,0,IF(L$23&gt;(INDEX($D$14:$AA$14,1,$C28)+$C28),INDEX($D$19:$AA$19,,$C28)-SUM($D28:K28),INDEX($D$19:$AA$19,,$C28)/INDEX($D$14:$AA$14,1,$C28)))</f>
        <v>0</v>
      </c>
      <c r="M28" s="8">
        <f>IF(M$23&lt;=$C28,0,IF(M$23&gt;(INDEX($D$14:$AA$14,1,$C28)+$C28),INDEX($D$19:$AA$19,,$C28)-SUM($D28:L28),INDEX($D$19:$AA$19,,$C28)/INDEX($D$14:$AA$14,1,$C28)))</f>
        <v>0</v>
      </c>
      <c r="N28" s="8">
        <f>IF(N$23&lt;=$C28,0,IF(N$23&gt;(INDEX($D$14:$AA$14,1,$C28)+$C28),INDEX($D$19:$AA$19,,$C28)-SUM($D28:M28),INDEX($D$19:$AA$19,,$C28)/INDEX($D$14:$AA$14,1,$C28)))</f>
        <v>0</v>
      </c>
      <c r="O28" s="8">
        <f>IF(O$23&lt;=$C28,0,IF(O$23&gt;(INDEX($D$14:$AA$14,1,$C28)+$C28),INDEX($D$19:$AA$19,,$C28)-SUM($D28:N28),INDEX($D$19:$AA$19,,$C28)/INDEX($D$14:$AA$14,1,$C28)))</f>
        <v>0</v>
      </c>
      <c r="P28" s="8">
        <f>IF(P$23&lt;=$C28,0,IF(P$23&gt;(INDEX($D$14:$AA$14,1,$C28)+$C28),INDEX($D$19:$AA$19,,$C28)-SUM($D28:O28),INDEX($D$19:$AA$19,,$C28)/INDEX($D$14:$AA$14,1,$C28)))</f>
        <v>0</v>
      </c>
      <c r="Q28" s="8">
        <f>IF(Q$23&lt;=$C28,0,IF(Q$23&gt;(INDEX($D$14:$AA$14,1,$C28)+$C28),INDEX($D$19:$AA$19,,$C28)-SUM($D28:P28),INDEX($D$19:$AA$19,,$C28)/INDEX($D$14:$AA$14,1,$C28)))</f>
        <v>0</v>
      </c>
      <c r="R28" s="8">
        <f>IF(R$23&lt;=$C28,0,IF(R$23&gt;(INDEX($D$14:$AA$14,1,$C28)+$C28),INDEX($D$19:$AA$19,,$C28)-SUM($D28:Q28),INDEX($D$19:$AA$19,,$C28)/INDEX($D$14:$AA$14,1,$C28)))</f>
        <v>0</v>
      </c>
      <c r="S28" s="8">
        <f>IF(S$23&lt;=$C28,0,IF(S$23&gt;(INDEX($D$14:$AA$14,1,$C28)+$C28),INDEX($D$19:$AA$19,,$C28)-SUM($D28:R28),INDEX($D$19:$AA$19,,$C28)/INDEX($D$14:$AA$14,1,$C28)))</f>
        <v>0</v>
      </c>
      <c r="T28" s="8">
        <f>IF(T$23&lt;=$C28,0,IF(T$23&gt;(INDEX($D$14:$AA$14,1,$C28)+$C28),INDEX($D$19:$AA$19,,$C28)-SUM($D28:S28),INDEX($D$19:$AA$19,,$C28)/INDEX($D$14:$AA$14,1,$C28)))</f>
        <v>0</v>
      </c>
      <c r="U28" s="8">
        <f>IF(U$23&lt;=$C28,0,IF(U$23&gt;(INDEX($D$14:$AA$14,1,$C28)+$C28),INDEX($D$19:$AA$19,,$C28)-SUM($D28:T28),INDEX($D$19:$AA$19,,$C28)/INDEX($D$14:$AA$14,1,$C28)))</f>
        <v>0</v>
      </c>
      <c r="V28" s="8">
        <f>IF(V$23&lt;=$C28,0,IF(V$23&gt;(INDEX($D$14:$AA$14,1,$C28)+$C28),INDEX($D$19:$AA$19,,$C28)-SUM($D28:U28),INDEX($D$19:$AA$19,,$C28)/INDEX($D$14:$AA$14,1,$C28)))</f>
        <v>0</v>
      </c>
      <c r="W28" s="8">
        <f>IF(W$23&lt;=$C28,0,IF(W$23&gt;(INDEX($D$14:$AA$14,1,$C28)+$C28),INDEX($D$19:$AA$19,,$C28)-SUM($D28:V28),INDEX($D$19:$AA$19,,$C28)/INDEX($D$14:$AA$14,1,$C28)))</f>
        <v>0</v>
      </c>
      <c r="X28" s="8">
        <f>IF(X$23&lt;=$C28,0,IF(X$23&gt;(INDEX($D$14:$AA$14,1,$C28)+$C28),INDEX($D$19:$AA$19,,$C28)-SUM($D28:W28),INDEX($D$19:$AA$19,,$C28)/INDEX($D$14:$AA$14,1,$C28)))</f>
        <v>0</v>
      </c>
      <c r="Y28" s="8">
        <f>IF(Y$23&lt;=$C28,0,IF(Y$23&gt;(INDEX($D$14:$AA$14,1,$C28)+$C28),INDEX($D$19:$AA$19,,$C28)-SUM($D28:X28),INDEX($D$19:$AA$19,,$C28)/INDEX($D$14:$AA$14,1,$C28)))</f>
        <v>0</v>
      </c>
      <c r="Z28" s="8">
        <f>IF(Z$23&lt;=$C28,0,IF(Z$23&gt;(INDEX($D$14:$AA$14,1,$C28)+$C28),INDEX($D$19:$AA$19,,$C28)-SUM($D28:Y28),INDEX($D$19:$AA$19,,$C28)/INDEX($D$14:$AA$14,1,$C28)))</f>
        <v>0</v>
      </c>
      <c r="AA28" s="8">
        <f>IF(AA$23&lt;=$C28,0,IF(AA$23&gt;(INDEX($D$14:$AA$14,1,$C28)+$C28),INDEX($D$19:$AA$19,,$C28)-SUM($D28:Z28),INDEX($D$19:$AA$19,,$C28)/INDEX($D$14:$AA$14,1,$C28)))</f>
        <v>0</v>
      </c>
      <c r="AB28" s="8">
        <f>IF(AB$23&lt;=$C28,0,IF(AB$23&gt;(INDEX($D$14:$AA$14,1,$C28)+$C28),INDEX($D$19:$AA$19,,$C28)-SUM($D28:AA28),INDEX($D$19:$AA$19,,$C28)/INDEX($D$14:$AA$14,1,$C28)))</f>
        <v>0</v>
      </c>
      <c r="AC28" s="8">
        <f>IF(AC$23&lt;=$C28,0,IF(AC$23&gt;(INDEX($D$14:$AG$14,1,$C28)+$C28),INDEX($D$19:$AG$19,,$C28)-SUM($D28:AB28),INDEX($D$19:$AG$19,,$C28)/INDEX($D$14:$AG$14,1,$C28)))</f>
        <v>0</v>
      </c>
      <c r="AD28" s="8">
        <f>IF(AD$23&lt;=$C28,0,IF(AD$23&gt;(INDEX($D$14:$AG$14,1,$C28)+$C28),INDEX($D$19:$AG$19,,$C28)-SUM($D28:AC28),INDEX($D$19:$AG$19,,$C28)/INDEX($D$14:$AG$14,1,$C28)))*0.5</f>
        <v>0</v>
      </c>
      <c r="AE28" s="8"/>
      <c r="AF28" s="8"/>
      <c r="AG28" s="8"/>
      <c r="AH28" s="11">
        <f t="shared" si="10"/>
        <v>0</v>
      </c>
      <c r="AI28" s="11">
        <v>0</v>
      </c>
      <c r="AJ28" s="11">
        <f t="shared" si="11"/>
        <v>0</v>
      </c>
      <c r="AK28" s="10">
        <f t="shared" si="8"/>
        <v>36.5</v>
      </c>
      <c r="AM28">
        <v>60</v>
      </c>
      <c r="AN28">
        <f t="shared" ref="AN28:AN52" si="13">AM28-AK28</f>
        <v>23.5</v>
      </c>
      <c r="AO28">
        <v>50</v>
      </c>
      <c r="AP28">
        <f t="shared" ref="AP28:AP52" si="14">AO28-AN28</f>
        <v>26.5</v>
      </c>
    </row>
    <row r="29" spans="2:42" x14ac:dyDescent="0.2">
      <c r="B29">
        <v>2000</v>
      </c>
      <c r="C29" s="10">
        <v>4</v>
      </c>
      <c r="E29" s="8">
        <f>IF(E$23&lt;=$C29,0,IF(E$23&gt;(INDEX($D$14:$AA$14,1,$C29)+$C29),INDEX($D$19:$AA$19,,$C29)-SUM($D29:D29),INDEX($D$19:$AA$19,,$C29)/INDEX($D$14:$AA$14,1,$C29)))</f>
        <v>0</v>
      </c>
      <c r="F29" s="8">
        <f>IF(F$23&lt;=$C29,0,IF(F$23&gt;(INDEX($D$14:$AA$14,1,$C29)+$C29),INDEX($D$19:$AA$19,,$C29)-SUM($D29:E29),INDEX($D$19:$AA$19,,$C29)/INDEX($D$14:$AA$14,1,$C29)))</f>
        <v>0</v>
      </c>
      <c r="G29" s="8">
        <f>IF(G$23&lt;=$C29,0,IF(G$23&gt;(INDEX($D$14:$AA$14,1,$C29)+$C29),INDEX($D$19:$AA$19,,$C29)-SUM($D29:F29),INDEX($D$19:$AA$19,,$C29)/INDEX($D$14:$AA$14,1,$C29)))</f>
        <v>0</v>
      </c>
      <c r="H29" s="8">
        <f>IF(H$23&lt;=$C29,0,IF(H$23&gt;(INDEX($D$14:$AA$14,1,$C29)+$C29),INDEX($D$19:$AA$19,,$C29)-SUM($D29:G29),INDEX($D$19:$AA$19,,$C29)/INDEX($D$14:$AA$14,1,$C29)))</f>
        <v>0</v>
      </c>
      <c r="I29" s="8">
        <f>IF(I$23&lt;=$C29,0,IF(I$23&gt;(INDEX($D$14:$AA$14,1,$C29)+$C29),INDEX($D$19:$AA$19,,$C29)-SUM($D29:H29),INDEX($D$19:$AA$19,,$C29)/INDEX($D$14:$AA$14,1,$C29)))</f>
        <v>0</v>
      </c>
      <c r="J29" s="8">
        <f>IF(J$23&lt;=$C29,0,IF(J$23&gt;(INDEX($D$14:$AA$14,1,$C29)+$C29),INDEX($D$19:$AA$19,,$C29)-SUM($D29:I29),INDEX($D$19:$AA$19,,$C29)/INDEX($D$14:$AA$14,1,$C29)))</f>
        <v>0</v>
      </c>
      <c r="K29" s="8">
        <f>IF(K$23&lt;=$C29,0,IF(K$23&gt;(INDEX($D$14:$AA$14,1,$C29)+$C29),INDEX($D$19:$AA$19,,$C29)-SUM($D29:J29),INDEX($D$19:$AA$19,,$C29)/INDEX($D$14:$AA$14,1,$C29)))</f>
        <v>0</v>
      </c>
      <c r="L29" s="8">
        <f>IF(L$23&lt;=$C29,0,IF(L$23&gt;(INDEX($D$14:$AA$14,1,$C29)+$C29),INDEX($D$19:$AA$19,,$C29)-SUM($D29:K29),INDEX($D$19:$AA$19,,$C29)/INDEX($D$14:$AA$14,1,$C29)))</f>
        <v>0</v>
      </c>
      <c r="M29" s="8">
        <f>IF(M$23&lt;=$C29,0,IF(M$23&gt;(INDEX($D$14:$AA$14,1,$C29)+$C29),INDEX($D$19:$AA$19,,$C29)-SUM($D29:L29),INDEX($D$19:$AA$19,,$C29)/INDEX($D$14:$AA$14,1,$C29)))</f>
        <v>0</v>
      </c>
      <c r="N29" s="8">
        <f>IF(N$23&lt;=$C29,0,IF(N$23&gt;(INDEX($D$14:$AA$14,1,$C29)+$C29),INDEX($D$19:$AA$19,,$C29)-SUM($D29:M29),INDEX($D$19:$AA$19,,$C29)/INDEX($D$14:$AA$14,1,$C29)))</f>
        <v>0</v>
      </c>
      <c r="O29" s="8">
        <f>IF(O$23&lt;=$C29,0,IF(O$23&gt;(INDEX($D$14:$AA$14,1,$C29)+$C29),INDEX($D$19:$AA$19,,$C29)-SUM($D29:N29),INDEX($D$19:$AA$19,,$C29)/INDEX($D$14:$AA$14,1,$C29)))</f>
        <v>0</v>
      </c>
      <c r="P29" s="8">
        <f>IF(P$23&lt;=$C29,0,IF(P$23&gt;(INDEX($D$14:$AA$14,1,$C29)+$C29),INDEX($D$19:$AA$19,,$C29)-SUM($D29:O29),INDEX($D$19:$AA$19,,$C29)/INDEX($D$14:$AA$14,1,$C29)))</f>
        <v>0</v>
      </c>
      <c r="Q29" s="8">
        <f>IF(Q$23&lt;=$C29,0,IF(Q$23&gt;(INDEX($D$14:$AA$14,1,$C29)+$C29),INDEX($D$19:$AA$19,,$C29)-SUM($D29:P29),INDEX($D$19:$AA$19,,$C29)/INDEX($D$14:$AA$14,1,$C29)))</f>
        <v>0</v>
      </c>
      <c r="R29" s="8">
        <f>IF(R$23&lt;=$C29,0,IF(R$23&gt;(INDEX($D$14:$AA$14,1,$C29)+$C29),INDEX($D$19:$AA$19,,$C29)-SUM($D29:Q29),INDEX($D$19:$AA$19,,$C29)/INDEX($D$14:$AA$14,1,$C29)))</f>
        <v>0</v>
      </c>
      <c r="S29" s="8">
        <f>IF(S$23&lt;=$C29,0,IF(S$23&gt;(INDEX($D$14:$AA$14,1,$C29)+$C29),INDEX($D$19:$AA$19,,$C29)-SUM($D29:R29),INDEX($D$19:$AA$19,,$C29)/INDEX($D$14:$AA$14,1,$C29)))</f>
        <v>0</v>
      </c>
      <c r="T29" s="8">
        <f>IF(T$23&lt;=$C29,0,IF(T$23&gt;(INDEX($D$14:$AA$14,1,$C29)+$C29),INDEX($D$19:$AA$19,,$C29)-SUM($D29:S29),INDEX($D$19:$AA$19,,$C29)/INDEX($D$14:$AA$14,1,$C29)))</f>
        <v>0</v>
      </c>
      <c r="U29" s="8">
        <f>IF(U$23&lt;=$C29,0,IF(U$23&gt;(INDEX($D$14:$AA$14,1,$C29)+$C29),INDEX($D$19:$AA$19,,$C29)-SUM($D29:T29),INDEX($D$19:$AA$19,,$C29)/INDEX($D$14:$AA$14,1,$C29)))</f>
        <v>0</v>
      </c>
      <c r="V29" s="8">
        <f>IF(V$23&lt;=$C29,0,IF(V$23&gt;(INDEX($D$14:$AA$14,1,$C29)+$C29),INDEX($D$19:$AA$19,,$C29)-SUM($D29:U29),INDEX($D$19:$AA$19,,$C29)/INDEX($D$14:$AA$14,1,$C29)))</f>
        <v>0</v>
      </c>
      <c r="W29" s="8">
        <f>IF(W$23&lt;=$C29,0,IF(W$23&gt;(INDEX($D$14:$AA$14,1,$C29)+$C29),INDEX($D$19:$AA$19,,$C29)-SUM($D29:V29),INDEX($D$19:$AA$19,,$C29)/INDEX($D$14:$AA$14,1,$C29)))</f>
        <v>0</v>
      </c>
      <c r="X29" s="8">
        <f>IF(X$23&lt;=$C29,0,IF(X$23&gt;(INDEX($D$14:$AA$14,1,$C29)+$C29),INDEX($D$19:$AA$19,,$C29)-SUM($D29:W29),INDEX($D$19:$AA$19,,$C29)/INDEX($D$14:$AA$14,1,$C29)))</f>
        <v>0</v>
      </c>
      <c r="Y29" s="8">
        <f>IF(Y$23&lt;=$C29,0,IF(Y$23&gt;(INDEX($D$14:$AA$14,1,$C29)+$C29),INDEX($D$19:$AA$19,,$C29)-SUM($D29:X29),INDEX($D$19:$AA$19,,$C29)/INDEX($D$14:$AA$14,1,$C29)))</f>
        <v>0</v>
      </c>
      <c r="Z29" s="8">
        <f>IF(Z$23&lt;=$C29,0,IF(Z$23&gt;(INDEX($D$14:$AA$14,1,$C29)+$C29),INDEX($D$19:$AA$19,,$C29)-SUM($D29:Y29),INDEX($D$19:$AA$19,,$C29)/INDEX($D$14:$AA$14,1,$C29)))</f>
        <v>0</v>
      </c>
      <c r="AA29" s="8">
        <f>IF(AA$23&lt;=$C29,0,IF(AA$23&gt;(INDEX($D$14:$AA$14,1,$C29)+$C29),INDEX($D$19:$AA$19,,$C29)-SUM($D29:Z29),INDEX($D$19:$AA$19,,$C29)/INDEX($D$14:$AA$14,1,$C29)))</f>
        <v>0</v>
      </c>
      <c r="AB29" s="8">
        <f>IF(AB$23&lt;=$C29,0,IF(AB$23&gt;(INDEX($D$14:$AA$14,1,$C29)+$C29),INDEX($D$19:$AA$19,,$C29)-SUM($D29:AA29),INDEX($D$19:$AA$19,,$C29)/INDEX($D$14:$AA$14,1,$C29)))</f>
        <v>0</v>
      </c>
      <c r="AC29" s="8">
        <f>IF(AC$23&lt;=$C29,0,IF(AC$23&gt;(INDEX($D$14:$AG$14,1,$C29)+$C29),INDEX($D$19:$AG$19,,$C29)-SUM($D29:AB29),INDEX($D$19:$AG$19,,$C29)/INDEX($D$14:$AG$14,1,$C29)))</f>
        <v>0</v>
      </c>
      <c r="AD29" s="8">
        <f>IF(AD$23&lt;=$C29,0,IF(AD$23&gt;(INDEX($D$14:$AG$14,1,$C29)+$C29),INDEX($D$19:$AG$19,,$C29)-SUM($D29:AC29),INDEX($D$19:$AG$19,,$C29)/INDEX($D$14:$AG$14,1,$C29)))*0.5</f>
        <v>0</v>
      </c>
      <c r="AE29" s="8"/>
      <c r="AF29" s="8"/>
      <c r="AG29" s="8"/>
      <c r="AH29" s="11">
        <f t="shared" si="10"/>
        <v>0</v>
      </c>
      <c r="AI29" s="11">
        <v>0</v>
      </c>
      <c r="AJ29" s="11">
        <f t="shared" si="11"/>
        <v>0</v>
      </c>
      <c r="AK29" s="10">
        <f t="shared" si="8"/>
        <v>37.5</v>
      </c>
      <c r="AM29">
        <v>60</v>
      </c>
      <c r="AN29">
        <f t="shared" si="13"/>
        <v>22.5</v>
      </c>
      <c r="AO29">
        <v>50</v>
      </c>
      <c r="AP29">
        <f t="shared" si="14"/>
        <v>27.5</v>
      </c>
    </row>
    <row r="30" spans="2:42" x14ac:dyDescent="0.2">
      <c r="B30">
        <v>2001</v>
      </c>
      <c r="C30" s="10">
        <v>5</v>
      </c>
      <c r="E30" s="8">
        <f>IF(E$23&lt;=$C30,0,IF(E$23&gt;(INDEX($D$14:$AA$14,1,$C30)+$C30),INDEX($D$19:$AA$19,,$C30)-SUM($D30:D30),INDEX($D$19:$AA$19,,$C30)/INDEX($D$14:$AA$14,1,$C30)))</f>
        <v>0</v>
      </c>
      <c r="F30" s="8">
        <f>IF(F$23&lt;=$C30,0,IF(F$23&gt;(INDEX($D$14:$AA$14,1,$C30)+$C30),INDEX($D$19:$AA$19,,$C30)-SUM($D30:E30),INDEX($D$19:$AA$19,,$C30)/INDEX($D$14:$AA$14,1,$C30)))</f>
        <v>0</v>
      </c>
      <c r="G30" s="8">
        <f>IF(G$23&lt;=$C30,0,IF(G$23&gt;(INDEX($D$14:$AA$14,1,$C30)+$C30),INDEX($D$19:$AA$19,,$C30)-SUM($D30:F30),INDEX($D$19:$AA$19,,$C30)/INDEX($D$14:$AA$14,1,$C30)))</f>
        <v>0</v>
      </c>
      <c r="H30" s="8">
        <f>IF(H$23&lt;=$C30,0,IF(H$23&gt;(INDEX($D$14:$AA$14,1,$C30)+$C30),INDEX($D$19:$AA$19,,$C30)-SUM($D30:G30),INDEX($D$19:$AA$19,,$C30)/INDEX($D$14:$AA$14,1,$C30)))</f>
        <v>0</v>
      </c>
      <c r="I30" s="8">
        <f>IF(I$23&lt;=$C30,0,IF(I$23&gt;(INDEX($D$14:$AA$14,1,$C30)+$C30),INDEX($D$19:$AA$19,,$C30)-SUM($D30:H30),INDEX($D$19:$AA$19,,$C30)/INDEX($D$14:$AA$14,1,$C30)))</f>
        <v>0</v>
      </c>
      <c r="J30" s="8">
        <f>IF(J$23&lt;=$C30,0,IF(J$23&gt;(INDEX($D$14:$AA$14,1,$C30)+$C30),INDEX($D$19:$AA$19,,$C30)-SUM($D30:I30),INDEX($D$19:$AA$19,,$C30)/INDEX($D$14:$AA$14,1,$C30)))</f>
        <v>0</v>
      </c>
      <c r="K30" s="8">
        <f>IF(K$23&lt;=$C30,0,IF(K$23&gt;(INDEX($D$14:$AA$14,1,$C30)+$C30),INDEX($D$19:$AA$19,,$C30)-SUM($D30:J30),INDEX($D$19:$AA$19,,$C30)/INDEX($D$14:$AA$14,1,$C30)))</f>
        <v>0</v>
      </c>
      <c r="L30" s="8">
        <f>IF(L$23&lt;=$C30,0,IF(L$23&gt;(INDEX($D$14:$AA$14,1,$C30)+$C30),INDEX($D$19:$AA$19,,$C30)-SUM($D30:K30),INDEX($D$19:$AA$19,,$C30)/INDEX($D$14:$AA$14,1,$C30)))</f>
        <v>0</v>
      </c>
      <c r="M30" s="8">
        <f>IF(M$23&lt;=$C30,0,IF(M$23&gt;(INDEX($D$14:$AA$14,1,$C30)+$C30),INDEX($D$19:$AA$19,,$C30)-SUM($D30:L30),INDEX($D$19:$AA$19,,$C30)/INDEX($D$14:$AA$14,1,$C30)))</f>
        <v>0</v>
      </c>
      <c r="N30" s="8">
        <f>IF(N$23&lt;=$C30,0,IF(N$23&gt;(INDEX($D$14:$AA$14,1,$C30)+$C30),INDEX($D$19:$AA$19,,$C30)-SUM($D30:M30),INDEX($D$19:$AA$19,,$C30)/INDEX($D$14:$AA$14,1,$C30)))</f>
        <v>0</v>
      </c>
      <c r="O30" s="8">
        <f>IF(O$23&lt;=$C30,0,IF(O$23&gt;(INDEX($D$14:$AA$14,1,$C30)+$C30),INDEX($D$19:$AA$19,,$C30)-SUM($D30:N30),INDEX($D$19:$AA$19,,$C30)/INDEX($D$14:$AA$14,1,$C30)))</f>
        <v>0</v>
      </c>
      <c r="P30" s="8">
        <f>IF(P$23&lt;=$C30,0,IF(P$23&gt;(INDEX($D$14:$AA$14,1,$C30)+$C30),INDEX($D$19:$AA$19,,$C30)-SUM($D30:O30),INDEX($D$19:$AA$19,,$C30)/INDEX($D$14:$AA$14,1,$C30)))</f>
        <v>0</v>
      </c>
      <c r="Q30" s="8">
        <f>IF(Q$23&lt;=$C30,0,IF(Q$23&gt;(INDEX($D$14:$AA$14,1,$C30)+$C30),INDEX($D$19:$AA$19,,$C30)-SUM($D30:P30),INDEX($D$19:$AA$19,,$C30)/INDEX($D$14:$AA$14,1,$C30)))</f>
        <v>0</v>
      </c>
      <c r="R30" s="8">
        <f>IF(R$23&lt;=$C30,0,IF(R$23&gt;(INDEX($D$14:$AA$14,1,$C30)+$C30),INDEX($D$19:$AA$19,,$C30)-SUM($D30:Q30),INDEX($D$19:$AA$19,,$C30)/INDEX($D$14:$AA$14,1,$C30)))</f>
        <v>0</v>
      </c>
      <c r="S30" s="8">
        <f>IF(S$23&lt;=$C30,0,IF(S$23&gt;(INDEX($D$14:$AA$14,1,$C30)+$C30),INDEX($D$19:$AA$19,,$C30)-SUM($D30:R30),INDEX($D$19:$AA$19,,$C30)/INDEX($D$14:$AA$14,1,$C30)))</f>
        <v>0</v>
      </c>
      <c r="T30" s="8">
        <f>IF(T$23&lt;=$C30,0,IF(T$23&gt;(INDEX($D$14:$AA$14,1,$C30)+$C30),INDEX($D$19:$AA$19,,$C30)-SUM($D30:S30),INDEX($D$19:$AA$19,,$C30)/INDEX($D$14:$AA$14,1,$C30)))</f>
        <v>0</v>
      </c>
      <c r="U30" s="8">
        <f>IF(U$23&lt;=$C30,0,IF(U$23&gt;(INDEX($D$14:$AA$14,1,$C30)+$C30),INDEX($D$19:$AA$19,,$C30)-SUM($D30:T30),INDEX($D$19:$AA$19,,$C30)/INDEX($D$14:$AA$14,1,$C30)))</f>
        <v>0</v>
      </c>
      <c r="V30" s="8">
        <f>IF(V$23&lt;=$C30,0,IF(V$23&gt;(INDEX($D$14:$AA$14,1,$C30)+$C30),INDEX($D$19:$AA$19,,$C30)-SUM($D30:U30),INDEX($D$19:$AA$19,,$C30)/INDEX($D$14:$AA$14,1,$C30)))</f>
        <v>0</v>
      </c>
      <c r="W30" s="8">
        <f>IF(W$23&lt;=$C30,0,IF(W$23&gt;(INDEX($D$14:$AA$14,1,$C30)+$C30),INDEX($D$19:$AA$19,,$C30)-SUM($D30:V30),INDEX($D$19:$AA$19,,$C30)/INDEX($D$14:$AA$14,1,$C30)))</f>
        <v>0</v>
      </c>
      <c r="X30" s="8">
        <f>IF(X$23&lt;=$C30,0,IF(X$23&gt;(INDEX($D$14:$AA$14,1,$C30)+$C30),INDEX($D$19:$AA$19,,$C30)-SUM($D30:W30),INDEX($D$19:$AA$19,,$C30)/INDEX($D$14:$AA$14,1,$C30)))</f>
        <v>0</v>
      </c>
      <c r="Y30" s="8">
        <f>IF(Y$23&lt;=$C30,0,IF(Y$23&gt;(INDEX($D$14:$AA$14,1,$C30)+$C30),INDEX($D$19:$AA$19,,$C30)-SUM($D30:X30),INDEX($D$19:$AA$19,,$C30)/INDEX($D$14:$AA$14,1,$C30)))</f>
        <v>0</v>
      </c>
      <c r="Z30" s="8">
        <f>IF(Z$23&lt;=$C30,0,IF(Z$23&gt;(INDEX($D$14:$AA$14,1,$C30)+$C30),INDEX($D$19:$AA$19,,$C30)-SUM($D30:Y30),INDEX($D$19:$AA$19,,$C30)/INDEX($D$14:$AA$14,1,$C30)))</f>
        <v>0</v>
      </c>
      <c r="AA30" s="8">
        <f>IF(AA$23&lt;=$C30,0,IF(AA$23&gt;(INDEX($D$14:$AA$14,1,$C30)+$C30),INDEX($D$19:$AA$19,,$C30)-SUM($D30:Z30),INDEX($D$19:$AA$19,,$C30)/INDEX($D$14:$AA$14,1,$C30)))</f>
        <v>0</v>
      </c>
      <c r="AB30" s="8">
        <f>IF(AB$23&lt;=$C30,0,IF(AB$23&gt;(INDEX($D$14:$AA$14,1,$C30)+$C30),INDEX($D$19:$AA$19,,$C30)-SUM($D30:AA30),INDEX($D$19:$AA$19,,$C30)/INDEX($D$14:$AA$14,1,$C30)))</f>
        <v>0</v>
      </c>
      <c r="AC30" s="8">
        <f>IF(AC$23&lt;=$C30,0,IF(AC$23&gt;(INDEX($D$14:$AG$14,1,$C30)+$C30),INDEX($D$19:$AG$19,,$C30)-SUM($D30:AB30),INDEX($D$19:$AG$19,,$C30)/INDEX($D$14:$AG$14,1,$C30)))</f>
        <v>0</v>
      </c>
      <c r="AD30" s="8">
        <f>IF(AD$23&lt;=$C30,0,IF(AD$23&gt;(INDEX($D$14:$AG$14,1,$C30)+$C30),INDEX($D$19:$AG$19,,$C30)-SUM($D30:AC30),INDEX($D$19:$AG$19,,$C30)/INDEX($D$14:$AG$14,1,$C30)))*0.5</f>
        <v>0</v>
      </c>
      <c r="AE30" s="8"/>
      <c r="AF30" s="8"/>
      <c r="AG30" s="8"/>
      <c r="AH30" s="11">
        <f t="shared" si="10"/>
        <v>0</v>
      </c>
      <c r="AI30" s="11">
        <v>0</v>
      </c>
      <c r="AJ30" s="11">
        <f t="shared" si="11"/>
        <v>0</v>
      </c>
      <c r="AK30" s="10">
        <f t="shared" si="8"/>
        <v>38.5</v>
      </c>
      <c r="AM30">
        <v>60</v>
      </c>
      <c r="AN30">
        <f t="shared" si="13"/>
        <v>21.5</v>
      </c>
      <c r="AO30">
        <v>50</v>
      </c>
      <c r="AP30">
        <f t="shared" si="14"/>
        <v>28.5</v>
      </c>
    </row>
    <row r="31" spans="2:42" x14ac:dyDescent="0.2">
      <c r="B31">
        <v>2002</v>
      </c>
      <c r="C31" s="10">
        <v>6</v>
      </c>
      <c r="E31" s="8">
        <f>IF(E$23&lt;=$C31,0,IF(E$23&gt;(INDEX($D$14:$AA$14,1,$C31)+$C31),INDEX($D$19:$AA$19,,$C31)-SUM($D31:D31),INDEX($D$19:$AA$19,,$C31)/INDEX($D$14:$AA$14,1,$C31)))</f>
        <v>0</v>
      </c>
      <c r="F31" s="8">
        <f>IF(F$23&lt;=$C31,0,IF(F$23&gt;(INDEX($D$14:$AA$14,1,$C31)+$C31),INDEX($D$19:$AA$19,,$C31)-SUM($D31:E31),INDEX($D$19:$AA$19,,$C31)/INDEX($D$14:$AA$14,1,$C31)))</f>
        <v>0</v>
      </c>
      <c r="G31" s="8">
        <f>IF(G$23&lt;=$C31,0,IF(G$23&gt;(INDEX($D$14:$AA$14,1,$C31)+$C31),INDEX($D$19:$AA$19,,$C31)-SUM($D31:F31),INDEX($D$19:$AA$19,,$C31)/INDEX($D$14:$AA$14,1,$C31)))</f>
        <v>0</v>
      </c>
      <c r="H31" s="8">
        <f>IF(H$23&lt;=$C31,0,IF(H$23&gt;(INDEX($D$14:$AA$14,1,$C31)+$C31),INDEX($D$19:$AA$19,,$C31)-SUM($D31:G31),INDEX($D$19:$AA$19,,$C31)/INDEX($D$14:$AA$14,1,$C31)))</f>
        <v>0</v>
      </c>
      <c r="I31" s="8">
        <f>IF(I$23&lt;=$C31,0,IF(I$23&gt;(INDEX($D$14:$AA$14,1,$C31)+$C31),INDEX($D$19:$AA$19,,$C31)-SUM($D31:H31),INDEX($D$19:$AA$19,,$C31)/INDEX($D$14:$AA$14,1,$C31)))</f>
        <v>0</v>
      </c>
      <c r="J31" s="8">
        <f>IF(J$23&lt;=$C31,0,IF(J$23&gt;(INDEX($D$14:$AA$14,1,$C31)+$C31),INDEX($D$19:$AA$19,,$C31)-SUM($D31:I31),INDEX($D$19:$AA$19,,$C31)/INDEX($D$14:$AA$14,1,$C31)))</f>
        <v>2.6635656628558134E-4</v>
      </c>
      <c r="K31" s="8">
        <f>IF(K$23&lt;=$C31,0,IF(K$23&gt;(INDEX($D$14:$AA$14,1,$C31)+$C31),INDEX($D$19:$AA$19,,$C31)-SUM($D31:J31),INDEX($D$19:$AA$19,,$C31)/INDEX($D$14:$AA$14,1,$C31)))</f>
        <v>2.6635656628558134E-4</v>
      </c>
      <c r="L31" s="8">
        <f>IF(L$23&lt;=$C31,0,IF(L$23&gt;(INDEX($D$14:$AA$14,1,$C31)+$C31),INDEX($D$19:$AA$19,,$C31)-SUM($D31:K31),INDEX($D$19:$AA$19,,$C31)/INDEX($D$14:$AA$14,1,$C31)))</f>
        <v>2.6635656628558134E-4</v>
      </c>
      <c r="M31" s="8">
        <f>IF(M$23&lt;=$C31,0,IF(M$23&gt;(INDEX($D$14:$AA$14,1,$C31)+$C31),INDEX($D$19:$AA$19,,$C31)-SUM($D31:L31),INDEX($D$19:$AA$19,,$C31)/INDEX($D$14:$AA$14,1,$C31)))</f>
        <v>2.6635656628558134E-4</v>
      </c>
      <c r="N31" s="8">
        <f>IF(N$23&lt;=$C31,0,IF(N$23&gt;(INDEX($D$14:$AA$14,1,$C31)+$C31),INDEX($D$19:$AA$19,,$C31)-SUM($D31:M31),INDEX($D$19:$AA$19,,$C31)/INDEX($D$14:$AA$14,1,$C31)))</f>
        <v>2.6635656628558134E-4</v>
      </c>
      <c r="O31" s="8">
        <f>IF(O$23&lt;=$C31,0,IF(O$23&gt;(INDEX($D$14:$AA$14,1,$C31)+$C31),INDEX($D$19:$AA$19,,$C31)-SUM($D31:N31),INDEX($D$19:$AA$19,,$C31)/INDEX($D$14:$AA$14,1,$C31)))</f>
        <v>2.6635656628558134E-4</v>
      </c>
      <c r="P31" s="8">
        <f>IF(P$23&lt;=$C31,0,IF(P$23&gt;(INDEX($D$14:$AA$14,1,$C31)+$C31),INDEX($D$19:$AA$19,,$C31)-SUM($D31:O31),INDEX($D$19:$AA$19,,$C31)/INDEX($D$14:$AA$14,1,$C31)))</f>
        <v>2.6635656628558134E-4</v>
      </c>
      <c r="Q31" s="8">
        <f>IF(Q$23&lt;=$C31,0,IF(Q$23&gt;(INDEX($D$14:$AA$14,1,$C31)+$C31),INDEX($D$19:$AA$19,,$C31)-SUM($D31:P31),INDEX($D$19:$AA$19,,$C31)/INDEX($D$14:$AA$14,1,$C31)))</f>
        <v>2.6635656628558134E-4</v>
      </c>
      <c r="R31" s="8">
        <f>IF(R$23&lt;=$C31,0,IF(R$23&gt;(INDEX($D$14:$AA$14,1,$C31)+$C31),INDEX($D$19:$AA$19,,$C31)-SUM($D31:Q31),INDEX($D$19:$AA$19,,$C31)/INDEX($D$14:$AA$14,1,$C31)))</f>
        <v>2.6635656628558134E-4</v>
      </c>
      <c r="S31" s="8">
        <f>IF(S$23&lt;=$C31,0,IF(S$23&gt;(INDEX($D$14:$AA$14,1,$C31)+$C31),INDEX($D$19:$AA$19,,$C31)-SUM($D31:R31),INDEX($D$19:$AA$19,,$C31)/INDEX($D$14:$AA$14,1,$C31)))</f>
        <v>2.6635656628558134E-4</v>
      </c>
      <c r="T31" s="8">
        <f>IF(T$23&lt;=$C31,0,IF(T$23&gt;(INDEX($D$14:$AA$14,1,$C31)+$C31),INDEX($D$19:$AA$19,,$C31)-SUM($D31:S31),INDEX($D$19:$AA$19,,$C31)/INDEX($D$14:$AA$14,1,$C31)))</f>
        <v>2.6635656628558134E-4</v>
      </c>
      <c r="U31" s="8">
        <f>IF(U$23&lt;=$C31,0,IF(U$23&gt;(INDEX($D$14:$AA$14,1,$C31)+$C31),INDEX($D$19:$AA$19,,$C31)-SUM($D31:T31),INDEX($D$19:$AA$19,,$C31)/INDEX($D$14:$AA$14,1,$C31)))</f>
        <v>2.6635656628558134E-4</v>
      </c>
      <c r="V31" s="8">
        <f>IF(V$23&lt;=$C31,0,IF(V$23&gt;(INDEX($D$14:$AA$14,1,$C31)+$C31),INDEX($D$19:$AA$19,,$C31)-SUM($D31:U31),INDEX($D$19:$AA$19,,$C31)/INDEX($D$14:$AA$14,1,$C31)))</f>
        <v>2.6635656628558134E-4</v>
      </c>
      <c r="W31" s="8">
        <f>IF(W$23&lt;=$C31,0,IF(W$23&gt;(INDEX($D$14:$AA$14,1,$C31)+$C31),INDEX($D$19:$AA$19,,$C31)-SUM($D31:V31),INDEX($D$19:$AA$19,,$C31)/INDEX($D$14:$AA$14,1,$C31)))</f>
        <v>2.6635656628558134E-4</v>
      </c>
      <c r="X31" s="8">
        <f>IF(X$23&lt;=$C31,0,IF(X$23&gt;(INDEX($D$14:$AA$14,1,$C31)+$C31),INDEX($D$19:$AA$19,,$C31)-SUM($D31:W31),INDEX($D$19:$AA$19,,$C31)/INDEX($D$14:$AA$14,1,$C31)))</f>
        <v>2.6635656628558134E-4</v>
      </c>
      <c r="Y31" s="8">
        <f>IF(Y$23&lt;=$C31,0,IF(Y$23&gt;(INDEX($D$14:$AA$14,1,$C31)+$C31),INDEX($D$19:$AA$19,,$C31)-SUM($D31:X31),INDEX($D$19:$AA$19,,$C31)/INDEX($D$14:$AA$14,1,$C31)))</f>
        <v>2.6635656628558134E-4</v>
      </c>
      <c r="Z31" s="8">
        <f>IF(Z$23&lt;=$C31,0,IF(Z$23&gt;(INDEX($D$14:$AA$14,1,$C31)+$C31),INDEX($D$19:$AA$19,,$C31)-SUM($D31:Y31),INDEX($D$19:$AA$19,,$C31)/INDEX($D$14:$AA$14,1,$C31)))</f>
        <v>2.6635656628558134E-4</v>
      </c>
      <c r="AA31" s="8">
        <f>IF(AA$23&lt;=$C31,0,IF(AA$23&gt;(INDEX($D$14:$AA$14,1,$C31)+$C31),INDEX($D$19:$AA$19,,$C31)-SUM($D31:Z31),INDEX($D$19:$AA$19,,$C31)/INDEX($D$14:$AA$14,1,$C31)))</f>
        <v>2.6635656628558134E-4</v>
      </c>
      <c r="AB31" s="8">
        <f>IF(AB$23&lt;=$C31,0,IF(AB$23&gt;(INDEX($D$14:$AA$14,1,$C31)+$C31),INDEX($D$19:$AA$19,,$C31)-SUM($D31:AA31),INDEX($D$19:$AA$19,,$C31)/INDEX($D$14:$AA$14,1,$C31)))</f>
        <v>2.6635656628558134E-4</v>
      </c>
      <c r="AC31" s="8">
        <f>IF(AC$23&lt;=$C31,0,IF(AC$23&gt;(INDEX($D$14:$AG$14,1,$C31)+$C31),INDEX($D$19:$AG$19,,$C31)-SUM($D31:AB31),INDEX($D$19:$AG$19,,$C31)/INDEX($D$14:$AG$14,1,$C31)))</f>
        <v>2.6635656628558134E-4</v>
      </c>
      <c r="AD31" s="8">
        <f>IF(AD$23&lt;=$C31,0,IF(AD$23&gt;(INDEX($D$14:$AG$14,1,$C31)+$C31),INDEX($D$19:$AG$19,,$C31)-SUM($D31:AC31),INDEX($D$19:$AG$19,,$C31)/INDEX($D$14:$AG$14,1,$C31)))*0.5</f>
        <v>1.3317828314279067E-4</v>
      </c>
      <c r="AE31" s="8"/>
      <c r="AF31" s="8"/>
      <c r="AG31" s="8"/>
      <c r="AH31" s="11">
        <f t="shared" si="10"/>
        <v>5.4603096088544191E-3</v>
      </c>
      <c r="AI31" s="11">
        <v>1.598139397713488E-2</v>
      </c>
      <c r="AJ31" s="11">
        <f t="shared" si="11"/>
        <v>1.0521084368280462E-2</v>
      </c>
      <c r="AK31" s="10">
        <f t="shared" si="8"/>
        <v>39.5</v>
      </c>
      <c r="AM31">
        <v>60</v>
      </c>
      <c r="AN31">
        <f t="shared" si="13"/>
        <v>20.5</v>
      </c>
      <c r="AO31">
        <v>50</v>
      </c>
      <c r="AP31">
        <f t="shared" si="14"/>
        <v>29.5</v>
      </c>
    </row>
    <row r="32" spans="2:42" x14ac:dyDescent="0.2">
      <c r="B32">
        <v>2003</v>
      </c>
      <c r="C32" s="10">
        <v>7</v>
      </c>
      <c r="E32" s="8">
        <f>IF(E$23&lt;=$C32,0,IF(E$23&gt;(INDEX($D$14:$AA$14,1,$C32)+$C32),INDEX($D$19:$AA$19,,$C32)-SUM($D32:D32),INDEX($D$19:$AA$19,,$C32)/INDEX($D$14:$AA$14,1,$C32)))</f>
        <v>0</v>
      </c>
      <c r="F32" s="8">
        <f>IF(F$23&lt;=$C32,0,IF(F$23&gt;(INDEX($D$14:$AA$14,1,$C32)+$C32),INDEX($D$19:$AA$19,,$C32)-SUM($D32:E32),INDEX($D$19:$AA$19,,$C32)/INDEX($D$14:$AA$14,1,$C32)))</f>
        <v>0</v>
      </c>
      <c r="G32" s="8">
        <f>IF(G$23&lt;=$C32,0,IF(G$23&gt;(INDEX($D$14:$AA$14,1,$C32)+$C32),INDEX($D$19:$AA$19,,$C32)-SUM($D32:F32),INDEX($D$19:$AA$19,,$C32)/INDEX($D$14:$AA$14,1,$C32)))</f>
        <v>0</v>
      </c>
      <c r="H32" s="8">
        <f>IF(H$23&lt;=$C32,0,IF(H$23&gt;(INDEX($D$14:$AA$14,1,$C32)+$C32),INDEX($D$19:$AA$19,,$C32)-SUM($D32:G32),INDEX($D$19:$AA$19,,$C32)/INDEX($D$14:$AA$14,1,$C32)))</f>
        <v>0</v>
      </c>
      <c r="I32" s="8">
        <f>IF(I$23&lt;=$C32,0,IF(I$23&gt;(INDEX($D$14:$AA$14,1,$C32)+$C32),INDEX($D$19:$AA$19,,$C32)-SUM($D32:H32),INDEX($D$19:$AA$19,,$C32)/INDEX($D$14:$AA$14,1,$C32)))</f>
        <v>0</v>
      </c>
      <c r="J32" s="8">
        <f>IF(J$23&lt;=$C32,0,IF(J$23&gt;(INDEX($D$14:$AA$14,1,$C32)+$C32),INDEX($D$19:$AA$19,,$C32)-SUM($D32:I32),INDEX($D$19:$AA$19,,$C32)/INDEX($D$14:$AA$14,1,$C32)))</f>
        <v>0</v>
      </c>
      <c r="K32" s="8">
        <f>IF(K$23&lt;=$C32,0,IF(K$23&gt;(INDEX($D$14:$AA$14,1,$C32)+$C32),INDEX($D$19:$AA$19,,$C32)-SUM($D32:J32),INDEX($D$19:$AA$19,,$C32)/INDEX($D$14:$AA$14,1,$C32)))</f>
        <v>9.6618967776173281E-4</v>
      </c>
      <c r="L32" s="8">
        <f>IF(L$23&lt;=$C32,0,IF(L$23&gt;(INDEX($D$14:$AA$14,1,$C32)+$C32),INDEX($D$19:$AA$19,,$C32)-SUM($D32:K32),INDEX($D$19:$AA$19,,$C32)/INDEX($D$14:$AA$14,1,$C32)))</f>
        <v>9.6618967776173281E-4</v>
      </c>
      <c r="M32" s="8">
        <f>IF(M$23&lt;=$C32,0,IF(M$23&gt;(INDEX($D$14:$AA$14,1,$C32)+$C32),INDEX($D$19:$AA$19,,$C32)-SUM($D32:L32),INDEX($D$19:$AA$19,,$C32)/INDEX($D$14:$AA$14,1,$C32)))</f>
        <v>9.6618967776173281E-4</v>
      </c>
      <c r="N32" s="8">
        <f>IF(N$23&lt;=$C32,0,IF(N$23&gt;(INDEX($D$14:$AA$14,1,$C32)+$C32),INDEX($D$19:$AA$19,,$C32)-SUM($D32:M32),INDEX($D$19:$AA$19,,$C32)/INDEX($D$14:$AA$14,1,$C32)))</f>
        <v>9.6618967776173281E-4</v>
      </c>
      <c r="O32" s="8">
        <f>IF(O$23&lt;=$C32,0,IF(O$23&gt;(INDEX($D$14:$AA$14,1,$C32)+$C32),INDEX($D$19:$AA$19,,$C32)-SUM($D32:N32),INDEX($D$19:$AA$19,,$C32)/INDEX($D$14:$AA$14,1,$C32)))</f>
        <v>9.6618967776173281E-4</v>
      </c>
      <c r="P32" s="8">
        <f>IF(P$23&lt;=$C32,0,IF(P$23&gt;(INDEX($D$14:$AA$14,1,$C32)+$C32),INDEX($D$19:$AA$19,,$C32)-SUM($D32:O32),INDEX($D$19:$AA$19,,$C32)/INDEX($D$14:$AA$14,1,$C32)))</f>
        <v>9.6618967776173281E-4</v>
      </c>
      <c r="Q32" s="8">
        <f>IF(Q$23&lt;=$C32,0,IF(Q$23&gt;(INDEX($D$14:$AA$14,1,$C32)+$C32),INDEX($D$19:$AA$19,,$C32)-SUM($D32:P32),INDEX($D$19:$AA$19,,$C32)/INDEX($D$14:$AA$14,1,$C32)))</f>
        <v>9.6618967776173281E-4</v>
      </c>
      <c r="R32" s="8">
        <f>IF(R$23&lt;=$C32,0,IF(R$23&gt;(INDEX($D$14:$AA$14,1,$C32)+$C32),INDEX($D$19:$AA$19,,$C32)-SUM($D32:Q32),INDEX($D$19:$AA$19,,$C32)/INDEX($D$14:$AA$14,1,$C32)))</f>
        <v>9.6618967776173281E-4</v>
      </c>
      <c r="S32" s="8">
        <f>IF(S$23&lt;=$C32,0,IF(S$23&gt;(INDEX($D$14:$AA$14,1,$C32)+$C32),INDEX($D$19:$AA$19,,$C32)-SUM($D32:R32),INDEX($D$19:$AA$19,,$C32)/INDEX($D$14:$AA$14,1,$C32)))</f>
        <v>9.6618967776173281E-4</v>
      </c>
      <c r="T32" s="8">
        <f>IF(T$23&lt;=$C32,0,IF(T$23&gt;(INDEX($D$14:$AA$14,1,$C32)+$C32),INDEX($D$19:$AA$19,,$C32)-SUM($D32:S32),INDEX($D$19:$AA$19,,$C32)/INDEX($D$14:$AA$14,1,$C32)))</f>
        <v>9.6618967776173281E-4</v>
      </c>
      <c r="U32" s="8">
        <f>IF(U$23&lt;=$C32,0,IF(U$23&gt;(INDEX($D$14:$AA$14,1,$C32)+$C32),INDEX($D$19:$AA$19,,$C32)-SUM($D32:T32),INDEX($D$19:$AA$19,,$C32)/INDEX($D$14:$AA$14,1,$C32)))</f>
        <v>9.6618967776173281E-4</v>
      </c>
      <c r="V32" s="8">
        <f>IF(V$23&lt;=$C32,0,IF(V$23&gt;(INDEX($D$14:$AA$14,1,$C32)+$C32),INDEX($D$19:$AA$19,,$C32)-SUM($D32:U32),INDEX($D$19:$AA$19,,$C32)/INDEX($D$14:$AA$14,1,$C32)))</f>
        <v>9.6618967776173281E-4</v>
      </c>
      <c r="W32" s="8">
        <f>IF(W$23&lt;=$C32,0,IF(W$23&gt;(INDEX($D$14:$AA$14,1,$C32)+$C32),INDEX($D$19:$AA$19,,$C32)-SUM($D32:V32),INDEX($D$19:$AA$19,,$C32)/INDEX($D$14:$AA$14,1,$C32)))</f>
        <v>9.6618967776173281E-4</v>
      </c>
      <c r="X32" s="8">
        <f>IF(X$23&lt;=$C32,0,IF(X$23&gt;(INDEX($D$14:$AA$14,1,$C32)+$C32),INDEX($D$19:$AA$19,,$C32)-SUM($D32:W32),INDEX($D$19:$AA$19,,$C32)/INDEX($D$14:$AA$14,1,$C32)))</f>
        <v>9.6618967776173281E-4</v>
      </c>
      <c r="Y32" s="8">
        <f>IF(Y$23&lt;=$C32,0,IF(Y$23&gt;(INDEX($D$14:$AA$14,1,$C32)+$C32),INDEX($D$19:$AA$19,,$C32)-SUM($D32:X32),INDEX($D$19:$AA$19,,$C32)/INDEX($D$14:$AA$14,1,$C32)))</f>
        <v>9.6618967776173281E-4</v>
      </c>
      <c r="Z32" s="8">
        <f>IF(Z$23&lt;=$C32,0,IF(Z$23&gt;(INDEX($D$14:$AA$14,1,$C32)+$C32),INDEX($D$19:$AA$19,,$C32)-SUM($D32:Y32),INDEX($D$19:$AA$19,,$C32)/INDEX($D$14:$AA$14,1,$C32)))</f>
        <v>9.6618967776173281E-4</v>
      </c>
      <c r="AA32" s="8">
        <f>IF(AA$23&lt;=$C32,0,IF(AA$23&gt;(INDEX($D$14:$AA$14,1,$C32)+$C32),INDEX($D$19:$AA$19,,$C32)-SUM($D32:Z32),INDEX($D$19:$AA$19,,$C32)/INDEX($D$14:$AA$14,1,$C32)))</f>
        <v>9.6618967776173281E-4</v>
      </c>
      <c r="AB32" s="8">
        <f>IF(AB$23&lt;=$C32,0,IF(AB$23&gt;(INDEX($D$14:$AA$14,1,$C32)+$C32),INDEX($D$19:$AA$19,,$C32)-SUM($D32:AA32),INDEX($D$19:$AA$19,,$C32)/INDEX($D$14:$AA$14,1,$C32)))</f>
        <v>9.6618967776173281E-4</v>
      </c>
      <c r="AC32" s="8">
        <f>IF(AC$23&lt;=$C32,0,IF(AC$23&gt;(INDEX($D$14:$AG$14,1,$C32)+$C32),INDEX($D$19:$AG$19,,$C32)-SUM($D32:AB32),INDEX($D$19:$AG$19,,$C32)/INDEX($D$14:$AG$14,1,$C32)))</f>
        <v>9.6618967776173281E-4</v>
      </c>
      <c r="AD32" s="8">
        <f>IF(AD$23&lt;=$C32,0,IF(AD$23&gt;(INDEX($D$14:$AG$14,1,$C32)+$C32),INDEX($D$19:$AG$19,,$C32)-SUM($D32:AC32),INDEX($D$19:$AG$19,,$C32)/INDEX($D$14:$AG$14,1,$C32)))*0.5</f>
        <v>4.830948388808664E-4</v>
      </c>
      <c r="AE32" s="8"/>
      <c r="AF32" s="8"/>
      <c r="AG32" s="8"/>
      <c r="AH32" s="11">
        <f t="shared" si="10"/>
        <v>1.8840698716353792E-2</v>
      </c>
      <c r="AI32" s="11">
        <v>5.7971380665703967E-2</v>
      </c>
      <c r="AJ32" s="11">
        <f t="shared" si="11"/>
        <v>3.9130681949350175E-2</v>
      </c>
      <c r="AK32" s="10">
        <f t="shared" si="8"/>
        <v>40.5</v>
      </c>
      <c r="AM32">
        <v>60</v>
      </c>
      <c r="AN32">
        <f t="shared" si="13"/>
        <v>19.5</v>
      </c>
      <c r="AO32">
        <v>50</v>
      </c>
      <c r="AP32">
        <f t="shared" si="14"/>
        <v>30.5</v>
      </c>
    </row>
    <row r="33" spans="2:42" x14ac:dyDescent="0.2">
      <c r="B33">
        <v>2004</v>
      </c>
      <c r="C33" s="10">
        <v>8</v>
      </c>
      <c r="E33" s="8">
        <f>IF(E$23&lt;=$C33,0,IF(E$23&gt;(INDEX($D$14:$AA$14,1,$C33)+$C33),INDEX($D$19:$AA$19,,$C33)-SUM($D33:D33),INDEX($D$19:$AA$19,,$C33)/INDEX($D$14:$AA$14,1,$C33)))</f>
        <v>0</v>
      </c>
      <c r="F33" s="8">
        <f>IF(F$23&lt;=$C33,0,IF(F$23&gt;(INDEX($D$14:$AA$14,1,$C33)+$C33),INDEX($D$19:$AA$19,,$C33)-SUM($D33:E33),INDEX($D$19:$AA$19,,$C33)/INDEX($D$14:$AA$14,1,$C33)))</f>
        <v>0</v>
      </c>
      <c r="G33" s="8">
        <f>IF(G$23&lt;=$C33,0,IF(G$23&gt;(INDEX($D$14:$AA$14,1,$C33)+$C33),INDEX($D$19:$AA$19,,$C33)-SUM($D33:F33),INDEX($D$19:$AA$19,,$C33)/INDEX($D$14:$AA$14,1,$C33)))</f>
        <v>0</v>
      </c>
      <c r="H33" s="8">
        <f>IF(H$23&lt;=$C33,0,IF(H$23&gt;(INDEX($D$14:$AA$14,1,$C33)+$C33),INDEX($D$19:$AA$19,,$C33)-SUM($D33:G33),INDEX($D$19:$AA$19,,$C33)/INDEX($D$14:$AA$14,1,$C33)))</f>
        <v>0</v>
      </c>
      <c r="I33" s="8">
        <f>IF(I$23&lt;=$C33,0,IF(I$23&gt;(INDEX($D$14:$AA$14,1,$C33)+$C33),INDEX($D$19:$AA$19,,$C33)-SUM($D33:H33),INDEX($D$19:$AA$19,,$C33)/INDEX($D$14:$AA$14,1,$C33)))</f>
        <v>0</v>
      </c>
      <c r="J33" s="8">
        <f>IF(J$23&lt;=$C33,0,IF(J$23&gt;(INDEX($D$14:$AA$14,1,$C33)+$C33),INDEX($D$19:$AA$19,,$C33)-SUM($D33:I33),INDEX($D$19:$AA$19,,$C33)/INDEX($D$14:$AA$14,1,$C33)))</f>
        <v>0</v>
      </c>
      <c r="K33" s="8">
        <f>IF(K$23&lt;=$C33,0,IF(K$23&gt;(INDEX($D$14:$AA$14,1,$C33)+$C33),INDEX($D$19:$AA$19,,$C33)-SUM($D33:J33),INDEX($D$19:$AA$19,,$C33)/INDEX($D$14:$AA$14,1,$C33)))</f>
        <v>0</v>
      </c>
      <c r="L33" s="8">
        <f>IF(L$23&lt;=$C33,0,IF(L$23&gt;(INDEX($D$14:$AA$14,1,$C33)+$C33),INDEX($D$19:$AA$19,,$C33)-SUM($D33:K33),INDEX($D$19:$AA$19,,$C33)/INDEX($D$14:$AA$14,1,$C33)))</f>
        <v>1.0389162561576354E-3</v>
      </c>
      <c r="M33" s="8">
        <f>IF(M$23&lt;=$C33,0,IF(M$23&gt;(INDEX($D$14:$AA$14,1,$C33)+$C33),INDEX($D$19:$AA$19,,$C33)-SUM($D33:L33),INDEX($D$19:$AA$19,,$C33)/INDEX($D$14:$AA$14,1,$C33)))</f>
        <v>1.0389162561576354E-3</v>
      </c>
      <c r="N33" s="8">
        <f>IF(N$23&lt;=$C33,0,IF(N$23&gt;(INDEX($D$14:$AA$14,1,$C33)+$C33),INDEX($D$19:$AA$19,,$C33)-SUM($D33:M33),INDEX($D$19:$AA$19,,$C33)/INDEX($D$14:$AA$14,1,$C33)))</f>
        <v>1.0389162561576354E-3</v>
      </c>
      <c r="O33" s="8">
        <f>IF(O$23&lt;=$C33,0,IF(O$23&gt;(INDEX($D$14:$AA$14,1,$C33)+$C33),INDEX($D$19:$AA$19,,$C33)-SUM($D33:N33),INDEX($D$19:$AA$19,,$C33)/INDEX($D$14:$AA$14,1,$C33)))</f>
        <v>1.0389162561576354E-3</v>
      </c>
      <c r="P33" s="8">
        <f>IF(P$23&lt;=$C33,0,IF(P$23&gt;(INDEX($D$14:$AA$14,1,$C33)+$C33),INDEX($D$19:$AA$19,,$C33)-SUM($D33:O33),INDEX($D$19:$AA$19,,$C33)/INDEX($D$14:$AA$14,1,$C33)))</f>
        <v>1.0389162561576354E-3</v>
      </c>
      <c r="Q33" s="8">
        <f>IF(Q$23&lt;=$C33,0,IF(Q$23&gt;(INDEX($D$14:$AA$14,1,$C33)+$C33),INDEX($D$19:$AA$19,,$C33)-SUM($D33:P33),INDEX($D$19:$AA$19,,$C33)/INDEX($D$14:$AA$14,1,$C33)))</f>
        <v>1.0389162561576354E-3</v>
      </c>
      <c r="R33" s="8">
        <f>IF(R$23&lt;=$C33,0,IF(R$23&gt;(INDEX($D$14:$AA$14,1,$C33)+$C33),INDEX($D$19:$AA$19,,$C33)-SUM($D33:Q33),INDEX($D$19:$AA$19,,$C33)/INDEX($D$14:$AA$14,1,$C33)))</f>
        <v>1.0389162561576354E-3</v>
      </c>
      <c r="S33" s="8">
        <f>IF(S$23&lt;=$C33,0,IF(S$23&gt;(INDEX($D$14:$AA$14,1,$C33)+$C33),INDEX($D$19:$AA$19,,$C33)-SUM($D33:R33),INDEX($D$19:$AA$19,,$C33)/INDEX($D$14:$AA$14,1,$C33)))</f>
        <v>1.0389162561576354E-3</v>
      </c>
      <c r="T33" s="8">
        <f>IF(T$23&lt;=$C33,0,IF(T$23&gt;(INDEX($D$14:$AA$14,1,$C33)+$C33),INDEX($D$19:$AA$19,,$C33)-SUM($D33:S33),INDEX($D$19:$AA$19,,$C33)/INDEX($D$14:$AA$14,1,$C33)))</f>
        <v>1.0389162561576354E-3</v>
      </c>
      <c r="U33" s="8">
        <f>IF(U$23&lt;=$C33,0,IF(U$23&gt;(INDEX($D$14:$AA$14,1,$C33)+$C33),INDEX($D$19:$AA$19,,$C33)-SUM($D33:T33),INDEX($D$19:$AA$19,,$C33)/INDEX($D$14:$AA$14,1,$C33)))</f>
        <v>1.0389162561576354E-3</v>
      </c>
      <c r="V33" s="8">
        <f>IF(V$23&lt;=$C33,0,IF(V$23&gt;(INDEX($D$14:$AA$14,1,$C33)+$C33),INDEX($D$19:$AA$19,,$C33)-SUM($D33:U33),INDEX($D$19:$AA$19,,$C33)/INDEX($D$14:$AA$14,1,$C33)))</f>
        <v>1.0389162561576354E-3</v>
      </c>
      <c r="W33" s="8">
        <f>IF(W$23&lt;=$C33,0,IF(W$23&gt;(INDEX($D$14:$AA$14,1,$C33)+$C33),INDEX($D$19:$AA$19,,$C33)-SUM($D33:V33),INDEX($D$19:$AA$19,,$C33)/INDEX($D$14:$AA$14,1,$C33)))</f>
        <v>1.0389162561576354E-3</v>
      </c>
      <c r="X33" s="8">
        <f>IF(X$23&lt;=$C33,0,IF(X$23&gt;(INDEX($D$14:$AA$14,1,$C33)+$C33),INDEX($D$19:$AA$19,,$C33)-SUM($D33:W33),INDEX($D$19:$AA$19,,$C33)/INDEX($D$14:$AA$14,1,$C33)))</f>
        <v>1.0389162561576354E-3</v>
      </c>
      <c r="Y33" s="8">
        <f>IF(Y$23&lt;=$C33,0,IF(Y$23&gt;(INDEX($D$14:$AA$14,1,$C33)+$C33),INDEX($D$19:$AA$19,,$C33)-SUM($D33:X33),INDEX($D$19:$AA$19,,$C33)/INDEX($D$14:$AA$14,1,$C33)))</f>
        <v>1.0389162561576354E-3</v>
      </c>
      <c r="Z33" s="8">
        <f>IF(Z$23&lt;=$C33,0,IF(Z$23&gt;(INDEX($D$14:$AA$14,1,$C33)+$C33),INDEX($D$19:$AA$19,,$C33)-SUM($D33:Y33),INDEX($D$19:$AA$19,,$C33)/INDEX($D$14:$AA$14,1,$C33)))</f>
        <v>1.0389162561576354E-3</v>
      </c>
      <c r="AA33" s="8">
        <f>IF(AA$23&lt;=$C33,0,IF(AA$23&gt;(INDEX($D$14:$AA$14,1,$C33)+$C33),INDEX($D$19:$AA$19,,$C33)-SUM($D33:Z33),INDEX($D$19:$AA$19,,$C33)/INDEX($D$14:$AA$14,1,$C33)))</f>
        <v>1.0389162561576354E-3</v>
      </c>
      <c r="AB33" s="8">
        <f>IF(AB$23&lt;=$C33,0,IF(AB$23&gt;(INDEX($D$14:$AA$14,1,$C33)+$C33),INDEX($D$19:$AA$19,,$C33)-SUM($D33:AA33),INDEX($D$19:$AA$19,,$C33)/INDEX($D$14:$AA$14,1,$C33)))</f>
        <v>1.0389162561576354E-3</v>
      </c>
      <c r="AC33" s="8">
        <f>IF(AC$23&lt;=$C33,0,IF(AC$23&gt;(INDEX($D$14:$AG$14,1,$C33)+$C33),INDEX($D$19:$AG$19,,$C33)-SUM($D33:AB33),INDEX($D$19:$AG$19,,$C33)/INDEX($D$14:$AG$14,1,$C33)))</f>
        <v>1.0389162561576354E-3</v>
      </c>
      <c r="AD33" s="8">
        <f>IF(AD$23&lt;=$C33,0,IF(AD$23&gt;(INDEX($D$14:$AG$14,1,$C33)+$C33),INDEX($D$19:$AG$19,,$C33)-SUM($D33:AC33),INDEX($D$19:$AG$19,,$C33)/INDEX($D$14:$AG$14,1,$C33)))*0.5</f>
        <v>5.1945812807881772E-4</v>
      </c>
      <c r="AE33" s="8"/>
      <c r="AF33" s="8"/>
      <c r="AG33" s="8"/>
      <c r="AH33" s="11">
        <f t="shared" si="10"/>
        <v>1.9219950738916258E-2</v>
      </c>
      <c r="AI33" s="11">
        <v>6.2334975369458125E-2</v>
      </c>
      <c r="AJ33" s="11">
        <f t="shared" si="11"/>
        <v>4.3115024630541871E-2</v>
      </c>
      <c r="AK33" s="10">
        <f t="shared" si="8"/>
        <v>41.5</v>
      </c>
      <c r="AM33">
        <v>60</v>
      </c>
      <c r="AN33">
        <f t="shared" si="13"/>
        <v>18.5</v>
      </c>
      <c r="AO33">
        <v>50</v>
      </c>
      <c r="AP33">
        <f t="shared" si="14"/>
        <v>31.5</v>
      </c>
    </row>
    <row r="34" spans="2:42" x14ac:dyDescent="0.2">
      <c r="B34">
        <v>2005</v>
      </c>
      <c r="C34" s="10">
        <v>9</v>
      </c>
      <c r="E34" s="8">
        <f>IF(E$23&lt;=$C34,0,IF(E$23&gt;(INDEX($D$14:$AA$14,1,$C34)+$C34),INDEX($D$19:$AA$19,,$C34)-SUM($D34:D34),INDEX($D$19:$AA$19,,$C34)/INDEX($D$14:$AA$14,1,$C34)))</f>
        <v>0</v>
      </c>
      <c r="F34" s="8">
        <f>IF(F$23&lt;=$C34,0,IF(F$23&gt;(INDEX($D$14:$AA$14,1,$C34)+$C34),INDEX($D$19:$AA$19,,$C34)-SUM($D34:E34),INDEX($D$19:$AA$19,,$C34)/INDEX($D$14:$AA$14,1,$C34)))</f>
        <v>0</v>
      </c>
      <c r="G34" s="8">
        <f>IF(G$23&lt;=$C34,0,IF(G$23&gt;(INDEX($D$14:$AA$14,1,$C34)+$C34),INDEX($D$19:$AA$19,,$C34)-SUM($D34:F34),INDEX($D$19:$AA$19,,$C34)/INDEX($D$14:$AA$14,1,$C34)))</f>
        <v>0</v>
      </c>
      <c r="H34" s="8">
        <f>IF(H$23&lt;=$C34,0,IF(H$23&gt;(INDEX($D$14:$AA$14,1,$C34)+$C34),INDEX($D$19:$AA$19,,$C34)-SUM($D34:G34),INDEX($D$19:$AA$19,,$C34)/INDEX($D$14:$AA$14,1,$C34)))</f>
        <v>0</v>
      </c>
      <c r="I34" s="8">
        <f>IF(I$23&lt;=$C34,0,IF(I$23&gt;(INDEX($D$14:$AA$14,1,$C34)+$C34),INDEX($D$19:$AA$19,,$C34)-SUM($D34:H34),INDEX($D$19:$AA$19,,$C34)/INDEX($D$14:$AA$14,1,$C34)))</f>
        <v>0</v>
      </c>
      <c r="J34" s="8">
        <f>IF(J$23&lt;=$C34,0,IF(J$23&gt;(INDEX($D$14:$AA$14,1,$C34)+$C34),INDEX($D$19:$AA$19,,$C34)-SUM($D34:I34),INDEX($D$19:$AA$19,,$C34)/INDEX($D$14:$AA$14,1,$C34)))</f>
        <v>0</v>
      </c>
      <c r="K34" s="8">
        <f>IF(K$23&lt;=$C34,0,IF(K$23&gt;(INDEX($D$14:$AA$14,1,$C34)+$C34),INDEX($D$19:$AA$19,,$C34)-SUM($D34:J34),INDEX($D$19:$AA$19,,$C34)/INDEX($D$14:$AA$14,1,$C34)))</f>
        <v>0</v>
      </c>
      <c r="L34" s="8">
        <f>IF(L$23&lt;=$C34,0,IF(L$23&gt;(INDEX($D$14:$AA$14,1,$C34)+$C34),INDEX($D$19:$AA$19,,$C34)-SUM($D34:K34),INDEX($D$19:$AA$19,,$C34)/INDEX($D$14:$AA$14,1,$C34)))</f>
        <v>0</v>
      </c>
      <c r="M34" s="8">
        <f>IF(M$23&lt;=$C34,0,IF(M$23&gt;(INDEX($D$14:$AA$14,1,$C34)+$C34),INDEX($D$19:$AA$19,,$C34)-SUM($D34:L34),INDEX($D$19:$AA$19,,$C34)/INDEX($D$14:$AA$14,1,$C34)))</f>
        <v>1.1662654745529576E-3</v>
      </c>
      <c r="N34" s="8">
        <f>IF(N$23&lt;=$C34,0,IF(N$23&gt;(INDEX($D$14:$AA$14,1,$C34)+$C34),INDEX($D$19:$AA$19,,$C34)-SUM($D34:M34),INDEX($D$19:$AA$19,,$C34)/INDEX($D$14:$AA$14,1,$C34)))</f>
        <v>1.1662654745529576E-3</v>
      </c>
      <c r="O34" s="8">
        <f>IF(O$23&lt;=$C34,0,IF(O$23&gt;(INDEX($D$14:$AA$14,1,$C34)+$C34),INDEX($D$19:$AA$19,,$C34)-SUM($D34:N34),INDEX($D$19:$AA$19,,$C34)/INDEX($D$14:$AA$14,1,$C34)))</f>
        <v>1.1662654745529576E-3</v>
      </c>
      <c r="P34" s="8">
        <f>IF(P$23&lt;=$C34,0,IF(P$23&gt;(INDEX($D$14:$AA$14,1,$C34)+$C34),INDEX($D$19:$AA$19,,$C34)-SUM($D34:O34),INDEX($D$19:$AA$19,,$C34)/INDEX($D$14:$AA$14,1,$C34)))</f>
        <v>1.1662654745529576E-3</v>
      </c>
      <c r="Q34" s="8">
        <f>IF(Q$23&lt;=$C34,0,IF(Q$23&gt;(INDEX($D$14:$AA$14,1,$C34)+$C34),INDEX($D$19:$AA$19,,$C34)-SUM($D34:P34),INDEX($D$19:$AA$19,,$C34)/INDEX($D$14:$AA$14,1,$C34)))</f>
        <v>1.1662654745529576E-3</v>
      </c>
      <c r="R34" s="8">
        <f>IF(R$23&lt;=$C34,0,IF(R$23&gt;(INDEX($D$14:$AA$14,1,$C34)+$C34),INDEX($D$19:$AA$19,,$C34)-SUM($D34:Q34),INDEX($D$19:$AA$19,,$C34)/INDEX($D$14:$AA$14,1,$C34)))</f>
        <v>1.1662654745529576E-3</v>
      </c>
      <c r="S34" s="8">
        <f>IF(S$23&lt;=$C34,0,IF(S$23&gt;(INDEX($D$14:$AA$14,1,$C34)+$C34),INDEX($D$19:$AA$19,,$C34)-SUM($D34:R34),INDEX($D$19:$AA$19,,$C34)/INDEX($D$14:$AA$14,1,$C34)))</f>
        <v>1.1662654745529576E-3</v>
      </c>
      <c r="T34" s="8">
        <f>IF(T$23&lt;=$C34,0,IF(T$23&gt;(INDEX($D$14:$AA$14,1,$C34)+$C34),INDEX($D$19:$AA$19,,$C34)-SUM($D34:S34),INDEX($D$19:$AA$19,,$C34)/INDEX($D$14:$AA$14,1,$C34)))</f>
        <v>1.1662654745529576E-3</v>
      </c>
      <c r="U34" s="8">
        <f>IF(U$23&lt;=$C34,0,IF(U$23&gt;(INDEX($D$14:$AA$14,1,$C34)+$C34),INDEX($D$19:$AA$19,,$C34)-SUM($D34:T34),INDEX($D$19:$AA$19,,$C34)/INDEX($D$14:$AA$14,1,$C34)))</f>
        <v>1.1662654745529576E-3</v>
      </c>
      <c r="V34" s="8">
        <f>IF(V$23&lt;=$C34,0,IF(V$23&gt;(INDEX($D$14:$AA$14,1,$C34)+$C34),INDEX($D$19:$AA$19,,$C34)-SUM($D34:U34),INDEX($D$19:$AA$19,,$C34)/INDEX($D$14:$AA$14,1,$C34)))</f>
        <v>1.1662654745529576E-3</v>
      </c>
      <c r="W34" s="8">
        <f>IF(W$23&lt;=$C34,0,IF(W$23&gt;(INDEX($D$14:$AA$14,1,$C34)+$C34),INDEX($D$19:$AA$19,,$C34)-SUM($D34:V34),INDEX($D$19:$AA$19,,$C34)/INDEX($D$14:$AA$14,1,$C34)))</f>
        <v>1.1662654745529576E-3</v>
      </c>
      <c r="X34" s="8">
        <f>IF(X$23&lt;=$C34,0,IF(X$23&gt;(INDEX($D$14:$AA$14,1,$C34)+$C34),INDEX($D$19:$AA$19,,$C34)-SUM($D34:W34),INDEX($D$19:$AA$19,,$C34)/INDEX($D$14:$AA$14,1,$C34)))</f>
        <v>1.1662654745529576E-3</v>
      </c>
      <c r="Y34" s="8">
        <f>IF(Y$23&lt;=$C34,0,IF(Y$23&gt;(INDEX($D$14:$AA$14,1,$C34)+$C34),INDEX($D$19:$AA$19,,$C34)-SUM($D34:X34),INDEX($D$19:$AA$19,,$C34)/INDEX($D$14:$AA$14,1,$C34)))</f>
        <v>1.1662654745529576E-3</v>
      </c>
      <c r="Z34" s="8">
        <f>IF(Z$23&lt;=$C34,0,IF(Z$23&gt;(INDEX($D$14:$AA$14,1,$C34)+$C34),INDEX($D$19:$AA$19,,$C34)-SUM($D34:Y34),INDEX($D$19:$AA$19,,$C34)/INDEX($D$14:$AA$14,1,$C34)))</f>
        <v>1.1662654745529576E-3</v>
      </c>
      <c r="AA34" s="8">
        <f>IF(AA$23&lt;=$C34,0,IF(AA$23&gt;(INDEX($D$14:$AA$14,1,$C34)+$C34),INDEX($D$19:$AA$19,,$C34)-SUM($D34:Z34),INDEX($D$19:$AA$19,,$C34)/INDEX($D$14:$AA$14,1,$C34)))</f>
        <v>1.1662654745529576E-3</v>
      </c>
      <c r="AB34" s="8">
        <f>IF(AB$23&lt;=$C34,0,IF(AB$23&gt;(INDEX($D$14:$AA$14,1,$C34)+$C34),INDEX($D$19:$AA$19,,$C34)-SUM($D34:AA34),INDEX($D$19:$AA$19,,$C34)/INDEX($D$14:$AA$14,1,$C34)))</f>
        <v>1.1662654745529576E-3</v>
      </c>
      <c r="AC34" s="8">
        <f>IF(AC$23&lt;=$C34,0,IF(AC$23&gt;(INDEX($D$14:$AG$14,1,$C34)+$C34),INDEX($D$19:$AG$19,,$C34)-SUM($D34:AB34),INDEX($D$19:$AG$19,,$C34)/INDEX($D$14:$AG$14,1,$C34)))</f>
        <v>1.1662654745529576E-3</v>
      </c>
      <c r="AD34" s="8">
        <f>IF(AD$23&lt;=$C34,0,IF(AD$23&gt;(INDEX($D$14:$AG$14,1,$C34)+$C34),INDEX($D$19:$AG$19,,$C34)-SUM($D34:AC34),INDEX($D$19:$AG$19,,$C34)/INDEX($D$14:$AG$14,1,$C34)))*0.5</f>
        <v>5.8313273727647879E-4</v>
      </c>
      <c r="AE34" s="8"/>
      <c r="AF34" s="8"/>
      <c r="AG34" s="8"/>
      <c r="AH34" s="11">
        <f t="shared" si="10"/>
        <v>2.0409645804676763E-2</v>
      </c>
      <c r="AI34" s="11">
        <v>6.9975928473177448E-2</v>
      </c>
      <c r="AJ34" s="11">
        <f t="shared" si="11"/>
        <v>4.9566282668500689E-2</v>
      </c>
      <c r="AK34" s="10">
        <f t="shared" si="8"/>
        <v>42.5</v>
      </c>
      <c r="AM34">
        <v>60</v>
      </c>
      <c r="AN34">
        <f t="shared" si="13"/>
        <v>17.5</v>
      </c>
      <c r="AO34">
        <v>50</v>
      </c>
      <c r="AP34">
        <f t="shared" si="14"/>
        <v>32.5</v>
      </c>
    </row>
    <row r="35" spans="2:42" x14ac:dyDescent="0.2">
      <c r="B35">
        <v>2006</v>
      </c>
      <c r="C35" s="10">
        <v>10</v>
      </c>
      <c r="E35" s="8">
        <f>IF(E$23&lt;=$C35,0,IF(E$23&gt;(INDEX($D$14:$AA$14,1,$C35)+$C35),INDEX($D$19:$AA$19,,$C35)-SUM($D35:D35),INDEX($D$19:$AA$19,,$C35)/INDEX($D$14:$AA$14,1,$C35)))</f>
        <v>0</v>
      </c>
      <c r="F35" s="8">
        <f>IF(F$23&lt;=$C35,0,IF(F$23&gt;(INDEX($D$14:$AA$14,1,$C35)+$C35),INDEX($D$19:$AA$19,,$C35)-SUM($D35:E35),INDEX($D$19:$AA$19,,$C35)/INDEX($D$14:$AA$14,1,$C35)))</f>
        <v>0</v>
      </c>
      <c r="G35" s="8">
        <f>IF(G$23&lt;=$C35,0,IF(G$23&gt;(INDEX($D$14:$AA$14,1,$C35)+$C35),INDEX($D$19:$AA$19,,$C35)-SUM($D35:F35),INDEX($D$19:$AA$19,,$C35)/INDEX($D$14:$AA$14,1,$C35)))</f>
        <v>0</v>
      </c>
      <c r="H35" s="8">
        <f>IF(H$23&lt;=$C35,0,IF(H$23&gt;(INDEX($D$14:$AA$14,1,$C35)+$C35),INDEX($D$19:$AA$19,,$C35)-SUM($D35:G35),INDEX($D$19:$AA$19,,$C35)/INDEX($D$14:$AA$14,1,$C35)))</f>
        <v>0</v>
      </c>
      <c r="I35" s="8">
        <f>IF(I$23&lt;=$C35,0,IF(I$23&gt;(INDEX($D$14:$AA$14,1,$C35)+$C35),INDEX($D$19:$AA$19,,$C35)-SUM($D35:H35),INDEX($D$19:$AA$19,,$C35)/INDEX($D$14:$AA$14,1,$C35)))</f>
        <v>0</v>
      </c>
      <c r="J35" s="8">
        <f>IF(J$23&lt;=$C35,0,IF(J$23&gt;(INDEX($D$14:$AA$14,1,$C35)+$C35),INDEX($D$19:$AA$19,,$C35)-SUM($D35:I35),INDEX($D$19:$AA$19,,$C35)/INDEX($D$14:$AA$14,1,$C35)))</f>
        <v>0</v>
      </c>
      <c r="K35" s="8">
        <f>IF(K$23&lt;=$C35,0,IF(K$23&gt;(INDEX($D$14:$AA$14,1,$C35)+$C35),INDEX($D$19:$AA$19,,$C35)-SUM($D35:J35),INDEX($D$19:$AA$19,,$C35)/INDEX($D$14:$AA$14,1,$C35)))</f>
        <v>0</v>
      </c>
      <c r="L35" s="8">
        <f>IF(L$23&lt;=$C35,0,IF(L$23&gt;(INDEX($D$14:$AA$14,1,$C35)+$C35),INDEX($D$19:$AA$19,,$C35)-SUM($D35:K35),INDEX($D$19:$AA$19,,$C35)/INDEX($D$14:$AA$14,1,$C35)))</f>
        <v>0</v>
      </c>
      <c r="M35" s="8">
        <f>IF(M$23&lt;=$C35,0,IF(M$23&gt;(INDEX($D$14:$AA$14,1,$C35)+$C35),INDEX($D$19:$AA$19,,$C35)-SUM($D35:L35),INDEX($D$19:$AA$19,,$C35)/INDEX($D$14:$AA$14,1,$C35)))</f>
        <v>0</v>
      </c>
      <c r="N35" s="8">
        <f>IF(N$23&lt;=$C35,0,IF(N$23&gt;(INDEX($D$14:$AA$14,1,$C35)+$C35),INDEX($D$19:$AA$19,,$C35)-SUM($D35:M35),INDEX($D$19:$AA$19,,$C35)/INDEX($D$14:$AA$14,1,$C35)))</f>
        <v>1.1692645242008571E-3</v>
      </c>
      <c r="O35" s="8">
        <f>IF(O$23&lt;=$C35,0,IF(O$23&gt;(INDEX($D$14:$AA$14,1,$C35)+$C35),INDEX($D$19:$AA$19,,$C35)-SUM($D35:N35),INDEX($D$19:$AA$19,,$C35)/INDEX($D$14:$AA$14,1,$C35)))</f>
        <v>1.1692645242008571E-3</v>
      </c>
      <c r="P35" s="8">
        <f>IF(P$23&lt;=$C35,0,IF(P$23&gt;(INDEX($D$14:$AA$14,1,$C35)+$C35),INDEX($D$19:$AA$19,,$C35)-SUM($D35:O35),INDEX($D$19:$AA$19,,$C35)/INDEX($D$14:$AA$14,1,$C35)))</f>
        <v>1.1692645242008571E-3</v>
      </c>
      <c r="Q35" s="8">
        <f>IF(Q$23&lt;=$C35,0,IF(Q$23&gt;(INDEX($D$14:$AA$14,1,$C35)+$C35),INDEX($D$19:$AA$19,,$C35)-SUM($D35:P35),INDEX($D$19:$AA$19,,$C35)/INDEX($D$14:$AA$14,1,$C35)))</f>
        <v>1.1692645242008571E-3</v>
      </c>
      <c r="R35" s="8">
        <f>IF(R$23&lt;=$C35,0,IF(R$23&gt;(INDEX($D$14:$AA$14,1,$C35)+$C35),INDEX($D$19:$AA$19,,$C35)-SUM($D35:Q35),INDEX($D$19:$AA$19,,$C35)/INDEX($D$14:$AA$14,1,$C35)))</f>
        <v>1.1692645242008571E-3</v>
      </c>
      <c r="S35" s="8">
        <f>IF(S$23&lt;=$C35,0,IF(S$23&gt;(INDEX($D$14:$AA$14,1,$C35)+$C35),INDEX($D$19:$AA$19,,$C35)-SUM($D35:R35),INDEX($D$19:$AA$19,,$C35)/INDEX($D$14:$AA$14,1,$C35)))</f>
        <v>1.1692645242008571E-3</v>
      </c>
      <c r="T35" s="8">
        <f>IF(T$23&lt;=$C35,0,IF(T$23&gt;(INDEX($D$14:$AA$14,1,$C35)+$C35),INDEX($D$19:$AA$19,,$C35)-SUM($D35:S35),INDEX($D$19:$AA$19,,$C35)/INDEX($D$14:$AA$14,1,$C35)))</f>
        <v>1.1692645242008571E-3</v>
      </c>
      <c r="U35" s="8">
        <f>IF(U$23&lt;=$C35,0,IF(U$23&gt;(INDEX($D$14:$AA$14,1,$C35)+$C35),INDEX($D$19:$AA$19,,$C35)-SUM($D35:T35),INDEX($D$19:$AA$19,,$C35)/INDEX($D$14:$AA$14,1,$C35)))</f>
        <v>1.1692645242008571E-3</v>
      </c>
      <c r="V35" s="8">
        <f>IF(V$23&lt;=$C35,0,IF(V$23&gt;(INDEX($D$14:$AA$14,1,$C35)+$C35),INDEX($D$19:$AA$19,,$C35)-SUM($D35:U35),INDEX($D$19:$AA$19,,$C35)/INDEX($D$14:$AA$14,1,$C35)))</f>
        <v>1.1692645242008571E-3</v>
      </c>
      <c r="W35" s="8">
        <f>IF(W$23&lt;=$C35,0,IF(W$23&gt;(INDEX($D$14:$AA$14,1,$C35)+$C35),INDEX($D$19:$AA$19,,$C35)-SUM($D35:V35),INDEX($D$19:$AA$19,,$C35)/INDEX($D$14:$AA$14,1,$C35)))</f>
        <v>1.1692645242008571E-3</v>
      </c>
      <c r="X35" s="8">
        <f>IF(X$23&lt;=$C35,0,IF(X$23&gt;(INDEX($D$14:$AA$14,1,$C35)+$C35),INDEX($D$19:$AA$19,,$C35)-SUM($D35:W35),INDEX($D$19:$AA$19,,$C35)/INDEX($D$14:$AA$14,1,$C35)))</f>
        <v>1.1692645242008571E-3</v>
      </c>
      <c r="Y35" s="8">
        <f>IF(Y$23&lt;=$C35,0,IF(Y$23&gt;(INDEX($D$14:$AA$14,1,$C35)+$C35),INDEX($D$19:$AA$19,,$C35)-SUM($D35:X35),INDEX($D$19:$AA$19,,$C35)/INDEX($D$14:$AA$14,1,$C35)))</f>
        <v>1.1692645242008571E-3</v>
      </c>
      <c r="Z35" s="8">
        <f>IF(Z$23&lt;=$C35,0,IF(Z$23&gt;(INDEX($D$14:$AA$14,1,$C35)+$C35),INDEX($D$19:$AA$19,,$C35)-SUM($D35:Y35),INDEX($D$19:$AA$19,,$C35)/INDEX($D$14:$AA$14,1,$C35)))</f>
        <v>1.1692645242008571E-3</v>
      </c>
      <c r="AA35" s="8">
        <f>IF(AA$23&lt;=$C35,0,IF(AA$23&gt;(INDEX($D$14:$AA$14,1,$C35)+$C35),INDEX($D$19:$AA$19,,$C35)-SUM($D35:Z35),INDEX($D$19:$AA$19,,$C35)/INDEX($D$14:$AA$14,1,$C35)))</f>
        <v>1.1692645242008571E-3</v>
      </c>
      <c r="AB35" s="8">
        <f>IF(AB$23&lt;=$C35,0,IF(AB$23&gt;(INDEX($D$14:$AA$14,1,$C35)+$C35),INDEX($D$19:$AA$19,,$C35)-SUM($D35:AA35),INDEX($D$19:$AA$19,,$C35)/INDEX($D$14:$AA$14,1,$C35)))</f>
        <v>1.1692645242008571E-3</v>
      </c>
      <c r="AC35" s="8">
        <f>IF(AC$23&lt;=$C35,0,IF(AC$23&gt;(INDEX($D$14:$AG$14,1,$C35)+$C35),INDEX($D$19:$AG$19,,$C35)-SUM($D35:AB35),INDEX($D$19:$AG$19,,$C35)/INDEX($D$14:$AG$14,1,$C35)))</f>
        <v>1.1692645242008571E-3</v>
      </c>
      <c r="AD35" s="8">
        <f>IF(AD$23&lt;=$C35,0,IF(AD$23&gt;(INDEX($D$14:$AG$14,1,$C35)+$C35),INDEX($D$19:$AG$19,,$C35)-SUM($D35:AC35),INDEX($D$19:$AG$19,,$C35)/INDEX($D$14:$AG$14,1,$C35)))*0.5</f>
        <v>5.8463226210042857E-4</v>
      </c>
      <c r="AE35" s="8"/>
      <c r="AF35" s="8"/>
      <c r="AG35" s="8"/>
      <c r="AH35" s="11">
        <f t="shared" si="10"/>
        <v>1.9292864649314144E-2</v>
      </c>
      <c r="AI35" s="11">
        <v>7.0155871452051433E-2</v>
      </c>
      <c r="AJ35" s="11">
        <f t="shared" si="11"/>
        <v>5.0863006802737289E-2</v>
      </c>
      <c r="AK35" s="10">
        <f t="shared" si="8"/>
        <v>43.5</v>
      </c>
      <c r="AM35">
        <v>60</v>
      </c>
      <c r="AN35">
        <f t="shared" si="13"/>
        <v>16.5</v>
      </c>
      <c r="AO35">
        <v>50</v>
      </c>
      <c r="AP35">
        <f t="shared" si="14"/>
        <v>33.5</v>
      </c>
    </row>
    <row r="36" spans="2:42" x14ac:dyDescent="0.2">
      <c r="B36">
        <v>2007</v>
      </c>
      <c r="C36" s="10">
        <v>11</v>
      </c>
      <c r="E36" s="8">
        <f>IF(E$23&lt;=$C36,0,IF(E$23&gt;(INDEX($D$14:$AA$14,1,$C36)+$C36),INDEX($D$19:$AA$19,,$C36)-SUM($D36:D36),INDEX($D$19:$AA$19,,$C36)/INDEX($D$14:$AA$14,1,$C36)))</f>
        <v>0</v>
      </c>
      <c r="F36" s="8">
        <f>IF(F$23&lt;=$C36,0,IF(F$23&gt;(INDEX($D$14:$AA$14,1,$C36)+$C36),INDEX($D$19:$AA$19,,$C36)-SUM($D36:E36),INDEX($D$19:$AA$19,,$C36)/INDEX($D$14:$AA$14,1,$C36)))</f>
        <v>0</v>
      </c>
      <c r="G36" s="8">
        <f>IF(G$23&lt;=$C36,0,IF(G$23&gt;(INDEX($D$14:$AA$14,1,$C36)+$C36),INDEX($D$19:$AA$19,,$C36)-SUM($D36:F36),INDEX($D$19:$AA$19,,$C36)/INDEX($D$14:$AA$14,1,$C36)))</f>
        <v>0</v>
      </c>
      <c r="H36" s="8">
        <f>IF(H$23&lt;=$C36,0,IF(H$23&gt;(INDEX($D$14:$AA$14,1,$C36)+$C36),INDEX($D$19:$AA$19,,$C36)-SUM($D36:G36),INDEX($D$19:$AA$19,,$C36)/INDEX($D$14:$AA$14,1,$C36)))</f>
        <v>0</v>
      </c>
      <c r="I36" s="8">
        <f>IF(I$23&lt;=$C36,0,IF(I$23&gt;(INDEX($D$14:$AA$14,1,$C36)+$C36),INDEX($D$19:$AA$19,,$C36)-SUM($D36:H36),INDEX($D$19:$AA$19,,$C36)/INDEX($D$14:$AA$14,1,$C36)))</f>
        <v>0</v>
      </c>
      <c r="J36" s="8">
        <f>IF(J$23&lt;=$C36,0,IF(J$23&gt;(INDEX($D$14:$AA$14,1,$C36)+$C36),INDEX($D$19:$AA$19,,$C36)-SUM($D36:I36),INDEX($D$19:$AA$19,,$C36)/INDEX($D$14:$AA$14,1,$C36)))</f>
        <v>0</v>
      </c>
      <c r="K36" s="8">
        <f>IF(K$23&lt;=$C36,0,IF(K$23&gt;(INDEX($D$14:$AA$14,1,$C36)+$C36),INDEX($D$19:$AA$19,,$C36)-SUM($D36:J36),INDEX($D$19:$AA$19,,$C36)/INDEX($D$14:$AA$14,1,$C36)))</f>
        <v>0</v>
      </c>
      <c r="L36" s="8">
        <f>IF(L$23&lt;=$C36,0,IF(L$23&gt;(INDEX($D$14:$AA$14,1,$C36)+$C36),INDEX($D$19:$AA$19,,$C36)-SUM($D36:K36),INDEX($D$19:$AA$19,,$C36)/INDEX($D$14:$AA$14,1,$C36)))</f>
        <v>0</v>
      </c>
      <c r="M36" s="8">
        <f>IF(M$23&lt;=$C36,0,IF(M$23&gt;(INDEX($D$14:$AA$14,1,$C36)+$C36),INDEX($D$19:$AA$19,,$C36)-SUM($D36:L36),INDEX($D$19:$AA$19,,$C36)/INDEX($D$14:$AA$14,1,$C36)))</f>
        <v>0</v>
      </c>
      <c r="N36" s="8">
        <f>IF(N$23&lt;=$C36,0,IF(N$23&gt;(INDEX($D$14:$AA$14,1,$C36)+$C36),INDEX($D$19:$AA$19,,$C36)-SUM($D36:M36),INDEX($D$19:$AA$19,,$C36)/INDEX($D$14:$AA$14,1,$C36)))</f>
        <v>0</v>
      </c>
      <c r="O36" s="8">
        <f>IF(O$23&lt;=$C36,0,IF(O$23&gt;(INDEX($D$14:$AA$14,1,$C36)+$C36),INDEX($D$19:$AA$19,,$C36)-SUM($D36:N36),INDEX($D$19:$AA$19,,$C36)/INDEX($D$14:$AA$14,1,$C36)))</f>
        <v>8.9882280386281038E-4</v>
      </c>
      <c r="P36" s="8">
        <f>IF(P$23&lt;=$C36,0,IF(P$23&gt;(INDEX($D$14:$AA$14,1,$C36)+$C36),INDEX($D$19:$AA$19,,$C36)-SUM($D36:O36),INDEX($D$19:$AA$19,,$C36)/INDEX($D$14:$AA$14,1,$C36)))</f>
        <v>8.9882280386281038E-4</v>
      </c>
      <c r="Q36" s="8">
        <f>IF(Q$23&lt;=$C36,0,IF(Q$23&gt;(INDEX($D$14:$AA$14,1,$C36)+$C36),INDEX($D$19:$AA$19,,$C36)-SUM($D36:P36),INDEX($D$19:$AA$19,,$C36)/INDEX($D$14:$AA$14,1,$C36)))</f>
        <v>8.9882280386281038E-4</v>
      </c>
      <c r="R36" s="8">
        <f>IF(R$23&lt;=$C36,0,IF(R$23&gt;(INDEX($D$14:$AA$14,1,$C36)+$C36),INDEX($D$19:$AA$19,,$C36)-SUM($D36:Q36),INDEX($D$19:$AA$19,,$C36)/INDEX($D$14:$AA$14,1,$C36)))</f>
        <v>8.9882280386281038E-4</v>
      </c>
      <c r="S36" s="8">
        <f>IF(S$23&lt;=$C36,0,IF(S$23&gt;(INDEX($D$14:$AA$14,1,$C36)+$C36),INDEX($D$19:$AA$19,,$C36)-SUM($D36:R36),INDEX($D$19:$AA$19,,$C36)/INDEX($D$14:$AA$14,1,$C36)))</f>
        <v>8.9882280386281038E-4</v>
      </c>
      <c r="T36" s="8">
        <f>IF(T$23&lt;=$C36,0,IF(T$23&gt;(INDEX($D$14:$AA$14,1,$C36)+$C36),INDEX($D$19:$AA$19,,$C36)-SUM($D36:S36),INDEX($D$19:$AA$19,,$C36)/INDEX($D$14:$AA$14,1,$C36)))</f>
        <v>8.9882280386281038E-4</v>
      </c>
      <c r="U36" s="8">
        <f>IF(U$23&lt;=$C36,0,IF(U$23&gt;(INDEX($D$14:$AA$14,1,$C36)+$C36),INDEX($D$19:$AA$19,,$C36)-SUM($D36:T36),INDEX($D$19:$AA$19,,$C36)/INDEX($D$14:$AA$14,1,$C36)))</f>
        <v>8.9882280386281038E-4</v>
      </c>
      <c r="V36" s="8">
        <f>IF(V$23&lt;=$C36,0,IF(V$23&gt;(INDEX($D$14:$AA$14,1,$C36)+$C36),INDEX($D$19:$AA$19,,$C36)-SUM($D36:U36),INDEX($D$19:$AA$19,,$C36)/INDEX($D$14:$AA$14,1,$C36)))</f>
        <v>8.9882280386281038E-4</v>
      </c>
      <c r="W36" s="8">
        <f>IF(W$23&lt;=$C36,0,IF(W$23&gt;(INDEX($D$14:$AA$14,1,$C36)+$C36),INDEX($D$19:$AA$19,,$C36)-SUM($D36:V36),INDEX($D$19:$AA$19,,$C36)/INDEX($D$14:$AA$14,1,$C36)))</f>
        <v>8.9882280386281038E-4</v>
      </c>
      <c r="X36" s="8">
        <f>IF(X$23&lt;=$C36,0,IF(X$23&gt;(INDEX($D$14:$AA$14,1,$C36)+$C36),INDEX($D$19:$AA$19,,$C36)-SUM($D36:W36),INDEX($D$19:$AA$19,,$C36)/INDEX($D$14:$AA$14,1,$C36)))</f>
        <v>8.9882280386281038E-4</v>
      </c>
      <c r="Y36" s="8">
        <f>IF(Y$23&lt;=$C36,0,IF(Y$23&gt;(INDEX($D$14:$AA$14,1,$C36)+$C36),INDEX($D$19:$AA$19,,$C36)-SUM($D36:X36),INDEX($D$19:$AA$19,,$C36)/INDEX($D$14:$AA$14,1,$C36)))</f>
        <v>8.9882280386281038E-4</v>
      </c>
      <c r="Z36" s="8">
        <f>IF(Z$23&lt;=$C36,0,IF(Z$23&gt;(INDEX($D$14:$AA$14,1,$C36)+$C36),INDEX($D$19:$AA$19,,$C36)-SUM($D36:Y36),INDEX($D$19:$AA$19,,$C36)/INDEX($D$14:$AA$14,1,$C36)))</f>
        <v>8.9882280386281038E-4</v>
      </c>
      <c r="AA36" s="8">
        <f>IF(AA$23&lt;=$C36,0,IF(AA$23&gt;(INDEX($D$14:$AA$14,1,$C36)+$C36),INDEX($D$19:$AA$19,,$C36)-SUM($D36:Z36),INDEX($D$19:$AA$19,,$C36)/INDEX($D$14:$AA$14,1,$C36)))</f>
        <v>8.9882280386281038E-4</v>
      </c>
      <c r="AB36" s="8">
        <f>IF(AB$23&lt;=$C36,0,IF(AB$23&gt;(INDEX($D$14:$AA$14,1,$C36)+$C36),INDEX($D$19:$AA$19,,$C36)-SUM($D36:AA36),INDEX($D$19:$AA$19,,$C36)/INDEX($D$14:$AA$14,1,$C36)))</f>
        <v>8.9882280386281038E-4</v>
      </c>
      <c r="AC36" s="8">
        <f>IF(AC$23&lt;=$C36,0,IF(AC$23&gt;(INDEX($D$14:$AG$14,1,$C36)+$C36),INDEX($D$19:$AG$19,,$C36)-SUM($D36:AB36),INDEX($D$19:$AG$19,,$C36)/INDEX($D$14:$AG$14,1,$C36)))</f>
        <v>8.9882280386281038E-4</v>
      </c>
      <c r="AD36" s="8">
        <f>IF(AD$23&lt;=$C36,0,IF(AD$23&gt;(INDEX($D$14:$AG$14,1,$C36)+$C36),INDEX($D$19:$AG$19,,$C36)-SUM($D36:AC36),INDEX($D$19:$AG$19,,$C36)/INDEX($D$14:$AG$14,1,$C36)))*0.5</f>
        <v>4.4941140193140519E-4</v>
      </c>
      <c r="AE36" s="8"/>
      <c r="AF36" s="8"/>
      <c r="AG36" s="8"/>
      <c r="AH36" s="11">
        <f t="shared" si="10"/>
        <v>1.3931753459873559E-2</v>
      </c>
      <c r="AI36" s="11">
        <v>5.3929368231768623E-2</v>
      </c>
      <c r="AJ36" s="11">
        <f t="shared" si="11"/>
        <v>3.9997614771895063E-2</v>
      </c>
      <c r="AK36" s="10">
        <f t="shared" si="8"/>
        <v>44.5</v>
      </c>
      <c r="AM36">
        <v>60</v>
      </c>
      <c r="AN36">
        <f t="shared" si="13"/>
        <v>15.5</v>
      </c>
      <c r="AO36">
        <v>50</v>
      </c>
      <c r="AP36">
        <f t="shared" si="14"/>
        <v>34.5</v>
      </c>
    </row>
    <row r="37" spans="2:42" x14ac:dyDescent="0.2">
      <c r="B37">
        <v>2008</v>
      </c>
      <c r="C37" s="10">
        <v>12</v>
      </c>
      <c r="E37" s="8">
        <f>IF(E$23&lt;=$C37,0,IF(E$23&gt;(INDEX($D$14:$AA$14,1,$C37)+$C37),INDEX($D$19:$AA$19,,$C37)-SUM($D37:D37),INDEX($D$19:$AA$19,,$C37)/INDEX($D$14:$AA$14,1,$C37)))</f>
        <v>0</v>
      </c>
      <c r="F37" s="8">
        <f>IF(F$23&lt;=$C37,0,IF(F$23&gt;(INDEX($D$14:$AA$14,1,$C37)+$C37),INDEX($D$19:$AA$19,,$C37)-SUM($D37:E37),INDEX($D$19:$AA$19,,$C37)/INDEX($D$14:$AA$14,1,$C37)))</f>
        <v>0</v>
      </c>
      <c r="G37" s="8">
        <f>IF(G$23&lt;=$C37,0,IF(G$23&gt;(INDEX($D$14:$AA$14,1,$C37)+$C37),INDEX($D$19:$AA$19,,$C37)-SUM($D37:F37),INDEX($D$19:$AA$19,,$C37)/INDEX($D$14:$AA$14,1,$C37)))</f>
        <v>0</v>
      </c>
      <c r="H37" s="8">
        <f>IF(H$23&lt;=$C37,0,IF(H$23&gt;(INDEX($D$14:$AA$14,1,$C37)+$C37),INDEX($D$19:$AA$19,,$C37)-SUM($D37:G37),INDEX($D$19:$AA$19,,$C37)/INDEX($D$14:$AA$14,1,$C37)))</f>
        <v>0</v>
      </c>
      <c r="I37" s="8">
        <f>IF(I$23&lt;=$C37,0,IF(I$23&gt;(INDEX($D$14:$AA$14,1,$C37)+$C37),INDEX($D$19:$AA$19,,$C37)-SUM($D37:H37),INDEX($D$19:$AA$19,,$C37)/INDEX($D$14:$AA$14,1,$C37)))</f>
        <v>0</v>
      </c>
      <c r="J37" s="8">
        <f>IF(J$23&lt;=$C37,0,IF(J$23&gt;(INDEX($D$14:$AA$14,1,$C37)+$C37),INDEX($D$19:$AA$19,,$C37)-SUM($D37:I37),INDEX($D$19:$AA$19,,$C37)/INDEX($D$14:$AA$14,1,$C37)))</f>
        <v>0</v>
      </c>
      <c r="K37" s="8">
        <f>IF(K$23&lt;=$C37,0,IF(K$23&gt;(INDEX($D$14:$AA$14,1,$C37)+$C37),INDEX($D$19:$AA$19,,$C37)-SUM($D37:J37),INDEX($D$19:$AA$19,,$C37)/INDEX($D$14:$AA$14,1,$C37)))</f>
        <v>0</v>
      </c>
      <c r="L37" s="8">
        <f>IF(L$23&lt;=$C37,0,IF(L$23&gt;(INDEX($D$14:$AA$14,1,$C37)+$C37),INDEX($D$19:$AA$19,,$C37)-SUM($D37:K37),INDEX($D$19:$AA$19,,$C37)/INDEX($D$14:$AA$14,1,$C37)))</f>
        <v>0</v>
      </c>
      <c r="M37" s="8">
        <f>IF(M$23&lt;=$C37,0,IF(M$23&gt;(INDEX($D$14:$AA$14,1,$C37)+$C37),INDEX($D$19:$AA$19,,$C37)-SUM($D37:L37),INDEX($D$19:$AA$19,,$C37)/INDEX($D$14:$AA$14,1,$C37)))</f>
        <v>0</v>
      </c>
      <c r="N37" s="8">
        <f>IF(N$23&lt;=$C37,0,IF(N$23&gt;(INDEX($D$14:$AA$14,1,$C37)+$C37),INDEX($D$19:$AA$19,,$C37)-SUM($D37:M37),INDEX($D$19:$AA$19,,$C37)/INDEX($D$14:$AA$14,1,$C37)))</f>
        <v>0</v>
      </c>
      <c r="O37" s="8">
        <f>IF(O$23&lt;=$C37,0,IF(O$23&gt;(INDEX($D$14:$AA$14,1,$C37)+$C37),INDEX($D$19:$AA$19,,$C37)-SUM($D37:N37),INDEX($D$19:$AA$19,,$C37)/INDEX($D$14:$AA$14,1,$C37)))</f>
        <v>0</v>
      </c>
      <c r="P37" s="8">
        <f>IF(P$23&lt;=$C37,0,IF(P$23&gt;(INDEX($D$14:$AA$14,1,$C37)+$C37),INDEX($D$19:$AA$19,,$C37)-SUM($D37:O37),INDEX($D$19:$AA$19,,$C37)/INDEX($D$14:$AA$14,1,$C37)))</f>
        <v>2.6246468302383755E-3</v>
      </c>
      <c r="Q37" s="8">
        <f>IF(Q$23&lt;=$C37,0,IF(Q$23&gt;(INDEX($D$14:$AA$14,1,$C37)+$C37),INDEX($D$19:$AA$19,,$C37)-SUM($D37:P37),INDEX($D$19:$AA$19,,$C37)/INDEX($D$14:$AA$14,1,$C37)))</f>
        <v>2.6246468302383755E-3</v>
      </c>
      <c r="R37" s="8">
        <f>IF(R$23&lt;=$C37,0,IF(R$23&gt;(INDEX($D$14:$AA$14,1,$C37)+$C37),INDEX($D$19:$AA$19,,$C37)-SUM($D37:Q37),INDEX($D$19:$AA$19,,$C37)/INDEX($D$14:$AA$14,1,$C37)))</f>
        <v>2.6246468302383755E-3</v>
      </c>
      <c r="S37" s="8">
        <f>IF(S$23&lt;=$C37,0,IF(S$23&gt;(INDEX($D$14:$AA$14,1,$C37)+$C37),INDEX($D$19:$AA$19,,$C37)-SUM($D37:R37),INDEX($D$19:$AA$19,,$C37)/INDEX($D$14:$AA$14,1,$C37)))</f>
        <v>2.6246468302383755E-3</v>
      </c>
      <c r="T37" s="8">
        <f>IF(T$23&lt;=$C37,0,IF(T$23&gt;(INDEX($D$14:$AA$14,1,$C37)+$C37),INDEX($D$19:$AA$19,,$C37)-SUM($D37:S37),INDEX($D$19:$AA$19,,$C37)/INDEX($D$14:$AA$14,1,$C37)))</f>
        <v>2.6246468302383755E-3</v>
      </c>
      <c r="U37" s="8">
        <f>IF(U$23&lt;=$C37,0,IF(U$23&gt;(INDEX($D$14:$AA$14,1,$C37)+$C37),INDEX($D$19:$AA$19,,$C37)-SUM($D37:T37),INDEX($D$19:$AA$19,,$C37)/INDEX($D$14:$AA$14,1,$C37)))</f>
        <v>2.6246468302383755E-3</v>
      </c>
      <c r="V37" s="8">
        <f>IF(V$23&lt;=$C37,0,IF(V$23&gt;(INDEX($D$14:$AA$14,1,$C37)+$C37),INDEX($D$19:$AA$19,,$C37)-SUM($D37:U37),INDEX($D$19:$AA$19,,$C37)/INDEX($D$14:$AA$14,1,$C37)))</f>
        <v>2.6246468302383755E-3</v>
      </c>
      <c r="W37" s="8">
        <f>IF(W$23&lt;=$C37,0,IF(W$23&gt;(INDEX($D$14:$AA$14,1,$C37)+$C37),INDEX($D$19:$AA$19,,$C37)-SUM($D37:V37),INDEX($D$19:$AA$19,,$C37)/INDEX($D$14:$AA$14,1,$C37)))</f>
        <v>2.6246468302383755E-3</v>
      </c>
      <c r="X37" s="8">
        <f>IF(X$23&lt;=$C37,0,IF(X$23&gt;(INDEX($D$14:$AA$14,1,$C37)+$C37),INDEX($D$19:$AA$19,,$C37)-SUM($D37:W37),INDEX($D$19:$AA$19,,$C37)/INDEX($D$14:$AA$14,1,$C37)))</f>
        <v>2.6246468302383755E-3</v>
      </c>
      <c r="Y37" s="8">
        <f>IF(Y$23&lt;=$C37,0,IF(Y$23&gt;(INDEX($D$14:$AA$14,1,$C37)+$C37),INDEX($D$19:$AA$19,,$C37)-SUM($D37:X37),INDEX($D$19:$AA$19,,$C37)/INDEX($D$14:$AA$14,1,$C37)))</f>
        <v>2.6246468302383755E-3</v>
      </c>
      <c r="Z37" s="8">
        <f>IF(Z$23&lt;=$C37,0,IF(Z$23&gt;(INDEX($D$14:$AA$14,1,$C37)+$C37),INDEX($D$19:$AA$19,,$C37)-SUM($D37:Y37),INDEX($D$19:$AA$19,,$C37)/INDEX($D$14:$AA$14,1,$C37)))</f>
        <v>2.6246468302383755E-3</v>
      </c>
      <c r="AA37" s="8">
        <f>IF(AA$23&lt;=$C37,0,IF(AA$23&gt;(INDEX($D$14:$AA$14,1,$C37)+$C37),INDEX($D$19:$AA$19,,$C37)-SUM($D37:Z37),INDEX($D$19:$AA$19,,$C37)/INDEX($D$14:$AA$14,1,$C37)))</f>
        <v>2.6246468302383755E-3</v>
      </c>
      <c r="AB37" s="8">
        <f>IF(AB$23&lt;=$C37,0,IF(AB$23&gt;(INDEX($D$14:$AA$14,1,$C37)+$C37),INDEX($D$19:$AA$19,,$C37)-SUM($D37:AA37),INDEX($D$19:$AA$19,,$C37)/INDEX($D$14:$AA$14,1,$C37)))</f>
        <v>2.6246468302383755E-3</v>
      </c>
      <c r="AC37" s="8">
        <f>IF(AC$23&lt;=$C37,0,IF(AC$23&gt;(INDEX($D$14:$AG$14,1,$C37)+$C37),INDEX($D$19:$AG$19,,$C37)-SUM($D37:AB37),INDEX($D$19:$AG$19,,$C37)/INDEX($D$14:$AG$14,1,$C37)))</f>
        <v>2.6246468302383755E-3</v>
      </c>
      <c r="AD37" s="8">
        <f>IF(AD$23&lt;=$C37,0,IF(AD$23&gt;(INDEX($D$14:$AG$14,1,$C37)+$C37),INDEX($D$19:$AG$19,,$C37)-SUM($D37:AC37),INDEX($D$19:$AG$19,,$C37)/INDEX($D$14:$AG$14,1,$C37)))*0.5</f>
        <v>1.3123234151191877E-3</v>
      </c>
      <c r="AE37" s="8"/>
      <c r="AF37" s="8"/>
      <c r="AG37" s="8"/>
      <c r="AH37" s="11">
        <f t="shared" si="10"/>
        <v>3.8057379038456435E-2</v>
      </c>
      <c r="AI37" s="11">
        <v>0.15747880981430254</v>
      </c>
      <c r="AJ37" s="11">
        <f t="shared" si="11"/>
        <v>0.1194214307758461</v>
      </c>
      <c r="AK37" s="10">
        <f t="shared" si="8"/>
        <v>45.5</v>
      </c>
      <c r="AM37">
        <v>60</v>
      </c>
      <c r="AN37">
        <f t="shared" si="13"/>
        <v>14.5</v>
      </c>
      <c r="AO37">
        <v>50</v>
      </c>
      <c r="AP37">
        <f t="shared" si="14"/>
        <v>35.5</v>
      </c>
    </row>
    <row r="38" spans="2:42" x14ac:dyDescent="0.2">
      <c r="B38">
        <v>2009</v>
      </c>
      <c r="C38" s="10">
        <v>13</v>
      </c>
      <c r="E38" s="8">
        <f>IF(E$23&lt;=$C38,0,IF(E$23&gt;(INDEX($D$14:$AA$14,1,$C38)+$C38),INDEX($D$19:$AA$19,,$C38)-SUM($D38:D38),INDEX($D$19:$AA$19,,$C38)/INDEX($D$14:$AA$14,1,$C38)))</f>
        <v>0</v>
      </c>
      <c r="F38" s="8">
        <f>IF(F$23&lt;=$C38,0,IF(F$23&gt;(INDEX($D$14:$AA$14,1,$C38)+$C38),INDEX($D$19:$AA$19,,$C38)-SUM($D38:E38),INDEX($D$19:$AA$19,,$C38)/INDEX($D$14:$AA$14,1,$C38)))</f>
        <v>0</v>
      </c>
      <c r="G38" s="8">
        <f>IF(G$23&lt;=$C38,0,IF(G$23&gt;(INDEX($D$14:$AA$14,1,$C38)+$C38),INDEX($D$19:$AA$19,,$C38)-SUM($D38:F38),INDEX($D$19:$AA$19,,$C38)/INDEX($D$14:$AA$14,1,$C38)))</f>
        <v>0</v>
      </c>
      <c r="H38" s="8">
        <f>IF(H$23&lt;=$C38,0,IF(H$23&gt;(INDEX($D$14:$AA$14,1,$C38)+$C38),INDEX($D$19:$AA$19,,$C38)-SUM($D38:G38),INDEX($D$19:$AA$19,,$C38)/INDEX($D$14:$AA$14,1,$C38)))</f>
        <v>0</v>
      </c>
      <c r="I38" s="8">
        <f>IF(I$23&lt;=$C38,0,IF(I$23&gt;(INDEX($D$14:$AA$14,1,$C38)+$C38),INDEX($D$19:$AA$19,,$C38)-SUM($D38:H38),INDEX($D$19:$AA$19,,$C38)/INDEX($D$14:$AA$14,1,$C38)))</f>
        <v>0</v>
      </c>
      <c r="J38" s="8">
        <f>IF(J$23&lt;=$C38,0,IF(J$23&gt;(INDEX($D$14:$AA$14,1,$C38)+$C38),INDEX($D$19:$AA$19,,$C38)-SUM($D38:I38),INDEX($D$19:$AA$19,,$C38)/INDEX($D$14:$AA$14,1,$C38)))</f>
        <v>0</v>
      </c>
      <c r="K38" s="8">
        <f>IF(K$23&lt;=$C38,0,IF(K$23&gt;(INDEX($D$14:$AA$14,1,$C38)+$C38),INDEX($D$19:$AA$19,,$C38)-SUM($D38:J38),INDEX($D$19:$AA$19,,$C38)/INDEX($D$14:$AA$14,1,$C38)))</f>
        <v>0</v>
      </c>
      <c r="L38" s="8">
        <f>IF(L$23&lt;=$C38,0,IF(L$23&gt;(INDEX($D$14:$AA$14,1,$C38)+$C38),INDEX($D$19:$AA$19,,$C38)-SUM($D38:K38),INDEX($D$19:$AA$19,,$C38)/INDEX($D$14:$AA$14,1,$C38)))</f>
        <v>0</v>
      </c>
      <c r="M38" s="8">
        <f>IF(M$23&lt;=$C38,0,IF(M$23&gt;(INDEX($D$14:$AA$14,1,$C38)+$C38),INDEX($D$19:$AA$19,,$C38)-SUM($D38:L38),INDEX($D$19:$AA$19,,$C38)/INDEX($D$14:$AA$14,1,$C38)))</f>
        <v>0</v>
      </c>
      <c r="N38" s="8">
        <f>IF(N$23&lt;=$C38,0,IF(N$23&gt;(INDEX($D$14:$AA$14,1,$C38)+$C38),INDEX($D$19:$AA$19,,$C38)-SUM($D38:M38),INDEX($D$19:$AA$19,,$C38)/INDEX($D$14:$AA$14,1,$C38)))</f>
        <v>0</v>
      </c>
      <c r="O38" s="8">
        <f>IF(O$23&lt;=$C38,0,IF(O$23&gt;(INDEX($D$14:$AA$14,1,$C38)+$C38),INDEX($D$19:$AA$19,,$C38)-SUM($D38:N38),INDEX($D$19:$AA$19,,$C38)/INDEX($D$14:$AA$14,1,$C38)))</f>
        <v>0</v>
      </c>
      <c r="P38" s="8">
        <f>IF(P$23&lt;=$C38,0,IF(P$23&gt;(INDEX($D$14:$AA$14,1,$C38)+$C38),INDEX($D$19:$AA$19,,$C38)-SUM($D38:O38),INDEX($D$19:$AA$19,,$C38)/INDEX($D$14:$AA$14,1,$C38)))</f>
        <v>0</v>
      </c>
      <c r="Q38" s="8">
        <f>IF(Q$23&lt;=$C38,0,IF(Q$23&gt;(INDEX($D$14:$AA$14,1,$C38)+$C38),INDEX($D$19:$AA$19,,$C38)-SUM($D38:P38),INDEX($D$19:$AA$19,,$C38)/INDEX($D$14:$AA$14,1,$C38)))</f>
        <v>6.7002910573496456E-3</v>
      </c>
      <c r="R38" s="8">
        <f>IF(R$23&lt;=$C38,0,IF(R$23&gt;(INDEX($D$14:$AA$14,1,$C38)+$C38),INDEX($D$19:$AA$19,,$C38)-SUM($D38:Q38),INDEX($D$19:$AA$19,,$C38)/INDEX($D$14:$AA$14,1,$C38)))</f>
        <v>6.7002910573496456E-3</v>
      </c>
      <c r="S38" s="8">
        <f>IF(S$23&lt;=$C38,0,IF(S$23&gt;(INDEX($D$14:$AA$14,1,$C38)+$C38),INDEX($D$19:$AA$19,,$C38)-SUM($D38:R38),INDEX($D$19:$AA$19,,$C38)/INDEX($D$14:$AA$14,1,$C38)))</f>
        <v>6.7002910573496456E-3</v>
      </c>
      <c r="T38" s="8">
        <f>IF(T$23&lt;=$C38,0,IF(T$23&gt;(INDEX($D$14:$AA$14,1,$C38)+$C38),INDEX($D$19:$AA$19,,$C38)-SUM($D38:S38),INDEX($D$19:$AA$19,,$C38)/INDEX($D$14:$AA$14,1,$C38)))</f>
        <v>6.7002910573496456E-3</v>
      </c>
      <c r="U38" s="8">
        <f>IF(U$23&lt;=$C38,0,IF(U$23&gt;(INDEX($D$14:$AA$14,1,$C38)+$C38),INDEX($D$19:$AA$19,,$C38)-SUM($D38:T38),INDEX($D$19:$AA$19,,$C38)/INDEX($D$14:$AA$14,1,$C38)))</f>
        <v>6.7002910573496456E-3</v>
      </c>
      <c r="V38" s="8">
        <f>IF(V$23&lt;=$C38,0,IF(V$23&gt;(INDEX($D$14:$AA$14,1,$C38)+$C38),INDEX($D$19:$AA$19,,$C38)-SUM($D38:U38),INDEX($D$19:$AA$19,,$C38)/INDEX($D$14:$AA$14,1,$C38)))</f>
        <v>6.7002910573496456E-3</v>
      </c>
      <c r="W38" s="8">
        <f>IF(W$23&lt;=$C38,0,IF(W$23&gt;(INDEX($D$14:$AA$14,1,$C38)+$C38),INDEX($D$19:$AA$19,,$C38)-SUM($D38:V38),INDEX($D$19:$AA$19,,$C38)/INDEX($D$14:$AA$14,1,$C38)))</f>
        <v>6.7002910573496456E-3</v>
      </c>
      <c r="X38" s="8">
        <f>IF(X$23&lt;=$C38,0,IF(X$23&gt;(INDEX($D$14:$AA$14,1,$C38)+$C38),INDEX($D$19:$AA$19,,$C38)-SUM($D38:W38),INDEX($D$19:$AA$19,,$C38)/INDEX($D$14:$AA$14,1,$C38)))</f>
        <v>6.7002910573496456E-3</v>
      </c>
      <c r="Y38" s="8">
        <f>IF(Y$23&lt;=$C38,0,IF(Y$23&gt;(INDEX($D$14:$AA$14,1,$C38)+$C38),INDEX($D$19:$AA$19,,$C38)-SUM($D38:X38),INDEX($D$19:$AA$19,,$C38)/INDEX($D$14:$AA$14,1,$C38)))</f>
        <v>6.7002910573496456E-3</v>
      </c>
      <c r="Z38" s="8">
        <f>IF(Z$23&lt;=$C38,0,IF(Z$23&gt;(INDEX($D$14:$AA$14,1,$C38)+$C38),INDEX($D$19:$AA$19,,$C38)-SUM($D38:Y38),INDEX($D$19:$AA$19,,$C38)/INDEX($D$14:$AA$14,1,$C38)))</f>
        <v>6.7002910573496456E-3</v>
      </c>
      <c r="AA38" s="8">
        <f>IF(AA$23&lt;=$C38,0,IF(AA$23&gt;(INDEX($D$14:$AA$14,1,$C38)+$C38),INDEX($D$19:$AA$19,,$C38)-SUM($D38:Z38),INDEX($D$19:$AA$19,,$C38)/INDEX($D$14:$AA$14,1,$C38)))</f>
        <v>6.7002910573496456E-3</v>
      </c>
      <c r="AB38" s="8">
        <f>IF(AB$23&lt;=$C38,0,IF(AB$23&gt;(INDEX($D$14:$AA$14,1,$C38)+$C38),INDEX($D$19:$AA$19,,$C38)-SUM($D38:AA38),INDEX($D$19:$AA$19,,$C38)/INDEX($D$14:$AA$14,1,$C38)))</f>
        <v>6.7002910573496456E-3</v>
      </c>
      <c r="AC38" s="8">
        <f>IF(AC$23&lt;=$C38,0,IF(AC$23&gt;(INDEX($D$14:$AG$14,1,$C38)+$C38),INDEX($D$19:$AG$19,,$C38)-SUM($D38:AB38),INDEX($D$19:$AG$19,,$C38)/INDEX($D$14:$AG$14,1,$C38)))</f>
        <v>6.7002910573496456E-3</v>
      </c>
      <c r="AD38" s="8">
        <f>IF(AD$23&lt;=$C38,0,IF(AD$23&gt;(INDEX($D$14:$AG$14,1,$C38)+$C38),INDEX($D$19:$AG$19,,$C38)-SUM($D38:AC38),INDEX($D$19:$AG$19,,$C38)/INDEX($D$14:$AG$14,1,$C38)))*0.5</f>
        <v>3.3501455286748228E-3</v>
      </c>
      <c r="AE38" s="8"/>
      <c r="AF38" s="8"/>
      <c r="AG38" s="8"/>
      <c r="AH38" s="11">
        <f t="shared" si="10"/>
        <v>9.0453929274220218E-2</v>
      </c>
      <c r="AI38" s="11">
        <v>0.40201746344097872</v>
      </c>
      <c r="AJ38" s="11">
        <f t="shared" si="11"/>
        <v>0.31156353416675853</v>
      </c>
      <c r="AK38" s="10">
        <f t="shared" si="8"/>
        <v>46.5</v>
      </c>
      <c r="AM38">
        <v>60</v>
      </c>
      <c r="AN38">
        <f t="shared" si="13"/>
        <v>13.5</v>
      </c>
      <c r="AO38">
        <v>50</v>
      </c>
      <c r="AP38">
        <f t="shared" si="14"/>
        <v>36.5</v>
      </c>
    </row>
    <row r="39" spans="2:42" x14ac:dyDescent="0.2">
      <c r="B39">
        <v>2010</v>
      </c>
      <c r="C39" s="10">
        <v>14</v>
      </c>
      <c r="E39" s="8">
        <f>IF(E$23&lt;=$C39,0,IF(E$23&gt;(INDEX($D$14:$AA$14,1,$C39)+$C39),INDEX($D$19:$AA$19,,$C39)-SUM($D39:D39),INDEX($D$19:$AA$19,,$C39)/INDEX($D$14:$AA$14,1,$C39)))</f>
        <v>0</v>
      </c>
      <c r="F39" s="8">
        <f>IF(F$23&lt;=$C39,0,IF(F$23&gt;(INDEX($D$14:$AA$14,1,$C39)+$C39),INDEX($D$19:$AA$19,,$C39)-SUM($D39:E39),INDEX($D$19:$AA$19,,$C39)/INDEX($D$14:$AA$14,1,$C39)))</f>
        <v>0</v>
      </c>
      <c r="G39" s="8">
        <f>IF(G$23&lt;=$C39,0,IF(G$23&gt;(INDEX($D$14:$AA$14,1,$C39)+$C39),INDEX($D$19:$AA$19,,$C39)-SUM($D39:F39),INDEX($D$19:$AA$19,,$C39)/INDEX($D$14:$AA$14,1,$C39)))</f>
        <v>0</v>
      </c>
      <c r="H39" s="8">
        <f>IF(H$23&lt;=$C39,0,IF(H$23&gt;(INDEX($D$14:$AA$14,1,$C39)+$C39),INDEX($D$19:$AA$19,,$C39)-SUM($D39:G39),INDEX($D$19:$AA$19,,$C39)/INDEX($D$14:$AA$14,1,$C39)))</f>
        <v>0</v>
      </c>
      <c r="I39" s="8">
        <f>IF(I$23&lt;=$C39,0,IF(I$23&gt;(INDEX($D$14:$AA$14,1,$C39)+$C39),INDEX($D$19:$AA$19,,$C39)-SUM($D39:H39),INDEX($D$19:$AA$19,,$C39)/INDEX($D$14:$AA$14,1,$C39)))</f>
        <v>0</v>
      </c>
      <c r="J39" s="8">
        <f>IF(J$23&lt;=$C39,0,IF(J$23&gt;(INDEX($D$14:$AA$14,1,$C39)+$C39),INDEX($D$19:$AA$19,,$C39)-SUM($D39:I39),INDEX($D$19:$AA$19,,$C39)/INDEX($D$14:$AA$14,1,$C39)))</f>
        <v>0</v>
      </c>
      <c r="K39" s="8">
        <f>IF(K$23&lt;=$C39,0,IF(K$23&gt;(INDEX($D$14:$AA$14,1,$C39)+$C39),INDEX($D$19:$AA$19,,$C39)-SUM($D39:J39),INDEX($D$19:$AA$19,,$C39)/INDEX($D$14:$AA$14,1,$C39)))</f>
        <v>0</v>
      </c>
      <c r="L39" s="8">
        <f>IF(L$23&lt;=$C39,0,IF(L$23&gt;(INDEX($D$14:$AA$14,1,$C39)+$C39),INDEX($D$19:$AA$19,,$C39)-SUM($D39:K39),INDEX($D$19:$AA$19,,$C39)/INDEX($D$14:$AA$14,1,$C39)))</f>
        <v>0</v>
      </c>
      <c r="M39" s="8">
        <f>IF(M$23&lt;=$C39,0,IF(M$23&gt;(INDEX($D$14:$AA$14,1,$C39)+$C39),INDEX($D$19:$AA$19,,$C39)-SUM($D39:L39),INDEX($D$19:$AA$19,,$C39)/INDEX($D$14:$AA$14,1,$C39)))</f>
        <v>0</v>
      </c>
      <c r="N39" s="8">
        <f>IF(N$23&lt;=$C39,0,IF(N$23&gt;(INDEX($D$14:$AA$14,1,$C39)+$C39),INDEX($D$19:$AA$19,,$C39)-SUM($D39:M39),INDEX($D$19:$AA$19,,$C39)/INDEX($D$14:$AA$14,1,$C39)))</f>
        <v>0</v>
      </c>
      <c r="O39" s="8">
        <f>IF(O$23&lt;=$C39,0,IF(O$23&gt;(INDEX($D$14:$AA$14,1,$C39)+$C39),INDEX($D$19:$AA$19,,$C39)-SUM($D39:N39),INDEX($D$19:$AA$19,,$C39)/INDEX($D$14:$AA$14,1,$C39)))</f>
        <v>0</v>
      </c>
      <c r="P39" s="8">
        <f>IF(P$23&lt;=$C39,0,IF(P$23&gt;(INDEX($D$14:$AA$14,1,$C39)+$C39),INDEX($D$19:$AA$19,,$C39)-SUM($D39:O39),INDEX($D$19:$AA$19,,$C39)/INDEX($D$14:$AA$14,1,$C39)))</f>
        <v>0</v>
      </c>
      <c r="Q39" s="8">
        <f>IF(Q$23&lt;=$C39,0,IF(Q$23&gt;(INDEX($D$14:$AA$14,1,$C39)+$C39),INDEX($D$19:$AA$19,,$C39)-SUM($D39:P39),INDEX($D$19:$AA$19,,$C39)/INDEX($D$14:$AA$14,1,$C39)))</f>
        <v>0</v>
      </c>
      <c r="R39" s="8">
        <f>IF(R$23&lt;=$C39,0,IF(R$23&gt;(INDEX($D$14:$AA$14,1,$C39)+$C39),INDEX($D$19:$AA$19,,$C39)-SUM($D39:Q39),INDEX($D$19:$AA$19,,$C39)/INDEX($D$14:$AA$14,1,$C39)))</f>
        <v>0</v>
      </c>
      <c r="S39" s="8">
        <f>IF(S$23&lt;=$C39,0,IF(S$23&gt;(INDEX($D$14:$AA$14,1,$C39)+$C39),INDEX($D$19:$AA$19,,$C39)-SUM($D39:R39),INDEX($D$19:$AA$19,,$C39)/INDEX($D$14:$AA$14,1,$C39)))</f>
        <v>0</v>
      </c>
      <c r="T39" s="8">
        <f>IF(T$23&lt;=$C39,0,IF(T$23&gt;(INDEX($D$14:$AA$14,1,$C39)+$C39),INDEX($D$19:$AA$19,,$C39)-SUM($D39:S39),INDEX($D$19:$AA$19,,$C39)/INDEX($D$14:$AA$14,1,$C39)))</f>
        <v>0</v>
      </c>
      <c r="U39" s="8">
        <f>IF(U$23&lt;=$C39,0,IF(U$23&gt;(INDEX($D$14:$AA$14,1,$C39)+$C39),INDEX($D$19:$AA$19,,$C39)-SUM($D39:T39),INDEX($D$19:$AA$19,,$C39)/INDEX($D$14:$AA$14,1,$C39)))</f>
        <v>0</v>
      </c>
      <c r="V39" s="8">
        <f>IF(V$23&lt;=$C39,0,IF(V$23&gt;(INDEX($D$14:$AA$14,1,$C39)+$C39),INDEX($D$19:$AA$19,,$C39)-SUM($D39:U39),INDEX($D$19:$AA$19,,$C39)/INDEX($D$14:$AA$14,1,$C39)))</f>
        <v>0</v>
      </c>
      <c r="W39" s="8">
        <f>IF(W$23&lt;=$C39,0,IF(W$23&gt;(INDEX($D$14:$AA$14,1,$C39)+$C39),INDEX($D$19:$AA$19,,$C39)-SUM($D39:V39),INDEX($D$19:$AA$19,,$C39)/INDEX($D$14:$AA$14,1,$C39)))</f>
        <v>0</v>
      </c>
      <c r="X39" s="8">
        <f>IF(X$23&lt;=$C39,0,IF(X$23&gt;(INDEX($D$14:$AA$14,1,$C39)+$C39),INDEX($D$19:$AA$19,,$C39)-SUM($D39:W39),INDEX($D$19:$AA$19,,$C39)/INDEX($D$14:$AA$14,1,$C39)))</f>
        <v>0</v>
      </c>
      <c r="Y39" s="8">
        <f>IF(Y$23&lt;=$C39,0,IF(Y$23&gt;(INDEX($D$14:$AA$14,1,$C39)+$C39),INDEX($D$19:$AA$19,,$C39)-SUM($D39:X39),INDEX($D$19:$AA$19,,$C39)/INDEX($D$14:$AA$14,1,$C39)))</f>
        <v>0</v>
      </c>
      <c r="Z39" s="8">
        <f>IF(Z$23&lt;=$C39,0,IF(Z$23&gt;(INDEX($D$14:$AA$14,1,$C39)+$C39),INDEX($D$19:$AA$19,,$C39)-SUM($D39:Y39),INDEX($D$19:$AA$19,,$C39)/INDEX($D$14:$AA$14,1,$C39)))</f>
        <v>0</v>
      </c>
      <c r="AA39" s="8">
        <f>IF(AA$23&lt;=$C39,0,IF(AA$23&gt;(INDEX($D$14:$AA$14,1,$C39)+$C39),INDEX($D$19:$AA$19,,$C39)-SUM($D39:Z39),INDEX($D$19:$AA$19,,$C39)/INDEX($D$14:$AA$14,1,$C39)))</f>
        <v>0</v>
      </c>
      <c r="AB39" s="8">
        <f>IF(AB$23&lt;=$C39,0,IF(AB$23&gt;(INDEX($D$14:$AA$14,1,$C39)+$C39),INDEX($D$19:$AA$19,,$C39)-SUM($D39:AA39),INDEX($D$19:$AA$19,,$C39)/INDEX($D$14:$AA$14,1,$C39)))</f>
        <v>0</v>
      </c>
      <c r="AC39" s="8">
        <f>IF(AC$23&lt;=$C39,0,IF(AC$23&gt;(INDEX($D$14:$AG$14,1,$C39)+$C39),INDEX($D$19:$AG$19,,$C39)-SUM($D39:AB39),INDEX($D$19:$AG$19,,$C39)/INDEX($D$14:$AG$14,1,$C39)))</f>
        <v>0</v>
      </c>
      <c r="AD39" s="8">
        <f>IF(AD$23&lt;=$C39,0,IF(AD$23&gt;(INDEX($D$14:$AG$14,1,$C39)+$C39),INDEX($D$19:$AG$19,,$C39)-SUM($D39:AC39),INDEX($D$19:$AG$19,,$C39)/INDEX($D$14:$AG$14,1,$C39)))*0.5</f>
        <v>0</v>
      </c>
      <c r="AE39" s="8"/>
      <c r="AF39" s="8"/>
      <c r="AG39" s="8"/>
      <c r="AH39" s="11">
        <f t="shared" si="10"/>
        <v>0</v>
      </c>
      <c r="AI39" s="11">
        <v>0</v>
      </c>
      <c r="AJ39" s="11">
        <f t="shared" si="11"/>
        <v>0</v>
      </c>
      <c r="AK39" s="10">
        <f t="shared" si="8"/>
        <v>47.5</v>
      </c>
      <c r="AM39">
        <v>60</v>
      </c>
      <c r="AN39">
        <f t="shared" si="13"/>
        <v>12.5</v>
      </c>
      <c r="AO39">
        <v>50</v>
      </c>
      <c r="AP39">
        <f t="shared" si="14"/>
        <v>37.5</v>
      </c>
    </row>
    <row r="40" spans="2:42" x14ac:dyDescent="0.2">
      <c r="B40">
        <v>2011</v>
      </c>
      <c r="C40" s="10">
        <v>15</v>
      </c>
      <c r="E40" s="8">
        <f>IF(E$23&lt;=$C40,0,IF(E$23&gt;(INDEX($D$14:$AA$14,1,$C40)+$C40),INDEX($D$19:$AA$19,,$C40)-SUM($D40:D40),INDEX($D$19:$AA$19,,$C40)/INDEX($D$14:$AA$14,1,$C40)))</f>
        <v>0</v>
      </c>
      <c r="F40" s="8">
        <f>IF(F$23&lt;=$C40,0,IF(F$23&gt;(INDEX($D$14:$AA$14,1,$C40)+$C40),INDEX($D$19:$AA$19,,$C40)-SUM($D40:E40),INDEX($D$19:$AA$19,,$C40)/INDEX($D$14:$AA$14,1,$C40)))</f>
        <v>0</v>
      </c>
      <c r="G40" s="8">
        <f>IF(G$23&lt;=$C40,0,IF(G$23&gt;(INDEX($D$14:$AA$14,1,$C40)+$C40),INDEX($D$19:$AA$19,,$C40)-SUM($D40:F40),INDEX($D$19:$AA$19,,$C40)/INDEX($D$14:$AA$14,1,$C40)))</f>
        <v>0</v>
      </c>
      <c r="H40" s="8">
        <f>IF(H$23&lt;=$C40,0,IF(H$23&gt;(INDEX($D$14:$AA$14,1,$C40)+$C40),INDEX($D$19:$AA$19,,$C40)-SUM($D40:G40),INDEX($D$19:$AA$19,,$C40)/INDEX($D$14:$AA$14,1,$C40)))</f>
        <v>0</v>
      </c>
      <c r="I40" s="8">
        <f>IF(I$23&lt;=$C40,0,IF(I$23&gt;(INDEX($D$14:$AA$14,1,$C40)+$C40),INDEX($D$19:$AA$19,,$C40)-SUM($D40:H40),INDEX($D$19:$AA$19,,$C40)/INDEX($D$14:$AA$14,1,$C40)))</f>
        <v>0</v>
      </c>
      <c r="J40" s="8">
        <f>IF(J$23&lt;=$C40,0,IF(J$23&gt;(INDEX($D$14:$AA$14,1,$C40)+$C40),INDEX($D$19:$AA$19,,$C40)-SUM($D40:I40),INDEX($D$19:$AA$19,,$C40)/INDEX($D$14:$AA$14,1,$C40)))</f>
        <v>0</v>
      </c>
      <c r="K40" s="8">
        <f>IF(K$23&lt;=$C40,0,IF(K$23&gt;(INDEX($D$14:$AA$14,1,$C40)+$C40),INDEX($D$19:$AA$19,,$C40)-SUM($D40:J40),INDEX($D$19:$AA$19,,$C40)/INDEX($D$14:$AA$14,1,$C40)))</f>
        <v>0</v>
      </c>
      <c r="L40" s="8">
        <f>IF(L$23&lt;=$C40,0,IF(L$23&gt;(INDEX($D$14:$AA$14,1,$C40)+$C40),INDEX($D$19:$AA$19,,$C40)-SUM($D40:K40),INDEX($D$19:$AA$19,,$C40)/INDEX($D$14:$AA$14,1,$C40)))</f>
        <v>0</v>
      </c>
      <c r="M40" s="8">
        <f>IF(M$23&lt;=$C40,0,IF(M$23&gt;(INDEX($D$14:$AA$14,1,$C40)+$C40),INDEX($D$19:$AA$19,,$C40)-SUM($D40:L40),INDEX($D$19:$AA$19,,$C40)/INDEX($D$14:$AA$14,1,$C40)))</f>
        <v>0</v>
      </c>
      <c r="N40" s="8">
        <f>IF(N$23&lt;=$C40,0,IF(N$23&gt;(INDEX($D$14:$AA$14,1,$C40)+$C40),INDEX($D$19:$AA$19,,$C40)-SUM($D40:M40),INDEX($D$19:$AA$19,,$C40)/INDEX($D$14:$AA$14,1,$C40)))</f>
        <v>0</v>
      </c>
      <c r="O40" s="8">
        <f>IF(O$23&lt;=$C40,0,IF(O$23&gt;(INDEX($D$14:$AA$14,1,$C40)+$C40),INDEX($D$19:$AA$19,,$C40)-SUM($D40:N40),INDEX($D$19:$AA$19,,$C40)/INDEX($D$14:$AA$14,1,$C40)))</f>
        <v>0</v>
      </c>
      <c r="P40" s="8">
        <f>IF(P$23&lt;=$C40,0,IF(P$23&gt;(INDEX($D$14:$AA$14,1,$C40)+$C40),INDEX($D$19:$AA$19,,$C40)-SUM($D40:O40),INDEX($D$19:$AA$19,,$C40)/INDEX($D$14:$AA$14,1,$C40)))</f>
        <v>0</v>
      </c>
      <c r="Q40" s="8">
        <f>IF(Q$23&lt;=$C40,0,IF(Q$23&gt;(INDEX($D$14:$AA$14,1,$C40)+$C40),INDEX($D$19:$AA$19,,$C40)-SUM($D40:P40),INDEX($D$19:$AA$19,,$C40)/INDEX($D$14:$AA$14,1,$C40)))</f>
        <v>0</v>
      </c>
      <c r="R40" s="8">
        <f>IF(R$23&lt;=$C40,0,IF(R$23&gt;(INDEX($D$14:$AA$14,1,$C40)+$C40),INDEX($D$19:$AA$19,,$C40)-SUM($D40:Q40),INDEX($D$19:$AA$19,,$C40)/INDEX($D$14:$AA$14,1,$C40)))</f>
        <v>0</v>
      </c>
      <c r="S40" s="8">
        <f>IF(S$23&lt;=$C40,0,IF(S$23&gt;(INDEX($D$14:$AA$14,1,$C40)+$C40),INDEX($D$19:$AA$19,,$C40)-SUM($D40:R40),INDEX($D$19:$AA$19,,$C40)/INDEX($D$14:$AA$14,1,$C40)))</f>
        <v>8.7085467079542431E-3</v>
      </c>
      <c r="T40" s="8">
        <f>IF(T$23&lt;=$C40,0,IF(T$23&gt;(INDEX($D$14:$AA$14,1,$C40)+$C40),INDEX($D$19:$AA$19,,$C40)-SUM($D40:S40),INDEX($D$19:$AA$19,,$C40)/INDEX($D$14:$AA$14,1,$C40)))</f>
        <v>8.7085467079542431E-3</v>
      </c>
      <c r="U40" s="8">
        <f>IF(U$23&lt;=$C40,0,IF(U$23&gt;(INDEX($D$14:$AA$14,1,$C40)+$C40),INDEX($D$19:$AA$19,,$C40)-SUM($D40:T40),INDEX($D$19:$AA$19,,$C40)/INDEX($D$14:$AA$14,1,$C40)))</f>
        <v>8.7085467079542431E-3</v>
      </c>
      <c r="V40" s="8">
        <f>IF(V$23&lt;=$C40,0,IF(V$23&gt;(INDEX($D$14:$AA$14,1,$C40)+$C40),INDEX($D$19:$AA$19,,$C40)-SUM($D40:U40),INDEX($D$19:$AA$19,,$C40)/INDEX($D$14:$AA$14,1,$C40)))</f>
        <v>8.7085467079542431E-3</v>
      </c>
      <c r="W40" s="8">
        <f>IF(W$23&lt;=$C40,0,IF(W$23&gt;(INDEX($D$14:$AA$14,1,$C40)+$C40),INDEX($D$19:$AA$19,,$C40)-SUM($D40:V40),INDEX($D$19:$AA$19,,$C40)/INDEX($D$14:$AA$14,1,$C40)))</f>
        <v>8.7085467079542431E-3</v>
      </c>
      <c r="X40" s="8">
        <f>IF(X$23&lt;=$C40,0,IF(X$23&gt;(INDEX($D$14:$AA$14,1,$C40)+$C40),INDEX($D$19:$AA$19,,$C40)-SUM($D40:W40),INDEX($D$19:$AA$19,,$C40)/INDEX($D$14:$AA$14,1,$C40)))</f>
        <v>8.7085467079542431E-3</v>
      </c>
      <c r="Y40" s="8">
        <f>IF(Y$23&lt;=$C40,0,IF(Y$23&gt;(INDEX($D$14:$AA$14,1,$C40)+$C40),INDEX($D$19:$AA$19,,$C40)-SUM($D40:X40),INDEX($D$19:$AA$19,,$C40)/INDEX($D$14:$AA$14,1,$C40)))</f>
        <v>8.7085467079542431E-3</v>
      </c>
      <c r="Z40" s="8">
        <f>IF(Z$23&lt;=$C40,0,IF(Z$23&gt;(INDEX($D$14:$AA$14,1,$C40)+$C40),INDEX($D$19:$AA$19,,$C40)-SUM($D40:Y40),INDEX($D$19:$AA$19,,$C40)/INDEX($D$14:$AA$14,1,$C40)))</f>
        <v>8.7085467079542431E-3</v>
      </c>
      <c r="AA40" s="8">
        <f>IF(AA$23&lt;=$C40,0,IF(AA$23&gt;(INDEX($D$14:$AA$14,1,$C40)+$C40),INDEX($D$19:$AA$19,,$C40)-SUM($D40:Z40),INDEX($D$19:$AA$19,,$C40)/INDEX($D$14:$AA$14,1,$C40)))</f>
        <v>8.7085467079542431E-3</v>
      </c>
      <c r="AB40" s="8">
        <f>IF(AB$23&lt;=$C40,0,IF(AB$23&gt;(INDEX($D$14:$AA$14,1,$C40)+$C40),INDEX($D$19:$AA$19,,$C40)-SUM($D40:AA40),INDEX($D$19:$AA$19,,$C40)/INDEX($D$14:$AA$14,1,$C40)))</f>
        <v>8.7085467079542431E-3</v>
      </c>
      <c r="AC40" s="8">
        <f>IF(AC$23&lt;=$C40,0,IF(AC$23&gt;(INDEX($D$14:$AG$14,1,$C40)+$C40),INDEX($D$19:$AG$19,,$C40)-SUM($D40:AB40),INDEX($D$19:$AG$19,,$C40)/INDEX($D$14:$AG$14,1,$C40)))</f>
        <v>8.7085467079542431E-3</v>
      </c>
      <c r="AD40" s="8">
        <f>IF(AD$23&lt;=$C40,0,IF(AD$23&gt;(INDEX($D$14:$AG$14,1,$C40)+$C40),INDEX($D$19:$AG$19,,$C40)-SUM($D40:AC40),INDEX($D$19:$AG$19,,$C40)/INDEX($D$14:$AG$14,1,$C40)))*0.5</f>
        <v>4.3542733539771216E-3</v>
      </c>
      <c r="AE40" s="8"/>
      <c r="AF40" s="8"/>
      <c r="AG40" s="8"/>
      <c r="AH40" s="11">
        <f t="shared" si="10"/>
        <v>0.10014828714147381</v>
      </c>
      <c r="AI40" s="11">
        <v>0.52251280247725462</v>
      </c>
      <c r="AJ40" s="11">
        <f t="shared" si="11"/>
        <v>0.42236451533578079</v>
      </c>
      <c r="AK40" s="10">
        <f t="shared" si="8"/>
        <v>48.5</v>
      </c>
      <c r="AM40">
        <v>60</v>
      </c>
      <c r="AN40">
        <f t="shared" si="13"/>
        <v>11.5</v>
      </c>
      <c r="AO40">
        <v>50</v>
      </c>
      <c r="AP40">
        <f t="shared" si="14"/>
        <v>38.5</v>
      </c>
    </row>
    <row r="41" spans="2:42" x14ac:dyDescent="0.2">
      <c r="B41">
        <v>2012</v>
      </c>
      <c r="C41" s="10">
        <v>16</v>
      </c>
      <c r="E41" s="8">
        <f>IF(E$23&lt;=$C41,0,IF(E$23&gt;(INDEX($D$14:$AA$14,1,$C41)+$C41),INDEX($D$19:$AA$19,,$C41)-SUM($D41:D41),INDEX($D$19:$AA$19,,$C41)/INDEX($D$14:$AA$14,1,$C41)))</f>
        <v>0</v>
      </c>
      <c r="F41" s="8">
        <f>IF(F$23&lt;=$C41,0,IF(F$23&gt;(INDEX($D$14:$AA$14,1,$C41)+$C41),INDEX($D$19:$AA$19,,$C41)-SUM($D41:E41),INDEX($D$19:$AA$19,,$C41)/INDEX($D$14:$AA$14,1,$C41)))</f>
        <v>0</v>
      </c>
      <c r="G41" s="8">
        <f>IF(G$23&lt;=$C41,0,IF(G$23&gt;(INDEX($D$14:$AA$14,1,$C41)+$C41),INDEX($D$19:$AA$19,,$C41)-SUM($D41:F41),INDEX($D$19:$AA$19,,$C41)/INDEX($D$14:$AA$14,1,$C41)))</f>
        <v>0</v>
      </c>
      <c r="H41" s="8">
        <f>IF(H$23&lt;=$C41,0,IF(H$23&gt;(INDEX($D$14:$AA$14,1,$C41)+$C41),INDEX($D$19:$AA$19,,$C41)-SUM($D41:G41),INDEX($D$19:$AA$19,,$C41)/INDEX($D$14:$AA$14,1,$C41)))</f>
        <v>0</v>
      </c>
      <c r="I41" s="8">
        <f>IF(I$23&lt;=$C41,0,IF(I$23&gt;(INDEX($D$14:$AA$14,1,$C41)+$C41),INDEX($D$19:$AA$19,,$C41)-SUM($D41:H41),INDEX($D$19:$AA$19,,$C41)/INDEX($D$14:$AA$14,1,$C41)))</f>
        <v>0</v>
      </c>
      <c r="J41" s="8">
        <f>IF(J$23&lt;=$C41,0,IF(J$23&gt;(INDEX($D$14:$AA$14,1,$C41)+$C41),INDEX($D$19:$AA$19,,$C41)-SUM($D41:I41),INDEX($D$19:$AA$19,,$C41)/INDEX($D$14:$AA$14,1,$C41)))</f>
        <v>0</v>
      </c>
      <c r="K41" s="8">
        <f>IF(K$23&lt;=$C41,0,IF(K$23&gt;(INDEX($D$14:$AA$14,1,$C41)+$C41),INDEX($D$19:$AA$19,,$C41)-SUM($D41:J41),INDEX($D$19:$AA$19,,$C41)/INDEX($D$14:$AA$14,1,$C41)))</f>
        <v>0</v>
      </c>
      <c r="L41" s="8">
        <f>IF(L$23&lt;=$C41,0,IF(L$23&gt;(INDEX($D$14:$AA$14,1,$C41)+$C41),INDEX($D$19:$AA$19,,$C41)-SUM($D41:K41),INDEX($D$19:$AA$19,,$C41)/INDEX($D$14:$AA$14,1,$C41)))</f>
        <v>0</v>
      </c>
      <c r="M41" s="8">
        <f>IF(M$23&lt;=$C41,0,IF(M$23&gt;(INDEX($D$14:$AA$14,1,$C41)+$C41),INDEX($D$19:$AA$19,,$C41)-SUM($D41:L41),INDEX($D$19:$AA$19,,$C41)/INDEX($D$14:$AA$14,1,$C41)))</f>
        <v>0</v>
      </c>
      <c r="N41" s="8">
        <f>IF(N$23&lt;=$C41,0,IF(N$23&gt;(INDEX($D$14:$AA$14,1,$C41)+$C41),INDEX($D$19:$AA$19,,$C41)-SUM($D41:M41),INDEX($D$19:$AA$19,,$C41)/INDEX($D$14:$AA$14,1,$C41)))</f>
        <v>0</v>
      </c>
      <c r="O41" s="8">
        <f>IF(O$23&lt;=$C41,0,IF(O$23&gt;(INDEX($D$14:$AA$14,1,$C41)+$C41),INDEX($D$19:$AA$19,,$C41)-SUM($D41:N41),INDEX($D$19:$AA$19,,$C41)/INDEX($D$14:$AA$14,1,$C41)))</f>
        <v>0</v>
      </c>
      <c r="P41" s="8">
        <f>IF(P$23&lt;=$C41,0,IF(P$23&gt;(INDEX($D$14:$AA$14,1,$C41)+$C41),INDEX($D$19:$AA$19,,$C41)-SUM($D41:O41),INDEX($D$19:$AA$19,,$C41)/INDEX($D$14:$AA$14,1,$C41)))</f>
        <v>0</v>
      </c>
      <c r="Q41" s="8">
        <f>IF(Q$23&lt;=$C41,0,IF(Q$23&gt;(INDEX($D$14:$AA$14,1,$C41)+$C41),INDEX($D$19:$AA$19,,$C41)-SUM($D41:P41),INDEX($D$19:$AA$19,,$C41)/INDEX($D$14:$AA$14,1,$C41)))</f>
        <v>0</v>
      </c>
      <c r="R41" s="8">
        <f>IF(R$23&lt;=$C41,0,IF(R$23&gt;(INDEX($D$14:$AA$14,1,$C41)+$C41),INDEX($D$19:$AA$19,,$C41)-SUM($D41:Q41),INDEX($D$19:$AA$19,,$C41)/INDEX($D$14:$AA$14,1,$C41)))</f>
        <v>0</v>
      </c>
      <c r="S41" s="8">
        <f>IF(S$23&lt;=$C41,0,IF(S$23&gt;(INDEX($D$14:$AA$14,1,$C41)+$C41),INDEX($D$19:$AA$19,,$C41)-SUM($D41:R41),INDEX($D$19:$AA$19,,$C41)/INDEX($D$14:$AA$14,1,$C41)))</f>
        <v>0</v>
      </c>
      <c r="T41" s="8">
        <f>IF(T$23&lt;=$C41,0,IF(T$23&gt;(INDEX($D$14:$AA$14,1,$C41)+$C41),INDEX($D$19:$AA$19,,$C41)-SUM($D41:S41),INDEX($D$19:$AA$19,,$C41)/INDEX($D$14:$AA$14,1,$C41)))</f>
        <v>4.2373776035172081E-3</v>
      </c>
      <c r="U41" s="8">
        <f>IF(U$23&lt;=$C41,0,IF(U$23&gt;(INDEX($D$14:$AA$14,1,$C41)+$C41),INDEX($D$19:$AA$19,,$C41)-SUM($D41:T41),INDEX($D$19:$AA$19,,$C41)/INDEX($D$14:$AA$14,1,$C41)))</f>
        <v>4.2373776035172081E-3</v>
      </c>
      <c r="V41" s="8">
        <f>IF(V$23&lt;=$C41,0,IF(V$23&gt;(INDEX($D$14:$AA$14,1,$C41)+$C41),INDEX($D$19:$AA$19,,$C41)-SUM($D41:U41),INDEX($D$19:$AA$19,,$C41)/INDEX($D$14:$AA$14,1,$C41)))</f>
        <v>4.2373776035172081E-3</v>
      </c>
      <c r="W41" s="8">
        <f>IF(W$23&lt;=$C41,0,IF(W$23&gt;(INDEX($D$14:$AA$14,1,$C41)+$C41),INDEX($D$19:$AA$19,,$C41)-SUM($D41:V41),INDEX($D$19:$AA$19,,$C41)/INDEX($D$14:$AA$14,1,$C41)))</f>
        <v>4.2373776035172081E-3</v>
      </c>
      <c r="X41" s="8">
        <f>IF(X$23&lt;=$C41,0,IF(X$23&gt;(INDEX($D$14:$AA$14,1,$C41)+$C41),INDEX($D$19:$AA$19,,$C41)-SUM($D41:W41),INDEX($D$19:$AA$19,,$C41)/INDEX($D$14:$AA$14,1,$C41)))</f>
        <v>4.2373776035172081E-3</v>
      </c>
      <c r="Y41" s="8">
        <f>IF(Y$23&lt;=$C41,0,IF(Y$23&gt;(INDEX($D$14:$AA$14,1,$C41)+$C41),INDEX($D$19:$AA$19,,$C41)-SUM($D41:X41),INDEX($D$19:$AA$19,,$C41)/INDEX($D$14:$AA$14,1,$C41)))</f>
        <v>4.2373776035172081E-3</v>
      </c>
      <c r="Z41" s="8">
        <f>IF(Z$23&lt;=$C41,0,IF(Z$23&gt;(INDEX($D$14:$AA$14,1,$C41)+$C41),INDEX($D$19:$AA$19,,$C41)-SUM($D41:Y41),INDEX($D$19:$AA$19,,$C41)/INDEX($D$14:$AA$14,1,$C41)))</f>
        <v>4.2373776035172081E-3</v>
      </c>
      <c r="AA41" s="8">
        <f>IF(AA$23&lt;=$C41,0,IF(AA$23&gt;(INDEX($D$14:$AA$14,1,$C41)+$C41),INDEX($D$19:$AA$19,,$C41)-SUM($D41:Z41),INDEX($D$19:$AA$19,,$C41)/INDEX($D$14:$AA$14,1,$C41)))</f>
        <v>4.2373776035172081E-3</v>
      </c>
      <c r="AB41" s="8">
        <f>IF(AB$23&lt;=$C41,0,IF(AB$23&gt;(INDEX($D$14:$AA$14,1,$C41)+$C41),INDEX($D$19:$AA$19,,$C41)-SUM($D41:AA41),INDEX($D$19:$AA$19,,$C41)/INDEX($D$14:$AA$14,1,$C41)))</f>
        <v>4.2373776035172081E-3</v>
      </c>
      <c r="AC41" s="8">
        <f>IF(AC$23&lt;=$C41,0,IF(AC$23&gt;(INDEX($D$14:$AG$14,1,$C41)+$C41),INDEX($D$19:$AG$19,,$C41)-SUM($D41:AB41),INDEX($D$19:$AG$19,,$C41)/INDEX($D$14:$AG$14,1,$C41)))</f>
        <v>4.2373776035172081E-3</v>
      </c>
      <c r="AD41" s="8">
        <f>IF(AD$23&lt;=$C41,0,IF(AD$23&gt;(INDEX($D$14:$AG$14,1,$C41)+$C41),INDEX($D$19:$AG$19,,$C41)-SUM($D41:AC41),INDEX($D$19:$AG$19,,$C41)/INDEX($D$14:$AG$14,1,$C41)))*0.5</f>
        <v>2.118688801758604E-3</v>
      </c>
      <c r="AE41" s="8"/>
      <c r="AF41" s="8"/>
      <c r="AG41" s="8"/>
      <c r="AH41" s="11">
        <f t="shared" si="10"/>
        <v>4.4492464836930687E-2</v>
      </c>
      <c r="AI41" s="11">
        <v>0.25424265621103248</v>
      </c>
      <c r="AJ41" s="11">
        <f t="shared" si="11"/>
        <v>0.20975019137410178</v>
      </c>
      <c r="AK41" s="10">
        <f t="shared" si="8"/>
        <v>49.5</v>
      </c>
      <c r="AM41">
        <v>60</v>
      </c>
      <c r="AN41">
        <f t="shared" si="13"/>
        <v>10.5</v>
      </c>
      <c r="AO41">
        <v>50</v>
      </c>
      <c r="AP41">
        <f t="shared" si="14"/>
        <v>39.5</v>
      </c>
    </row>
    <row r="42" spans="2:42" x14ac:dyDescent="0.2">
      <c r="B42">
        <v>2013</v>
      </c>
      <c r="C42" s="10">
        <v>17</v>
      </c>
      <c r="E42" s="8">
        <f>IF(E$23&lt;=$C42,0,IF(E$23&gt;(INDEX($D$14:$AA$14,1,$C42)+$C42),INDEX($D$19:$AA$19,,$C42)-SUM($D42:D42),INDEX($D$19:$AA$19,,$C42)/INDEX($D$14:$AA$14,1,$C42)))</f>
        <v>0</v>
      </c>
      <c r="F42" s="8">
        <f>IF(F$23&lt;=$C42,0,IF(F$23&gt;(INDEX($D$14:$AA$14,1,$C42)+$C42),INDEX($D$19:$AA$19,,$C42)-SUM($D42:E42),INDEX($D$19:$AA$19,,$C42)/INDEX($D$14:$AA$14,1,$C42)))</f>
        <v>0</v>
      </c>
      <c r="G42" s="8">
        <f>IF(G$23&lt;=$C42,0,IF(G$23&gt;(INDEX($D$14:$AA$14,1,$C42)+$C42),INDEX($D$19:$AA$19,,$C42)-SUM($D42:F42),INDEX($D$19:$AA$19,,$C42)/INDEX($D$14:$AA$14,1,$C42)))</f>
        <v>0</v>
      </c>
      <c r="H42" s="8">
        <f>IF(H$23&lt;=$C42,0,IF(H$23&gt;(INDEX($D$14:$AA$14,1,$C42)+$C42),INDEX($D$19:$AA$19,,$C42)-SUM($D42:G42),INDEX($D$19:$AA$19,,$C42)/INDEX($D$14:$AA$14,1,$C42)))</f>
        <v>0</v>
      </c>
      <c r="I42" s="8">
        <f>IF(I$23&lt;=$C42,0,IF(I$23&gt;(INDEX($D$14:$AA$14,1,$C42)+$C42),INDEX($D$19:$AA$19,,$C42)-SUM($D42:H42),INDEX($D$19:$AA$19,,$C42)/INDEX($D$14:$AA$14,1,$C42)))</f>
        <v>0</v>
      </c>
      <c r="J42" s="8">
        <f>IF(J$23&lt;=$C42,0,IF(J$23&gt;(INDEX($D$14:$AA$14,1,$C42)+$C42),INDEX($D$19:$AA$19,,$C42)-SUM($D42:I42),INDEX($D$19:$AA$19,,$C42)/INDEX($D$14:$AA$14,1,$C42)))</f>
        <v>0</v>
      </c>
      <c r="K42" s="8">
        <f>IF(K$23&lt;=$C42,0,IF(K$23&gt;(INDEX($D$14:$AA$14,1,$C42)+$C42),INDEX($D$19:$AA$19,,$C42)-SUM($D42:J42),INDEX($D$19:$AA$19,,$C42)/INDEX($D$14:$AA$14,1,$C42)))</f>
        <v>0</v>
      </c>
      <c r="L42" s="8">
        <f>IF(L$23&lt;=$C42,0,IF(L$23&gt;(INDEX($D$14:$AA$14,1,$C42)+$C42),INDEX($D$19:$AA$19,,$C42)-SUM($D42:K42),INDEX($D$19:$AA$19,,$C42)/INDEX($D$14:$AA$14,1,$C42)))</f>
        <v>0</v>
      </c>
      <c r="M42" s="8">
        <f>IF(M$23&lt;=$C42,0,IF(M$23&gt;(INDEX($D$14:$AA$14,1,$C42)+$C42),INDEX($D$19:$AA$19,,$C42)-SUM($D42:L42),INDEX($D$19:$AA$19,,$C42)/INDEX($D$14:$AA$14,1,$C42)))</f>
        <v>0</v>
      </c>
      <c r="N42" s="8">
        <f>IF(N$23&lt;=$C42,0,IF(N$23&gt;(INDEX($D$14:$AA$14,1,$C42)+$C42),INDEX($D$19:$AA$19,,$C42)-SUM($D42:M42),INDEX($D$19:$AA$19,,$C42)/INDEX($D$14:$AA$14,1,$C42)))</f>
        <v>0</v>
      </c>
      <c r="O42" s="8">
        <f>IF(O$23&lt;=$C42,0,IF(O$23&gt;(INDEX($D$14:$AA$14,1,$C42)+$C42),INDEX($D$19:$AA$19,,$C42)-SUM($D42:N42),INDEX($D$19:$AA$19,,$C42)/INDEX($D$14:$AA$14,1,$C42)))</f>
        <v>0</v>
      </c>
      <c r="P42" s="8">
        <f>IF(P$23&lt;=$C42,0,IF(P$23&gt;(INDEX($D$14:$AA$14,1,$C42)+$C42),INDEX($D$19:$AA$19,,$C42)-SUM($D42:O42),INDEX($D$19:$AA$19,,$C42)/INDEX($D$14:$AA$14,1,$C42)))</f>
        <v>0</v>
      </c>
      <c r="Q42" s="8">
        <f>IF(Q$23&lt;=$C42,0,IF(Q$23&gt;(INDEX($D$14:$AA$14,1,$C42)+$C42),INDEX($D$19:$AA$19,,$C42)-SUM($D42:P42),INDEX($D$19:$AA$19,,$C42)/INDEX($D$14:$AA$14,1,$C42)))</f>
        <v>0</v>
      </c>
      <c r="R42" s="8">
        <f>IF(R$23&lt;=$C42,0,IF(R$23&gt;(INDEX($D$14:$AA$14,1,$C42)+$C42),INDEX($D$19:$AA$19,,$C42)-SUM($D42:Q42),INDEX($D$19:$AA$19,,$C42)/INDEX($D$14:$AA$14,1,$C42)))</f>
        <v>0</v>
      </c>
      <c r="S42" s="8">
        <f>IF(S$23&lt;=$C42,0,IF(S$23&gt;(INDEX($D$14:$AA$14,1,$C42)+$C42),INDEX($D$19:$AA$19,,$C42)-SUM($D42:R42),INDEX($D$19:$AA$19,,$C42)/INDEX($D$14:$AA$14,1,$C42)))</f>
        <v>0</v>
      </c>
      <c r="T42" s="8">
        <f>IF(T$23&lt;=$C42,0,IF(T$23&gt;(INDEX($D$14:$AA$14,1,$C42)+$C42),INDEX($D$19:$AA$19,,$C42)-SUM($D42:S42),INDEX($D$19:$AA$19,,$C42)/INDEX($D$14:$AA$14,1,$C42)))</f>
        <v>0</v>
      </c>
      <c r="U42" s="8">
        <f>IF(U$23&lt;=$C42,0,IF(U$23&gt;(INDEX($D$14:$AA$14,1,$C42)+$C42),INDEX($D$19:$AA$19,,$C42)-SUM($D42:T42),INDEX($D$19:$AA$19,,$C42)/INDEX($D$14:$AA$14,1,$C42)))</f>
        <v>6.8792714345782989E-3</v>
      </c>
      <c r="V42" s="8">
        <f>IF(V$23&lt;=$C42,0,IF(V$23&gt;(INDEX($D$14:$AA$14,1,$C42)+$C42),INDEX($D$19:$AA$19,,$C42)-SUM($D42:U42),INDEX($D$19:$AA$19,,$C42)/INDEX($D$14:$AA$14,1,$C42)))</f>
        <v>6.8792714345782989E-3</v>
      </c>
      <c r="W42" s="8">
        <f>IF(W$23&lt;=$C42,0,IF(W$23&gt;(INDEX($D$14:$AA$14,1,$C42)+$C42),INDEX($D$19:$AA$19,,$C42)-SUM($D42:V42),INDEX($D$19:$AA$19,,$C42)/INDEX($D$14:$AA$14,1,$C42)))</f>
        <v>6.8792714345782989E-3</v>
      </c>
      <c r="X42" s="8">
        <f>IF(X$23&lt;=$C42,0,IF(X$23&gt;(INDEX($D$14:$AA$14,1,$C42)+$C42),INDEX($D$19:$AA$19,,$C42)-SUM($D42:W42),INDEX($D$19:$AA$19,,$C42)/INDEX($D$14:$AA$14,1,$C42)))</f>
        <v>6.8792714345782989E-3</v>
      </c>
      <c r="Y42" s="8">
        <f>IF(Y$23&lt;=$C42,0,IF(Y$23&gt;(INDEX($D$14:$AA$14,1,$C42)+$C42),INDEX($D$19:$AA$19,,$C42)-SUM($D42:X42),INDEX($D$19:$AA$19,,$C42)/INDEX($D$14:$AA$14,1,$C42)))</f>
        <v>6.8792714345782989E-3</v>
      </c>
      <c r="Z42" s="8">
        <f>IF(Z$23&lt;=$C42,0,IF(Z$23&gt;(INDEX($D$14:$AA$14,1,$C42)+$C42),INDEX($D$19:$AA$19,,$C42)-SUM($D42:Y42),INDEX($D$19:$AA$19,,$C42)/INDEX($D$14:$AA$14,1,$C42)))</f>
        <v>6.8792714345782989E-3</v>
      </c>
      <c r="AA42" s="8">
        <f>IF(AA$23&lt;=$C42,0,IF(AA$23&gt;(INDEX($D$14:$AA$14,1,$C42)+$C42),INDEX($D$19:$AA$19,,$C42)-SUM($D42:Z42),INDEX($D$19:$AA$19,,$C42)/INDEX($D$14:$AA$14,1,$C42)))</f>
        <v>6.8792714345782989E-3</v>
      </c>
      <c r="AB42" s="8">
        <f>IF(AB$23&lt;=$C42,0,IF(AB$23&gt;(INDEX($D$14:$AA$14,1,$C42)+$C42),INDEX($D$19:$AA$19,,$C42)-SUM($D42:AA42),INDEX($D$19:$AA$19,,$C42)/INDEX($D$14:$AA$14,1,$C42)))</f>
        <v>6.8792714345782989E-3</v>
      </c>
      <c r="AC42" s="8">
        <f>IF(AC$23&lt;=$C42,0,IF(AC$23&gt;(INDEX($D$14:$AG$14,1,$C42)+$C42),INDEX($D$19:$AG$19,,$C42)-SUM($D42:AB42),INDEX($D$19:$AG$19,,$C42)/INDEX($D$14:$AG$14,1,$C42)))</f>
        <v>6.8792714345782989E-3</v>
      </c>
      <c r="AD42" s="8">
        <f>IF(AD$23&lt;=$C42,0,IF(AD$23&gt;(INDEX($D$14:$AG$14,1,$C42)+$C42),INDEX($D$19:$AG$19,,$C42)-SUM($D42:AC42),INDEX($D$19:$AG$19,,$C42)/INDEX($D$14:$AG$14,1,$C42)))*0.5</f>
        <v>3.4396357172891494E-3</v>
      </c>
      <c r="AE42" s="8"/>
      <c r="AF42" s="8"/>
      <c r="AG42" s="8"/>
      <c r="AH42" s="11">
        <f t="shared" si="10"/>
        <v>6.5353078628493835E-2</v>
      </c>
      <c r="AI42" s="11">
        <v>0.41275628607469794</v>
      </c>
      <c r="AJ42" s="11">
        <f t="shared" si="11"/>
        <v>0.34740320744620412</v>
      </c>
      <c r="AK42" s="10">
        <f t="shared" si="8"/>
        <v>50.5</v>
      </c>
      <c r="AM42">
        <v>60</v>
      </c>
      <c r="AN42">
        <f t="shared" si="13"/>
        <v>9.5</v>
      </c>
      <c r="AO42">
        <v>50</v>
      </c>
      <c r="AP42">
        <f t="shared" si="14"/>
        <v>40.5</v>
      </c>
    </row>
    <row r="43" spans="2:42" x14ac:dyDescent="0.2">
      <c r="B43">
        <v>2014</v>
      </c>
      <c r="C43" s="10">
        <v>18</v>
      </c>
      <c r="E43" s="8">
        <f>IF(E$23&lt;=$C43,0,IF(E$23&gt;(INDEX($D$14:$AA$14,1,$C43)+$C43),INDEX($D$19:$AA$19,,$C43)-SUM($D43:D43),INDEX($D$19:$AA$19,,$C43)/INDEX($D$14:$AA$14,1,$C43)))</f>
        <v>0</v>
      </c>
      <c r="F43" s="8">
        <f>IF(F$23&lt;=$C43,0,IF(F$23&gt;(INDEX($D$14:$AA$14,1,$C43)+$C43),INDEX($D$19:$AA$19,,$C43)-SUM($D43:E43),INDEX($D$19:$AA$19,,$C43)/INDEX($D$14:$AA$14,1,$C43)))</f>
        <v>0</v>
      </c>
      <c r="G43" s="8">
        <f>IF(G$23&lt;=$C43,0,IF(G$23&gt;(INDEX($D$14:$AA$14,1,$C43)+$C43),INDEX($D$19:$AA$19,,$C43)-SUM($D43:F43),INDEX($D$19:$AA$19,,$C43)/INDEX($D$14:$AA$14,1,$C43)))</f>
        <v>0</v>
      </c>
      <c r="H43" s="8">
        <f>IF(H$23&lt;=$C43,0,IF(H$23&gt;(INDEX($D$14:$AA$14,1,$C43)+$C43),INDEX($D$19:$AA$19,,$C43)-SUM($D43:G43),INDEX($D$19:$AA$19,,$C43)/INDEX($D$14:$AA$14,1,$C43)))</f>
        <v>0</v>
      </c>
      <c r="I43" s="8">
        <f>IF(I$23&lt;=$C43,0,IF(I$23&gt;(INDEX($D$14:$AA$14,1,$C43)+$C43),INDEX($D$19:$AA$19,,$C43)-SUM($D43:H43),INDEX($D$19:$AA$19,,$C43)/INDEX($D$14:$AA$14,1,$C43)))</f>
        <v>0</v>
      </c>
      <c r="J43" s="8">
        <f>IF(J$23&lt;=$C43,0,IF(J$23&gt;(INDEX($D$14:$AA$14,1,$C43)+$C43),INDEX($D$19:$AA$19,,$C43)-SUM($D43:I43),INDEX($D$19:$AA$19,,$C43)/INDEX($D$14:$AA$14,1,$C43)))</f>
        <v>0</v>
      </c>
      <c r="K43" s="8">
        <f>IF(K$23&lt;=$C43,0,IF(K$23&gt;(INDEX($D$14:$AA$14,1,$C43)+$C43),INDEX($D$19:$AA$19,,$C43)-SUM($D43:J43),INDEX($D$19:$AA$19,,$C43)/INDEX($D$14:$AA$14,1,$C43)))</f>
        <v>0</v>
      </c>
      <c r="L43" s="8">
        <f>IF(L$23&lt;=$C43,0,IF(L$23&gt;(INDEX($D$14:$AA$14,1,$C43)+$C43),INDEX($D$19:$AA$19,,$C43)-SUM($D43:K43),INDEX($D$19:$AA$19,,$C43)/INDEX($D$14:$AA$14,1,$C43)))</f>
        <v>0</v>
      </c>
      <c r="M43" s="8">
        <f>IF(M$23&lt;=$C43,0,IF(M$23&gt;(INDEX($D$14:$AA$14,1,$C43)+$C43),INDEX($D$19:$AA$19,,$C43)-SUM($D43:L43),INDEX($D$19:$AA$19,,$C43)/INDEX($D$14:$AA$14,1,$C43)))</f>
        <v>0</v>
      </c>
      <c r="N43" s="8">
        <f>IF(N$23&lt;=$C43,0,IF(N$23&gt;(INDEX($D$14:$AA$14,1,$C43)+$C43),INDEX($D$19:$AA$19,,$C43)-SUM($D43:M43),INDEX($D$19:$AA$19,,$C43)/INDEX($D$14:$AA$14,1,$C43)))</f>
        <v>0</v>
      </c>
      <c r="O43" s="8">
        <f>IF(O$23&lt;=$C43,0,IF(O$23&gt;(INDEX($D$14:$AA$14,1,$C43)+$C43),INDEX($D$19:$AA$19,,$C43)-SUM($D43:N43),INDEX($D$19:$AA$19,,$C43)/INDEX($D$14:$AA$14,1,$C43)))</f>
        <v>0</v>
      </c>
      <c r="P43" s="8">
        <f>IF(P$23&lt;=$C43,0,IF(P$23&gt;(INDEX($D$14:$AA$14,1,$C43)+$C43),INDEX($D$19:$AA$19,,$C43)-SUM($D43:O43),INDEX($D$19:$AA$19,,$C43)/INDEX($D$14:$AA$14,1,$C43)))</f>
        <v>0</v>
      </c>
      <c r="Q43" s="8">
        <f>IF(Q$23&lt;=$C43,0,IF(Q$23&gt;(INDEX($D$14:$AA$14,1,$C43)+$C43),INDEX($D$19:$AA$19,,$C43)-SUM($D43:P43),INDEX($D$19:$AA$19,,$C43)/INDEX($D$14:$AA$14,1,$C43)))</f>
        <v>0</v>
      </c>
      <c r="R43" s="8">
        <f>IF(R$23&lt;=$C43,0,IF(R$23&gt;(INDEX($D$14:$AA$14,1,$C43)+$C43),INDEX($D$19:$AA$19,,$C43)-SUM($D43:Q43),INDEX($D$19:$AA$19,,$C43)/INDEX($D$14:$AA$14,1,$C43)))</f>
        <v>0</v>
      </c>
      <c r="S43" s="8">
        <f>IF(S$23&lt;=$C43,0,IF(S$23&gt;(INDEX($D$14:$AA$14,1,$C43)+$C43),INDEX($D$19:$AA$19,,$C43)-SUM($D43:R43),INDEX($D$19:$AA$19,,$C43)/INDEX($D$14:$AA$14,1,$C43)))</f>
        <v>0</v>
      </c>
      <c r="T43" s="8">
        <f>IF(T$23&lt;=$C43,0,IF(T$23&gt;(INDEX($D$14:$AA$14,1,$C43)+$C43),INDEX($D$19:$AA$19,,$C43)-SUM($D43:S43),INDEX($D$19:$AA$19,,$C43)/INDEX($D$14:$AA$14,1,$C43)))</f>
        <v>0</v>
      </c>
      <c r="U43" s="8">
        <f>IF(U$23&lt;=$C43,0,IF(U$23&gt;(INDEX($D$14:$AA$14,1,$C43)+$C43),INDEX($D$19:$AA$19,,$C43)-SUM($D43:T43),INDEX($D$19:$AA$19,,$C43)/INDEX($D$14:$AA$14,1,$C43)))</f>
        <v>0</v>
      </c>
      <c r="V43" s="8">
        <f>IF(V$23&lt;=$C43,0,IF(V$23&gt;(INDEX($D$14:$AA$14,1,$C43)+$C43),INDEX($D$19:$AA$19,,$C43)-SUM($D43:U43),INDEX($D$19:$AA$19,,$C43)/INDEX($D$14:$AA$14,1,$C43)))</f>
        <v>3.9158550912686387E-3</v>
      </c>
      <c r="W43" s="8">
        <f>IF(W$23&lt;=$C43,0,IF(W$23&gt;(INDEX($D$14:$AA$14,1,$C43)+$C43),INDEX($D$19:$AA$19,,$C43)-SUM($D43:V43),INDEX($D$19:$AA$19,,$C43)/INDEX($D$14:$AA$14,1,$C43)))</f>
        <v>3.9158550912686387E-3</v>
      </c>
      <c r="X43" s="8">
        <f>IF(X$23&lt;=$C43,0,IF(X$23&gt;(INDEX($D$14:$AA$14,1,$C43)+$C43),INDEX($D$19:$AA$19,,$C43)-SUM($D43:W43),INDEX($D$19:$AA$19,,$C43)/INDEX($D$14:$AA$14,1,$C43)))</f>
        <v>3.9158550912686387E-3</v>
      </c>
      <c r="Y43" s="8">
        <f>IF(Y$23&lt;=$C43,0,IF(Y$23&gt;(INDEX($D$14:$AA$14,1,$C43)+$C43),INDEX($D$19:$AA$19,,$C43)-SUM($D43:X43),INDEX($D$19:$AA$19,,$C43)/INDEX($D$14:$AA$14,1,$C43)))</f>
        <v>3.9158550912686387E-3</v>
      </c>
      <c r="Z43" s="8">
        <f>IF(Z$23&lt;=$C43,0,IF(Z$23&gt;(INDEX($D$14:$AA$14,1,$C43)+$C43),INDEX($D$19:$AA$19,,$C43)-SUM($D43:Y43),INDEX($D$19:$AA$19,,$C43)/INDEX($D$14:$AA$14,1,$C43)))</f>
        <v>3.9158550912686387E-3</v>
      </c>
      <c r="AA43" s="8">
        <f>IF(AA$23&lt;=$C43,0,IF(AA$23&gt;(INDEX($D$14:$AA$14,1,$C43)+$C43),INDEX($D$19:$AA$19,,$C43)-SUM($D43:Z43),INDEX($D$19:$AA$19,,$C43)/INDEX($D$14:$AA$14,1,$C43)))</f>
        <v>3.9158550912686387E-3</v>
      </c>
      <c r="AB43" s="8">
        <f>IF(AB$23&lt;=$C43,0,IF(AB$23&gt;(INDEX($D$14:$AA$14,1,$C43)+$C43),INDEX($D$19:$AA$19,,$C43)-SUM($D43:AA43),INDEX($D$19:$AA$19,,$C43)/INDEX($D$14:$AA$14,1,$C43)))</f>
        <v>3.9158550912686387E-3</v>
      </c>
      <c r="AC43" s="8">
        <f>IF(AC$23&lt;=$C43,0,IF(AC$23&gt;(INDEX($D$14:$AG$14,1,$C43)+$C43),INDEX($D$19:$AG$19,,$C43)-SUM($D43:AB43),INDEX($D$19:$AG$19,,$C43)/INDEX($D$14:$AG$14,1,$C43)))</f>
        <v>3.9158550912686387E-3</v>
      </c>
      <c r="AD43" s="8">
        <f>IF(AD$23&lt;=$C43,0,IF(AD$23&gt;(INDEX($D$14:$AG$14,1,$C43)+$C43),INDEX($D$19:$AG$19,,$C43)-SUM($D43:AC43),INDEX($D$19:$AG$19,,$C43)/INDEX($D$14:$AG$14,1,$C43)))*0.5</f>
        <v>1.9579275456343193E-3</v>
      </c>
      <c r="AE43" s="8"/>
      <c r="AF43" s="8"/>
      <c r="AG43" s="8"/>
      <c r="AH43" s="11">
        <f t="shared" si="10"/>
        <v>3.328476827578343E-2</v>
      </c>
      <c r="AI43" s="11">
        <v>0.23495130547611831</v>
      </c>
      <c r="AJ43" s="11">
        <f t="shared" si="11"/>
        <v>0.20166653720033489</v>
      </c>
      <c r="AK43" s="10">
        <f t="shared" si="8"/>
        <v>51.5</v>
      </c>
      <c r="AM43">
        <v>60</v>
      </c>
      <c r="AN43">
        <f t="shared" si="13"/>
        <v>8.5</v>
      </c>
      <c r="AO43">
        <v>50</v>
      </c>
      <c r="AP43">
        <f t="shared" si="14"/>
        <v>41.5</v>
      </c>
    </row>
    <row r="44" spans="2:42" x14ac:dyDescent="0.2">
      <c r="B44">
        <v>2015</v>
      </c>
      <c r="C44" s="10">
        <v>19</v>
      </c>
      <c r="E44" s="8">
        <f>IF(E$23&lt;=$C44,0,IF(E$23&gt;(INDEX($D$14:$AA$14,1,$C44)+$C44),INDEX($D$19:$AA$19,,$C44)-SUM($D44:D44),INDEX($D$19:$AA$19,,$C44)/INDEX($D$14:$AA$14,1,$C44)))</f>
        <v>0</v>
      </c>
      <c r="F44" s="8">
        <f>IF(F$23&lt;=$C44,0,IF(F$23&gt;(INDEX($D$14:$AA$14,1,$C44)+$C44),INDEX($D$19:$AA$19,,$C44)-SUM($D44:E44),INDEX($D$19:$AA$19,,$C44)/INDEX($D$14:$AA$14,1,$C44)))</f>
        <v>0</v>
      </c>
      <c r="G44" s="8">
        <f>IF(G$23&lt;=$C44,0,IF(G$23&gt;(INDEX($D$14:$AA$14,1,$C44)+$C44),INDEX($D$19:$AA$19,,$C44)-SUM($D44:F44),INDEX($D$19:$AA$19,,$C44)/INDEX($D$14:$AA$14,1,$C44)))</f>
        <v>0</v>
      </c>
      <c r="H44" s="8">
        <f>IF(H$23&lt;=$C44,0,IF(H$23&gt;(INDEX($D$14:$AA$14,1,$C44)+$C44),INDEX($D$19:$AA$19,,$C44)-SUM($D44:G44),INDEX($D$19:$AA$19,,$C44)/INDEX($D$14:$AA$14,1,$C44)))</f>
        <v>0</v>
      </c>
      <c r="I44" s="8">
        <f>IF(I$23&lt;=$C44,0,IF(I$23&gt;(INDEX($D$14:$AA$14,1,$C44)+$C44),INDEX($D$19:$AA$19,,$C44)-SUM($D44:H44),INDEX($D$19:$AA$19,,$C44)/INDEX($D$14:$AA$14,1,$C44)))</f>
        <v>0</v>
      </c>
      <c r="J44" s="8">
        <f>IF(J$23&lt;=$C44,0,IF(J$23&gt;(INDEX($D$14:$AA$14,1,$C44)+$C44),INDEX($D$19:$AA$19,,$C44)-SUM($D44:I44),INDEX($D$19:$AA$19,,$C44)/INDEX($D$14:$AA$14,1,$C44)))</f>
        <v>0</v>
      </c>
      <c r="K44" s="8">
        <f>IF(K$23&lt;=$C44,0,IF(K$23&gt;(INDEX($D$14:$AA$14,1,$C44)+$C44),INDEX($D$19:$AA$19,,$C44)-SUM($D44:J44),INDEX($D$19:$AA$19,,$C44)/INDEX($D$14:$AA$14,1,$C44)))</f>
        <v>0</v>
      </c>
      <c r="L44" s="8">
        <f>IF(L$23&lt;=$C44,0,IF(L$23&gt;(INDEX($D$14:$AA$14,1,$C44)+$C44),INDEX($D$19:$AA$19,,$C44)-SUM($D44:K44),INDEX($D$19:$AA$19,,$C44)/INDEX($D$14:$AA$14,1,$C44)))</f>
        <v>0</v>
      </c>
      <c r="M44" s="8">
        <f>IF(M$23&lt;=$C44,0,IF(M$23&gt;(INDEX($D$14:$AA$14,1,$C44)+$C44),INDEX($D$19:$AA$19,,$C44)-SUM($D44:L44),INDEX($D$19:$AA$19,,$C44)/INDEX($D$14:$AA$14,1,$C44)))</f>
        <v>0</v>
      </c>
      <c r="N44" s="8">
        <f>IF(N$23&lt;=$C44,0,IF(N$23&gt;(INDEX($D$14:$AA$14,1,$C44)+$C44),INDEX($D$19:$AA$19,,$C44)-SUM($D44:M44),INDEX($D$19:$AA$19,,$C44)/INDEX($D$14:$AA$14,1,$C44)))</f>
        <v>0</v>
      </c>
      <c r="O44" s="8">
        <f>IF(O$23&lt;=$C44,0,IF(O$23&gt;(INDEX($D$14:$AA$14,1,$C44)+$C44),INDEX($D$19:$AA$19,,$C44)-SUM($D44:N44),INDEX($D$19:$AA$19,,$C44)/INDEX($D$14:$AA$14,1,$C44)))</f>
        <v>0</v>
      </c>
      <c r="P44" s="8">
        <f>IF(P$23&lt;=$C44,0,IF(P$23&gt;(INDEX($D$14:$AA$14,1,$C44)+$C44),INDEX($D$19:$AA$19,,$C44)-SUM($D44:O44),INDEX($D$19:$AA$19,,$C44)/INDEX($D$14:$AA$14,1,$C44)))</f>
        <v>0</v>
      </c>
      <c r="Q44" s="8">
        <f>IF(Q$23&lt;=$C44,0,IF(Q$23&gt;(INDEX($D$14:$AA$14,1,$C44)+$C44),INDEX($D$19:$AA$19,,$C44)-SUM($D44:P44),INDEX($D$19:$AA$19,,$C44)/INDEX($D$14:$AA$14,1,$C44)))</f>
        <v>0</v>
      </c>
      <c r="R44" s="8">
        <f>IF(R$23&lt;=$C44,0,IF(R$23&gt;(INDEX($D$14:$AA$14,1,$C44)+$C44),INDEX($D$19:$AA$19,,$C44)-SUM($D44:Q44),INDEX($D$19:$AA$19,,$C44)/INDEX($D$14:$AA$14,1,$C44)))</f>
        <v>0</v>
      </c>
      <c r="S44" s="8">
        <f>IF(S$23&lt;=$C44,0,IF(S$23&gt;(INDEX($D$14:$AA$14,1,$C44)+$C44),INDEX($D$19:$AA$19,,$C44)-SUM($D44:R44),INDEX($D$19:$AA$19,,$C44)/INDEX($D$14:$AA$14,1,$C44)))</f>
        <v>0</v>
      </c>
      <c r="T44" s="8">
        <f>IF(T$23&lt;=$C44,0,IF(T$23&gt;(INDEX($D$14:$AA$14,1,$C44)+$C44),INDEX($D$19:$AA$19,,$C44)-SUM($D44:S44),INDEX($D$19:$AA$19,,$C44)/INDEX($D$14:$AA$14,1,$C44)))</f>
        <v>0</v>
      </c>
      <c r="U44" s="8">
        <f>IF(U$23&lt;=$C44,0,IF(U$23&gt;(INDEX($D$14:$AA$14,1,$C44)+$C44),INDEX($D$19:$AA$19,,$C44)-SUM($D44:T44),INDEX($D$19:$AA$19,,$C44)/INDEX($D$14:$AA$14,1,$C44)))</f>
        <v>0</v>
      </c>
      <c r="V44" s="8">
        <f>IF(V$23&lt;=$C44,0,IF(V$23&gt;(INDEX($D$14:$AA$14,1,$C44)+$C44),INDEX($D$19:$AA$19,,$C44)-SUM($D44:U44),INDEX($D$19:$AA$19,,$C44)/INDEX($D$14:$AA$14,1,$C44)))</f>
        <v>0</v>
      </c>
      <c r="W44" s="8">
        <f>IF(W$23&lt;=$C44,0,IF(W$23&gt;(INDEX($D$14:$AA$14,1,$C44)+$C44),INDEX($D$19:$AA$19,,$C44)-SUM($D44:V44),INDEX($D$19:$AA$19,,$C44)/INDEX($D$14:$AA$14,1,$C44)))</f>
        <v>2.2668175876283799E-3</v>
      </c>
      <c r="X44" s="8">
        <f>IF(X$23&lt;=$C44,0,IF(X$23&gt;(INDEX($D$14:$AA$14,1,$C44)+$C44),INDEX($D$19:$AA$19,,$C44)-SUM($D44:W44),INDEX($D$19:$AA$19,,$C44)/INDEX($D$14:$AA$14,1,$C44)))</f>
        <v>2.2668175876283799E-3</v>
      </c>
      <c r="Y44" s="8">
        <f>IF(Y$23&lt;=$C44,0,IF(Y$23&gt;(INDEX($D$14:$AA$14,1,$C44)+$C44),INDEX($D$19:$AA$19,,$C44)-SUM($D44:X44),INDEX($D$19:$AA$19,,$C44)/INDEX($D$14:$AA$14,1,$C44)))</f>
        <v>2.2668175876283799E-3</v>
      </c>
      <c r="Z44" s="8">
        <f>IF(Z$23&lt;=$C44,0,IF(Z$23&gt;(INDEX($D$14:$AA$14,1,$C44)+$C44),INDEX($D$19:$AA$19,,$C44)-SUM($D44:Y44),INDEX($D$19:$AA$19,,$C44)/INDEX($D$14:$AA$14,1,$C44)))</f>
        <v>2.2668175876283799E-3</v>
      </c>
      <c r="AA44" s="8">
        <f>IF(AA$23&lt;=$C44,0,IF(AA$23&gt;(INDEX($D$14:$AA$14,1,$C44)+$C44),INDEX($D$19:$AA$19,,$C44)-SUM($D44:Z44),INDEX($D$19:$AA$19,,$C44)/INDEX($D$14:$AA$14,1,$C44)))</f>
        <v>2.2668175876283799E-3</v>
      </c>
      <c r="AB44" s="8">
        <f>IF(AB$23&lt;=$C44,0,IF(AB$23&gt;(INDEX($D$14:$AA$14,1,$C44)+$C44),INDEX($D$19:$AA$19,,$C44)-SUM($D44:AA44),INDEX($D$19:$AA$19,,$C44)/INDEX($D$14:$AA$14,1,$C44)))</f>
        <v>2.2668175876283799E-3</v>
      </c>
      <c r="AC44" s="8">
        <f>IF(AC$23&lt;=$C44,0,IF(AC$23&gt;(INDEX($D$14:$AG$14,1,$C44)+$C44),INDEX($D$19:$AG$19,,$C44)-SUM($D44:AB44),INDEX($D$19:$AG$19,,$C44)/INDEX($D$14:$AG$14,1,$C44)))</f>
        <v>2.2668175876283799E-3</v>
      </c>
      <c r="AD44" s="8">
        <f>IF(AD$23&lt;=$C44,0,IF(AD$23&gt;(INDEX($D$14:$AG$14,1,$C44)+$C44),INDEX($D$19:$AG$19,,$C44)-SUM($D44:AC44),INDEX($D$19:$AG$19,,$C44)/INDEX($D$14:$AG$14,1,$C44)))*0.5</f>
        <v>1.13340879381419E-3</v>
      </c>
      <c r="AE44" s="8"/>
      <c r="AF44" s="8"/>
      <c r="AG44" s="8"/>
      <c r="AH44" s="11">
        <f t="shared" si="10"/>
        <v>1.7001131907212853E-2</v>
      </c>
      <c r="AI44" s="11">
        <v>0.13600905525770279</v>
      </c>
      <c r="AJ44" s="11">
        <f t="shared" si="11"/>
        <v>0.11900792335048994</v>
      </c>
      <c r="AK44" s="10">
        <f t="shared" si="8"/>
        <v>52.5</v>
      </c>
      <c r="AM44">
        <v>60</v>
      </c>
      <c r="AN44">
        <f t="shared" si="13"/>
        <v>7.5</v>
      </c>
      <c r="AO44">
        <v>50</v>
      </c>
      <c r="AP44">
        <f t="shared" si="14"/>
        <v>42.5</v>
      </c>
    </row>
    <row r="45" spans="2:42" x14ac:dyDescent="0.2">
      <c r="B45">
        <v>2016</v>
      </c>
      <c r="C45" s="10">
        <v>20</v>
      </c>
      <c r="E45" s="8">
        <f>IF(E$23&lt;=$C45,0,IF(E$23&gt;(INDEX($D$14:$AA$14,1,$C45)+$C45),INDEX($D$19:$AA$19,,$C45)-SUM($D45:D45),INDEX($D$19:$AA$19,,$C45)/INDEX($D$14:$AA$14,1,$C45)))</f>
        <v>0</v>
      </c>
      <c r="F45" s="8">
        <f>IF(F$23&lt;=$C45,0,IF(F$23&gt;(INDEX($D$14:$AA$14,1,$C45)+$C45),INDEX($D$19:$AA$19,,$C45)-SUM($D45:E45),INDEX($D$19:$AA$19,,$C45)/INDEX($D$14:$AA$14,1,$C45)))</f>
        <v>0</v>
      </c>
      <c r="G45" s="8">
        <f>IF(G$23&lt;=$C45,0,IF(G$23&gt;(INDEX($D$14:$AA$14,1,$C45)+$C45),INDEX($D$19:$AA$19,,$C45)-SUM($D45:F45),INDEX($D$19:$AA$19,,$C45)/INDEX($D$14:$AA$14,1,$C45)))</f>
        <v>0</v>
      </c>
      <c r="H45" s="8">
        <f>IF(H$23&lt;=$C45,0,IF(H$23&gt;(INDEX($D$14:$AA$14,1,$C45)+$C45),INDEX($D$19:$AA$19,,$C45)-SUM($D45:G45),INDEX($D$19:$AA$19,,$C45)/INDEX($D$14:$AA$14,1,$C45)))</f>
        <v>0</v>
      </c>
      <c r="I45" s="8">
        <f>IF(I$23&lt;=$C45,0,IF(I$23&gt;(INDEX($D$14:$AA$14,1,$C45)+$C45),INDEX($D$19:$AA$19,,$C45)-SUM($D45:H45),INDEX($D$19:$AA$19,,$C45)/INDEX($D$14:$AA$14,1,$C45)))</f>
        <v>0</v>
      </c>
      <c r="J45" s="8">
        <f>IF(J$23&lt;=$C45,0,IF(J$23&gt;(INDEX($D$14:$AA$14,1,$C45)+$C45),INDEX($D$19:$AA$19,,$C45)-SUM($D45:I45),INDEX($D$19:$AA$19,,$C45)/INDEX($D$14:$AA$14,1,$C45)))</f>
        <v>0</v>
      </c>
      <c r="K45" s="8">
        <f>IF(K$23&lt;=$C45,0,IF(K$23&gt;(INDEX($D$14:$AA$14,1,$C45)+$C45),INDEX($D$19:$AA$19,,$C45)-SUM($D45:J45),INDEX($D$19:$AA$19,,$C45)/INDEX($D$14:$AA$14,1,$C45)))</f>
        <v>0</v>
      </c>
      <c r="L45" s="8">
        <f>IF(L$23&lt;=$C45,0,IF(L$23&gt;(INDEX($D$14:$AA$14,1,$C45)+$C45),INDEX($D$19:$AA$19,,$C45)-SUM($D45:K45),INDEX($D$19:$AA$19,,$C45)/INDEX($D$14:$AA$14,1,$C45)))</f>
        <v>0</v>
      </c>
      <c r="M45" s="8">
        <f>IF(M$23&lt;=$C45,0,IF(M$23&gt;(INDEX($D$14:$AA$14,1,$C45)+$C45),INDEX($D$19:$AA$19,,$C45)-SUM($D45:L45),INDEX($D$19:$AA$19,,$C45)/INDEX($D$14:$AA$14,1,$C45)))</f>
        <v>0</v>
      </c>
      <c r="N45" s="8">
        <f>IF(N$23&lt;=$C45,0,IF(N$23&gt;(INDEX($D$14:$AA$14,1,$C45)+$C45),INDEX($D$19:$AA$19,,$C45)-SUM($D45:M45),INDEX($D$19:$AA$19,,$C45)/INDEX($D$14:$AA$14,1,$C45)))</f>
        <v>0</v>
      </c>
      <c r="O45" s="8">
        <f>IF(O$23&lt;=$C45,0,IF(O$23&gt;(INDEX($D$14:$AA$14,1,$C45)+$C45),INDEX($D$19:$AA$19,,$C45)-SUM($D45:N45),INDEX($D$19:$AA$19,,$C45)/INDEX($D$14:$AA$14,1,$C45)))</f>
        <v>0</v>
      </c>
      <c r="P45" s="8">
        <f>IF(P$23&lt;=$C45,0,IF(P$23&gt;(INDEX($D$14:$AA$14,1,$C45)+$C45),INDEX($D$19:$AA$19,,$C45)-SUM($D45:O45),INDEX($D$19:$AA$19,,$C45)/INDEX($D$14:$AA$14,1,$C45)))</f>
        <v>0</v>
      </c>
      <c r="Q45" s="8">
        <f>IF(Q$23&lt;=$C45,0,IF(Q$23&gt;(INDEX($D$14:$AA$14,1,$C45)+$C45),INDEX($D$19:$AA$19,,$C45)-SUM($D45:P45),INDEX($D$19:$AA$19,,$C45)/INDEX($D$14:$AA$14,1,$C45)))</f>
        <v>0</v>
      </c>
      <c r="R45" s="8">
        <f>IF(R$23&lt;=$C45,0,IF(R$23&gt;(INDEX($D$14:$AA$14,1,$C45)+$C45),INDEX($D$19:$AA$19,,$C45)-SUM($D45:Q45),INDEX($D$19:$AA$19,,$C45)/INDEX($D$14:$AA$14,1,$C45)))</f>
        <v>0</v>
      </c>
      <c r="S45" s="8">
        <f>IF(S$23&lt;=$C45,0,IF(S$23&gt;(INDEX($D$14:$AA$14,1,$C45)+$C45),INDEX($D$19:$AA$19,,$C45)-SUM($D45:R45),INDEX($D$19:$AA$19,,$C45)/INDEX($D$14:$AA$14,1,$C45)))</f>
        <v>0</v>
      </c>
      <c r="T45" s="8">
        <f>IF(T$23&lt;=$C45,0,IF(T$23&gt;(INDEX($D$14:$AA$14,1,$C45)+$C45),INDEX($D$19:$AA$19,,$C45)-SUM($D45:S45),INDEX($D$19:$AA$19,,$C45)/INDEX($D$14:$AA$14,1,$C45)))</f>
        <v>0</v>
      </c>
      <c r="U45" s="8">
        <f>IF(U$23&lt;=$C45,0,IF(U$23&gt;(INDEX($D$14:$AA$14,1,$C45)+$C45),INDEX($D$19:$AA$19,,$C45)-SUM($D45:T45),INDEX($D$19:$AA$19,,$C45)/INDEX($D$14:$AA$14,1,$C45)))</f>
        <v>0</v>
      </c>
      <c r="V45" s="8">
        <f>IF(V$23&lt;=$C45,0,IF(V$23&gt;(INDEX($D$14:$AA$14,1,$C45)+$C45),INDEX($D$19:$AA$19,,$C45)-SUM($D45:U45),INDEX($D$19:$AA$19,,$C45)/INDEX($D$14:$AA$14,1,$C45)))</f>
        <v>0</v>
      </c>
      <c r="W45" s="8">
        <f>IF(W$23&lt;=$C45,0,IF(W$23&gt;(INDEX($D$14:$AA$14,1,$C45)+$C45),INDEX($D$19:$AA$19,,$C45)-SUM($D45:V45),INDEX($D$19:$AA$19,,$C45)/INDEX($D$14:$AA$14,1,$C45)))</f>
        <v>0</v>
      </c>
      <c r="X45" s="8">
        <f>IF(X$23&lt;=$C45,0,IF(X$23&gt;(INDEX($D$14:$AA$14,1,$C45)+$C45),INDEX($D$19:$AA$19,,$C45)-SUM($D45:W45),INDEX($D$19:$AA$19,,$C45)/INDEX($D$14:$AA$14,1,$C45)))</f>
        <v>3.8638249412743537E-3</v>
      </c>
      <c r="Y45" s="8">
        <f>IF(Y$23&lt;=$C45,0,IF(Y$23&gt;(INDEX($D$14:$AA$14,1,$C45)+$C45),INDEX($D$19:$AA$19,,$C45)-SUM($D45:X45),INDEX($D$19:$AA$19,,$C45)/INDEX($D$14:$AA$14,1,$C45)))</f>
        <v>3.8638249412743537E-3</v>
      </c>
      <c r="Z45" s="8">
        <f>IF(Z$23&lt;=$C45,0,IF(Z$23&gt;(INDEX($D$14:$AA$14,1,$C45)+$C45),INDEX($D$19:$AA$19,,$C45)-SUM($D45:Y45),INDEX($D$19:$AA$19,,$C45)/INDEX($D$14:$AA$14,1,$C45)))</f>
        <v>3.8638249412743537E-3</v>
      </c>
      <c r="AA45" s="8">
        <f>IF(AA$23&lt;=$C45,0,IF(AA$23&gt;(INDEX($D$14:$AA$14,1,$C45)+$C45),INDEX($D$19:$AA$19,,$C45)-SUM($D45:Z45),INDEX($D$19:$AA$19,,$C45)/INDEX($D$14:$AA$14,1,$C45)))</f>
        <v>3.8638249412743537E-3</v>
      </c>
      <c r="AB45" s="8">
        <f>IF(AB$23&lt;=$C45,0,IF(AB$23&gt;(INDEX($D$14:$AA$14,1,$C45)+$C45),INDEX($D$19:$AA$19,,$C45)-SUM($D45:AA45),INDEX($D$19:$AA$19,,$C45)/INDEX($D$14:$AA$14,1,$C45)))</f>
        <v>3.8638249412743537E-3</v>
      </c>
      <c r="AC45" s="8">
        <f>IF(AC$23&lt;=$C45,0,IF(AC$23&gt;(INDEX($D$14:$AG$14,1,$C45)+$C45),INDEX($D$19:$AG$19,,$C45)-SUM($D45:AB45),INDEX($D$19:$AG$19,,$C45)/INDEX($D$14:$AG$14,1,$C45)))</f>
        <v>3.8638249412743537E-3</v>
      </c>
      <c r="AD45" s="8">
        <f>IF(AD$23&lt;=$C45,0,IF(AD$23&gt;(INDEX($D$14:$AG$14,1,$C45)+$C45),INDEX($D$19:$AG$19,,$C45)-SUM($D45:AC45),INDEX($D$19:$AG$19,,$C45)/INDEX($D$14:$AG$14,1,$C45)))*0.5</f>
        <v>1.9319124706371768E-3</v>
      </c>
      <c r="AE45" s="8"/>
      <c r="AF45" s="8"/>
      <c r="AG45" s="8"/>
      <c r="AH45" s="11">
        <f t="shared" si="10"/>
        <v>2.5114862118283295E-2</v>
      </c>
      <c r="AI45" s="11">
        <v>0.23182949647646123</v>
      </c>
      <c r="AJ45" s="11">
        <f t="shared" si="11"/>
        <v>0.20671463435817794</v>
      </c>
      <c r="AK45" s="10">
        <f t="shared" si="8"/>
        <v>53.5</v>
      </c>
      <c r="AM45">
        <v>60</v>
      </c>
      <c r="AN45">
        <f t="shared" si="13"/>
        <v>6.5</v>
      </c>
      <c r="AO45">
        <v>50</v>
      </c>
      <c r="AP45">
        <f t="shared" si="14"/>
        <v>43.5</v>
      </c>
    </row>
    <row r="46" spans="2:42" x14ac:dyDescent="0.2">
      <c r="B46">
        <v>2017</v>
      </c>
      <c r="C46" s="10">
        <v>21</v>
      </c>
      <c r="E46" s="8">
        <f>IF(E$23&lt;=$C46,0,IF(E$23&gt;(INDEX($D$14:$AA$14,1,$C46)+$C46),INDEX($D$19:$AA$19,,$C46)-SUM($D46:D46),INDEX($D$19:$AA$19,,$C46)/INDEX($D$14:$AA$14,1,$C46)))</f>
        <v>0</v>
      </c>
      <c r="F46" s="8">
        <f>IF(F$23&lt;=$C46,0,IF(F$23&gt;(INDEX($D$14:$AA$14,1,$C46)+$C46),INDEX($D$19:$AA$19,,$C46)-SUM($D46:E46),INDEX($D$19:$AA$19,,$C46)/INDEX($D$14:$AA$14,1,$C46)))</f>
        <v>0</v>
      </c>
      <c r="G46" s="8">
        <f>IF(G$23&lt;=$C46,0,IF(G$23&gt;(INDEX($D$14:$AA$14,1,$C46)+$C46),INDEX($D$19:$AA$19,,$C46)-SUM($D46:F46),INDEX($D$19:$AA$19,,$C46)/INDEX($D$14:$AA$14,1,$C46)))</f>
        <v>0</v>
      </c>
      <c r="H46" s="8">
        <f>IF(H$23&lt;=$C46,0,IF(H$23&gt;(INDEX($D$14:$AA$14,1,$C46)+$C46),INDEX($D$19:$AA$19,,$C46)-SUM($D46:G46),INDEX($D$19:$AA$19,,$C46)/INDEX($D$14:$AA$14,1,$C46)))</f>
        <v>0</v>
      </c>
      <c r="I46" s="8">
        <f>IF(I$23&lt;=$C46,0,IF(I$23&gt;(INDEX($D$14:$AA$14,1,$C46)+$C46),INDEX($D$19:$AA$19,,$C46)-SUM($D46:H46),INDEX($D$19:$AA$19,,$C46)/INDEX($D$14:$AA$14,1,$C46)))</f>
        <v>0</v>
      </c>
      <c r="J46" s="8">
        <f>IF(J$23&lt;=$C46,0,IF(J$23&gt;(INDEX($D$14:$AA$14,1,$C46)+$C46),INDEX($D$19:$AA$19,,$C46)-SUM($D46:I46),INDEX($D$19:$AA$19,,$C46)/INDEX($D$14:$AA$14,1,$C46)))</f>
        <v>0</v>
      </c>
      <c r="K46" s="8">
        <f>IF(K$23&lt;=$C46,0,IF(K$23&gt;(INDEX($D$14:$AA$14,1,$C46)+$C46),INDEX($D$19:$AA$19,,$C46)-SUM($D46:J46),INDEX($D$19:$AA$19,,$C46)/INDEX($D$14:$AA$14,1,$C46)))</f>
        <v>0</v>
      </c>
      <c r="L46" s="8">
        <f>IF(L$23&lt;=$C46,0,IF(L$23&gt;(INDEX($D$14:$AA$14,1,$C46)+$C46),INDEX($D$19:$AA$19,,$C46)-SUM($D46:K46),INDEX($D$19:$AA$19,,$C46)/INDEX($D$14:$AA$14,1,$C46)))</f>
        <v>0</v>
      </c>
      <c r="M46" s="8">
        <f>IF(M$23&lt;=$C46,0,IF(M$23&gt;(INDEX($D$14:$AA$14,1,$C46)+$C46),INDEX($D$19:$AA$19,,$C46)-SUM($D46:L46),INDEX($D$19:$AA$19,,$C46)/INDEX($D$14:$AA$14,1,$C46)))</f>
        <v>0</v>
      </c>
      <c r="N46" s="8">
        <f>IF(N$23&lt;=$C46,0,IF(N$23&gt;(INDEX($D$14:$AA$14,1,$C46)+$C46),INDEX($D$19:$AA$19,,$C46)-SUM($D46:M46),INDEX($D$19:$AA$19,,$C46)/INDEX($D$14:$AA$14,1,$C46)))</f>
        <v>0</v>
      </c>
      <c r="O46" s="8">
        <f>IF(O$23&lt;=$C46,0,IF(O$23&gt;(INDEX($D$14:$AA$14,1,$C46)+$C46),INDEX($D$19:$AA$19,,$C46)-SUM($D46:N46),INDEX($D$19:$AA$19,,$C46)/INDEX($D$14:$AA$14,1,$C46)))</f>
        <v>0</v>
      </c>
      <c r="P46" s="8">
        <f>IF(P$23&lt;=$C46,0,IF(P$23&gt;(INDEX($D$14:$AA$14,1,$C46)+$C46),INDEX($D$19:$AA$19,,$C46)-SUM($D46:O46),INDEX($D$19:$AA$19,,$C46)/INDEX($D$14:$AA$14,1,$C46)))</f>
        <v>0</v>
      </c>
      <c r="Q46" s="8">
        <f>IF(Q$23&lt;=$C46,0,IF(Q$23&gt;(INDEX($D$14:$AA$14,1,$C46)+$C46),INDEX($D$19:$AA$19,,$C46)-SUM($D46:P46),INDEX($D$19:$AA$19,,$C46)/INDEX($D$14:$AA$14,1,$C46)))</f>
        <v>0</v>
      </c>
      <c r="R46" s="8">
        <f>IF(R$23&lt;=$C46,0,IF(R$23&gt;(INDEX($D$14:$AA$14,1,$C46)+$C46),INDEX($D$19:$AA$19,,$C46)-SUM($D46:Q46),INDEX($D$19:$AA$19,,$C46)/INDEX($D$14:$AA$14,1,$C46)))</f>
        <v>0</v>
      </c>
      <c r="S46" s="8">
        <f>IF(S$23&lt;=$C46,0,IF(S$23&gt;(INDEX($D$14:$AA$14,1,$C46)+$C46),INDEX($D$19:$AA$19,,$C46)-SUM($D46:R46),INDEX($D$19:$AA$19,,$C46)/INDEX($D$14:$AA$14,1,$C46)))</f>
        <v>0</v>
      </c>
      <c r="T46" s="8">
        <f>IF(T$23&lt;=$C46,0,IF(T$23&gt;(INDEX($D$14:$AA$14,1,$C46)+$C46),INDEX($D$19:$AA$19,,$C46)-SUM($D46:S46),INDEX($D$19:$AA$19,,$C46)/INDEX($D$14:$AA$14,1,$C46)))</f>
        <v>0</v>
      </c>
      <c r="U46" s="8">
        <f>IF(U$23&lt;=$C46,0,IF(U$23&gt;(INDEX($D$14:$AA$14,1,$C46)+$C46),INDEX($D$19:$AA$19,,$C46)-SUM($D46:T46),INDEX($D$19:$AA$19,,$C46)/INDEX($D$14:$AA$14,1,$C46)))</f>
        <v>0</v>
      </c>
      <c r="V46" s="8">
        <f>IF(V$23&lt;=$C46,0,IF(V$23&gt;(INDEX($D$14:$AA$14,1,$C46)+$C46),INDEX($D$19:$AA$19,,$C46)-SUM($D46:U46),INDEX($D$19:$AA$19,,$C46)/INDEX($D$14:$AA$14,1,$C46)))</f>
        <v>0</v>
      </c>
      <c r="W46" s="8">
        <f>IF(W$23&lt;=$C46,0,IF(W$23&gt;(INDEX($D$14:$AA$14,1,$C46)+$C46),INDEX($D$19:$AA$19,,$C46)-SUM($D46:V46),INDEX($D$19:$AA$19,,$C46)/INDEX($D$14:$AA$14,1,$C46)))</f>
        <v>0</v>
      </c>
      <c r="X46" s="8">
        <f>IF(X$23&lt;=$C46,0,IF(X$23&gt;(INDEX($D$14:$AA$14,1,$C46)+$C46),INDEX($D$19:$AA$19,,$C46)-SUM($D46:W46),INDEX($D$19:$AA$19,,$C46)/INDEX($D$14:$AA$14,1,$C46)))</f>
        <v>0</v>
      </c>
      <c r="Y46" s="8">
        <f>IF(Y$23&lt;=$C46,0,IF(Y$23&gt;(INDEX($D$14:$AA$14,1,$C46)+$C46),INDEX($D$19:$AA$19,,$C46)-SUM($D46:X46),INDEX($D$19:$AA$19,,$C46)/INDEX($D$14:$AA$14,1,$C46)))</f>
        <v>1.5492186644992384E-3</v>
      </c>
      <c r="Z46" s="8">
        <f>IF(Z$23&lt;=$C46,0,IF(Z$23&gt;(INDEX($D$14:$AA$14,1,$C46)+$C46),INDEX($D$19:$AA$19,,$C46)-SUM($D46:Y46),INDEX($D$19:$AA$19,,$C46)/INDEX($D$14:$AA$14,1,$C46)))</f>
        <v>1.5492186644992384E-3</v>
      </c>
      <c r="AA46" s="8">
        <f>IF(AA$23&lt;=$C46,0,IF(AA$23&gt;(INDEX($D$14:$AA$14,1,$C46)+$C46),INDEX($D$19:$AA$19,,$C46)-SUM($D46:Z46),INDEX($D$19:$AA$19,,$C46)/INDEX($D$14:$AA$14,1,$C46)))</f>
        <v>1.5492186644992384E-3</v>
      </c>
      <c r="AB46" s="8">
        <f>IF(AB$23&lt;=$C46,0,IF(AB$23&gt;(INDEX($D$14:$AA$14,1,$C46)+$C46),INDEX($D$19:$AA$19,,$C46)-SUM($D46:AA46),INDEX($D$19:$AA$19,,$C46)/INDEX($D$14:$AA$14,1,$C46)))</f>
        <v>1.5492186644992384E-3</v>
      </c>
      <c r="AC46" s="8">
        <f>IF(AC$23&lt;=$C46,0,IF(AC$23&gt;(INDEX($D$14:$AG$14,1,$C46)+$C46),INDEX($D$19:$AG$19,,$C46)-SUM($D46:AB46),INDEX($D$19:$AG$19,,$C46)/INDEX($D$14:$AG$14,1,$C46)))</f>
        <v>1.5492186644992384E-3</v>
      </c>
      <c r="AD46" s="8">
        <f>IF(AD$23&lt;=$C46,0,IF(AD$23&gt;(INDEX($D$14:$AG$14,1,$C46)+$C46),INDEX($D$19:$AG$19,,$C46)-SUM($D46:AC46),INDEX($D$19:$AG$19,,$C46)/INDEX($D$14:$AG$14,1,$C46)))*0.5</f>
        <v>7.746093322496192E-4</v>
      </c>
      <c r="AE46" s="8"/>
      <c r="AF46" s="8"/>
      <c r="AG46" s="8"/>
      <c r="AH46" s="11">
        <f t="shared" si="10"/>
        <v>8.5207026547458112E-3</v>
      </c>
      <c r="AI46" s="11">
        <v>9.2953119869954304E-2</v>
      </c>
      <c r="AJ46" s="11">
        <f t="shared" si="11"/>
        <v>8.44324172152085E-2</v>
      </c>
      <c r="AK46" s="10">
        <f t="shared" si="8"/>
        <v>54.5</v>
      </c>
      <c r="AM46">
        <v>60</v>
      </c>
      <c r="AN46">
        <f t="shared" si="13"/>
        <v>5.5</v>
      </c>
      <c r="AO46">
        <v>50</v>
      </c>
      <c r="AP46">
        <f t="shared" si="14"/>
        <v>44.5</v>
      </c>
    </row>
    <row r="47" spans="2:42" x14ac:dyDescent="0.2">
      <c r="B47">
        <v>2018</v>
      </c>
      <c r="C47" s="10">
        <v>22</v>
      </c>
      <c r="E47" s="8">
        <f>IF(E$23&lt;=$C47,0,IF(E$23&gt;(INDEX($D$14:$AA$14,1,$C47)+$C47),INDEX($D$19:$AA$19,,$C47)-SUM($D47:D47),INDEX($D$19:$AA$19,,$C47)/INDEX($D$14:$AA$14,1,$C47)))</f>
        <v>0</v>
      </c>
      <c r="F47" s="8">
        <f>IF(F$23&lt;=$C47,0,IF(F$23&gt;(INDEX($D$14:$AA$14,1,$C47)+$C47),INDEX($D$19:$AA$19,,$C47)-SUM($D47:E47),INDEX($D$19:$AA$19,,$C47)/INDEX($D$14:$AA$14,1,$C47)))</f>
        <v>0</v>
      </c>
      <c r="G47" s="8">
        <f>IF(G$23&lt;=$C47,0,IF(G$23&gt;(INDEX($D$14:$AA$14,1,$C47)+$C47),INDEX($D$19:$AA$19,,$C47)-SUM($D47:F47),INDEX($D$19:$AA$19,,$C47)/INDEX($D$14:$AA$14,1,$C47)))</f>
        <v>0</v>
      </c>
      <c r="H47" s="8">
        <f>IF(H$23&lt;=$C47,0,IF(H$23&gt;(INDEX($D$14:$AA$14,1,$C47)+$C47),INDEX($D$19:$AA$19,,$C47)-SUM($D47:G47),INDEX($D$19:$AA$19,,$C47)/INDEX($D$14:$AA$14,1,$C47)))</f>
        <v>0</v>
      </c>
      <c r="I47" s="8">
        <f>IF(I$23&lt;=$C47,0,IF(I$23&gt;(INDEX($D$14:$AA$14,1,$C47)+$C47),INDEX($D$19:$AA$19,,$C47)-SUM($D47:H47),INDEX($D$19:$AA$19,,$C47)/INDEX($D$14:$AA$14,1,$C47)))</f>
        <v>0</v>
      </c>
      <c r="J47" s="8">
        <f>IF(J$23&lt;=$C47,0,IF(J$23&gt;(INDEX($D$14:$AA$14,1,$C47)+$C47),INDEX($D$19:$AA$19,,$C47)-SUM($D47:I47),INDEX($D$19:$AA$19,,$C47)/INDEX($D$14:$AA$14,1,$C47)))</f>
        <v>0</v>
      </c>
      <c r="K47" s="8">
        <f>IF(K$23&lt;=$C47,0,IF(K$23&gt;(INDEX($D$14:$AA$14,1,$C47)+$C47),INDEX($D$19:$AA$19,,$C47)-SUM($D47:J47),INDEX($D$19:$AA$19,,$C47)/INDEX($D$14:$AA$14,1,$C47)))</f>
        <v>0</v>
      </c>
      <c r="L47" s="8">
        <f>IF(L$23&lt;=$C47,0,IF(L$23&gt;(INDEX($D$14:$AA$14,1,$C47)+$C47),INDEX($D$19:$AA$19,,$C47)-SUM($D47:K47),INDEX($D$19:$AA$19,,$C47)/INDEX($D$14:$AA$14,1,$C47)))</f>
        <v>0</v>
      </c>
      <c r="M47" s="8">
        <f>IF(M$23&lt;=$C47,0,IF(M$23&gt;(INDEX($D$14:$AA$14,1,$C47)+$C47),INDEX($D$19:$AA$19,,$C47)-SUM($D47:L47),INDEX($D$19:$AA$19,,$C47)/INDEX($D$14:$AA$14,1,$C47)))</f>
        <v>0</v>
      </c>
      <c r="N47" s="8">
        <f>IF(N$23&lt;=$C47,0,IF(N$23&gt;(INDEX($D$14:$AA$14,1,$C47)+$C47),INDEX($D$19:$AA$19,,$C47)-SUM($D47:M47),INDEX($D$19:$AA$19,,$C47)/INDEX($D$14:$AA$14,1,$C47)))</f>
        <v>0</v>
      </c>
      <c r="O47" s="8">
        <f>IF(O$23&lt;=$C47,0,IF(O$23&gt;(INDEX($D$14:$AA$14,1,$C47)+$C47),INDEX($D$19:$AA$19,,$C47)-SUM($D47:N47),INDEX($D$19:$AA$19,,$C47)/INDEX($D$14:$AA$14,1,$C47)))</f>
        <v>0</v>
      </c>
      <c r="P47" s="8">
        <f>IF(P$23&lt;=$C47,0,IF(P$23&gt;(INDEX($D$14:$AA$14,1,$C47)+$C47),INDEX($D$19:$AA$19,,$C47)-SUM($D47:O47),INDEX($D$19:$AA$19,,$C47)/INDEX($D$14:$AA$14,1,$C47)))</f>
        <v>0</v>
      </c>
      <c r="Q47" s="8">
        <f>IF(Q$23&lt;=$C47,0,IF(Q$23&gt;(INDEX($D$14:$AA$14,1,$C47)+$C47),INDEX($D$19:$AA$19,,$C47)-SUM($D47:P47),INDEX($D$19:$AA$19,,$C47)/INDEX($D$14:$AA$14,1,$C47)))</f>
        <v>0</v>
      </c>
      <c r="R47" s="8">
        <f>IF(R$23&lt;=$C47,0,IF(R$23&gt;(INDEX($D$14:$AA$14,1,$C47)+$C47),INDEX($D$19:$AA$19,,$C47)-SUM($D47:Q47),INDEX($D$19:$AA$19,,$C47)/INDEX($D$14:$AA$14,1,$C47)))</f>
        <v>0</v>
      </c>
      <c r="S47" s="8">
        <f>IF(S$23&lt;=$C47,0,IF(S$23&gt;(INDEX($D$14:$AA$14,1,$C47)+$C47),INDEX($D$19:$AA$19,,$C47)-SUM($D47:R47),INDEX($D$19:$AA$19,,$C47)/INDEX($D$14:$AA$14,1,$C47)))</f>
        <v>0</v>
      </c>
      <c r="T47" s="8">
        <f>IF(T$23&lt;=$C47,0,IF(T$23&gt;(INDEX($D$14:$AA$14,1,$C47)+$C47),INDEX($D$19:$AA$19,,$C47)-SUM($D47:S47),INDEX($D$19:$AA$19,,$C47)/INDEX($D$14:$AA$14,1,$C47)))</f>
        <v>0</v>
      </c>
      <c r="U47" s="8">
        <f>IF(U$23&lt;=$C47,0,IF(U$23&gt;(INDEX($D$14:$AA$14,1,$C47)+$C47),INDEX($D$19:$AA$19,,$C47)-SUM($D47:T47),INDEX($D$19:$AA$19,,$C47)/INDEX($D$14:$AA$14,1,$C47)))</f>
        <v>0</v>
      </c>
      <c r="V47" s="8">
        <f>IF(V$23&lt;=$C47,0,IF(V$23&gt;(INDEX($D$14:$AA$14,1,$C47)+$C47),INDEX($D$19:$AA$19,,$C47)-SUM($D47:U47),INDEX($D$19:$AA$19,,$C47)/INDEX($D$14:$AA$14,1,$C47)))</f>
        <v>0</v>
      </c>
      <c r="W47" s="8">
        <f>IF(W$23&lt;=$C47,0,IF(W$23&gt;(INDEX($D$14:$AA$14,1,$C47)+$C47),INDEX($D$19:$AA$19,,$C47)-SUM($D47:V47),INDEX($D$19:$AA$19,,$C47)/INDEX($D$14:$AA$14,1,$C47)))</f>
        <v>0</v>
      </c>
      <c r="X47" s="8">
        <f>IF(X$23&lt;=$C47,0,IF(X$23&gt;(INDEX($D$14:$AA$14,1,$C47)+$C47),INDEX($D$19:$AA$19,,$C47)-SUM($D47:W47),INDEX($D$19:$AA$19,,$C47)/INDEX($D$14:$AA$14,1,$C47)))</f>
        <v>0</v>
      </c>
      <c r="Y47" s="8">
        <f>IF(Y$23&lt;=$C47,0,IF(Y$23&gt;(INDEX($D$14:$AA$14,1,$C47)+$C47),INDEX($D$19:$AA$19,,$C47)-SUM($D47:X47),INDEX($D$19:$AA$19,,$C47)/INDEX($D$14:$AA$14,1,$C47)))</f>
        <v>0</v>
      </c>
      <c r="Z47" s="8">
        <f>IF(Z$23&lt;=$C47,0,IF(Z$23&gt;(INDEX($D$14:$AA$14,1,$C47)+$C47),INDEX($D$19:$AA$19,,$C47)-SUM($D47:Y47),INDEX($D$19:$AA$19,,$C47)/INDEX($D$14:$AA$14,1,$C47)))</f>
        <v>1.0467798071748693E-3</v>
      </c>
      <c r="AA47" s="8">
        <f>IF(AA$23&lt;=$C47,0,IF(AA$23&gt;(INDEX($D$14:$AA$14,1,$C47)+$C47),INDEX($D$19:$AA$19,,$C47)-SUM($D47:Z47),INDEX($D$19:$AA$19,,$C47)/INDEX($D$14:$AA$14,1,$C47)))</f>
        <v>1.0467798071748693E-3</v>
      </c>
      <c r="AB47" s="8">
        <f>IF(AB$23&lt;=$C47,0,IF(AB$23&gt;(INDEX($D$14:$AA$14,1,$C47)+$C47),INDEX($D$19:$AA$19,,$C47)-SUM($D47:AA47),INDEX($D$19:$AA$19,,$C47)/INDEX($D$14:$AA$14,1,$C47)))</f>
        <v>1.0467798071748693E-3</v>
      </c>
      <c r="AC47" s="8">
        <f>IF(AC$23&lt;=$C47,0,IF(AC$23&gt;(INDEX($D$14:$AG$14,1,$C47)+$C47),INDEX($D$19:$AG$19,,$C47)-SUM($D47:AB47),INDEX($D$19:$AG$19,,$C47)/INDEX($D$14:$AG$14,1,$C47)))</f>
        <v>1.0467798071748693E-3</v>
      </c>
      <c r="AD47" s="8">
        <f>IF(AD$23&lt;=$C47,0,IF(AD$23&gt;(INDEX($D$14:$AG$14,1,$C47)+$C47),INDEX($D$19:$AG$19,,$C47)-SUM($D47:AC47),INDEX($D$19:$AG$19,,$C47)/INDEX($D$14:$AG$14,1,$C47)))*0.5</f>
        <v>5.2338990358743467E-4</v>
      </c>
      <c r="AE47" s="8"/>
      <c r="AF47" s="8"/>
      <c r="AG47" s="8"/>
      <c r="AH47" s="11">
        <f t="shared" si="10"/>
        <v>4.7105091322869122E-3</v>
      </c>
      <c r="AI47" s="11">
        <v>6.2806788430492158E-2</v>
      </c>
      <c r="AJ47" s="11">
        <f t="shared" si="11"/>
        <v>5.8096279298205246E-2</v>
      </c>
      <c r="AK47" s="10">
        <f t="shared" si="8"/>
        <v>55.5</v>
      </c>
      <c r="AM47">
        <v>60</v>
      </c>
      <c r="AN47">
        <f t="shared" si="13"/>
        <v>4.5</v>
      </c>
      <c r="AO47">
        <v>50</v>
      </c>
      <c r="AP47">
        <f t="shared" si="14"/>
        <v>45.5</v>
      </c>
    </row>
    <row r="48" spans="2:42" x14ac:dyDescent="0.2">
      <c r="B48">
        <v>2019</v>
      </c>
      <c r="C48" s="10">
        <v>23</v>
      </c>
      <c r="E48" s="8">
        <f>IF(E$23&lt;=$C48,0,IF(E$23&gt;(INDEX($D$14:$AA$14,1,$C48)+$C48),INDEX($D$19:$AA$19,,$C48)-SUM($D48:D48),INDEX($D$19:$AA$19,,$C48)/INDEX($D$14:$AA$14,1,$C48)))</f>
        <v>0</v>
      </c>
      <c r="F48" s="8">
        <f>IF(F$23&lt;=$C48,0,IF(F$23&gt;(INDEX($D$14:$AA$14,1,$C48)+$C48),INDEX($D$19:$AA$19,,$C48)-SUM($D48:E48),INDEX($D$19:$AA$19,,$C48)/INDEX($D$14:$AA$14,1,$C48)))</f>
        <v>0</v>
      </c>
      <c r="G48" s="8">
        <f>IF(G$23&lt;=$C48,0,IF(G$23&gt;(INDEX($D$14:$AA$14,1,$C48)+$C48),INDEX($D$19:$AA$19,,$C48)-SUM($D48:F48),INDEX($D$19:$AA$19,,$C48)/INDEX($D$14:$AA$14,1,$C48)))</f>
        <v>0</v>
      </c>
      <c r="H48" s="8">
        <f>IF(H$23&lt;=$C48,0,IF(H$23&gt;(INDEX($D$14:$AA$14,1,$C48)+$C48),INDEX($D$19:$AA$19,,$C48)-SUM($D48:G48),INDEX($D$19:$AA$19,,$C48)/INDEX($D$14:$AA$14,1,$C48)))</f>
        <v>0</v>
      </c>
      <c r="I48" s="8">
        <f>IF(I$23&lt;=$C48,0,IF(I$23&gt;(INDEX($D$14:$AA$14,1,$C48)+$C48),INDEX($D$19:$AA$19,,$C48)-SUM($D48:H48),INDEX($D$19:$AA$19,,$C48)/INDEX($D$14:$AA$14,1,$C48)))</f>
        <v>0</v>
      </c>
      <c r="J48" s="8">
        <f>IF(J$23&lt;=$C48,0,IF(J$23&gt;(INDEX($D$14:$AA$14,1,$C48)+$C48),INDEX($D$19:$AA$19,,$C48)-SUM($D48:I48),INDEX($D$19:$AA$19,,$C48)/INDEX($D$14:$AA$14,1,$C48)))</f>
        <v>0</v>
      </c>
      <c r="K48" s="8">
        <f>IF(K$23&lt;=$C48,0,IF(K$23&gt;(INDEX($D$14:$AA$14,1,$C48)+$C48),INDEX($D$19:$AA$19,,$C48)-SUM($D48:J48),INDEX($D$19:$AA$19,,$C48)/INDEX($D$14:$AA$14,1,$C48)))</f>
        <v>0</v>
      </c>
      <c r="L48" s="8">
        <f>IF(L$23&lt;=$C48,0,IF(L$23&gt;(INDEX($D$14:$AA$14,1,$C48)+$C48),INDEX($D$19:$AA$19,,$C48)-SUM($D48:K48),INDEX($D$19:$AA$19,,$C48)/INDEX($D$14:$AA$14,1,$C48)))</f>
        <v>0</v>
      </c>
      <c r="M48" s="8">
        <f>IF(M$23&lt;=$C48,0,IF(M$23&gt;(INDEX($D$14:$AA$14,1,$C48)+$C48),INDEX($D$19:$AA$19,,$C48)-SUM($D48:L48),INDEX($D$19:$AA$19,,$C48)/INDEX($D$14:$AA$14,1,$C48)))</f>
        <v>0</v>
      </c>
      <c r="N48" s="8">
        <f>IF(N$23&lt;=$C48,0,IF(N$23&gt;(INDEX($D$14:$AA$14,1,$C48)+$C48),INDEX($D$19:$AA$19,,$C48)-SUM($D48:M48),INDEX($D$19:$AA$19,,$C48)/INDEX($D$14:$AA$14,1,$C48)))</f>
        <v>0</v>
      </c>
      <c r="O48" s="8">
        <f>IF(O$23&lt;=$C48,0,IF(O$23&gt;(INDEX($D$14:$AA$14,1,$C48)+$C48),INDEX($D$19:$AA$19,,$C48)-SUM($D48:N48),INDEX($D$19:$AA$19,,$C48)/INDEX($D$14:$AA$14,1,$C48)))</f>
        <v>0</v>
      </c>
      <c r="P48" s="8">
        <f>IF(P$23&lt;=$C48,0,IF(P$23&gt;(INDEX($D$14:$AA$14,1,$C48)+$C48),INDEX($D$19:$AA$19,,$C48)-SUM($D48:O48),INDEX($D$19:$AA$19,,$C48)/INDEX($D$14:$AA$14,1,$C48)))</f>
        <v>0</v>
      </c>
      <c r="Q48" s="8">
        <f>IF(Q$23&lt;=$C48,0,IF(Q$23&gt;(INDEX($D$14:$AA$14,1,$C48)+$C48),INDEX($D$19:$AA$19,,$C48)-SUM($D48:P48),INDEX($D$19:$AA$19,,$C48)/INDEX($D$14:$AA$14,1,$C48)))</f>
        <v>0</v>
      </c>
      <c r="R48" s="8">
        <f>IF(R$23&lt;=$C48,0,IF(R$23&gt;(INDEX($D$14:$AA$14,1,$C48)+$C48),INDEX($D$19:$AA$19,,$C48)-SUM($D48:Q48),INDEX($D$19:$AA$19,,$C48)/INDEX($D$14:$AA$14,1,$C48)))</f>
        <v>0</v>
      </c>
      <c r="S48" s="8">
        <f>IF(S$23&lt;=$C48,0,IF(S$23&gt;(INDEX($D$14:$AA$14,1,$C48)+$C48),INDEX($D$19:$AA$19,,$C48)-SUM($D48:R48),INDEX($D$19:$AA$19,,$C48)/INDEX($D$14:$AA$14,1,$C48)))</f>
        <v>0</v>
      </c>
      <c r="T48" s="8">
        <f>IF(T$23&lt;=$C48,0,IF(T$23&gt;(INDEX($D$14:$AA$14,1,$C48)+$C48),INDEX($D$19:$AA$19,,$C48)-SUM($D48:S48),INDEX($D$19:$AA$19,,$C48)/INDEX($D$14:$AA$14,1,$C48)))</f>
        <v>0</v>
      </c>
      <c r="U48" s="8">
        <f>IF(U$23&lt;=$C48,0,IF(U$23&gt;(INDEX($D$14:$AA$14,1,$C48)+$C48),INDEX($D$19:$AA$19,,$C48)-SUM($D48:T48),INDEX($D$19:$AA$19,,$C48)/INDEX($D$14:$AA$14,1,$C48)))</f>
        <v>0</v>
      </c>
      <c r="V48" s="8">
        <f>IF(V$23&lt;=$C48,0,IF(V$23&gt;(INDEX($D$14:$AA$14,1,$C48)+$C48),INDEX($D$19:$AA$19,,$C48)-SUM($D48:U48),INDEX($D$19:$AA$19,,$C48)/INDEX($D$14:$AA$14,1,$C48)))</f>
        <v>0</v>
      </c>
      <c r="W48" s="8">
        <f>IF(W$23&lt;=$C48,0,IF(W$23&gt;(INDEX($D$14:$AA$14,1,$C48)+$C48),INDEX($D$19:$AA$19,,$C48)-SUM($D48:V48),INDEX($D$19:$AA$19,,$C48)/INDEX($D$14:$AA$14,1,$C48)))</f>
        <v>0</v>
      </c>
      <c r="X48" s="8">
        <f>IF(X$23&lt;=$C48,0,IF(X$23&gt;(INDEX($D$14:$AA$14,1,$C48)+$C48),INDEX($D$19:$AA$19,,$C48)-SUM($D48:W48),INDEX($D$19:$AA$19,,$C48)/INDEX($D$14:$AA$14,1,$C48)))</f>
        <v>0</v>
      </c>
      <c r="Y48" s="8">
        <f>IF(Y$23&lt;=$C48,0,IF(Y$23&gt;(INDEX($D$14:$AA$14,1,$C48)+$C48),INDEX($D$19:$AA$19,,$C48)-SUM($D48:X48),INDEX($D$19:$AA$19,,$C48)/INDEX($D$14:$AA$14,1,$C48)))</f>
        <v>0</v>
      </c>
      <c r="Z48" s="8">
        <f>IF(Z$23&lt;=$C48,0,IF(Z$23&gt;(INDEX($D$14:$AA$14,1,$C48)+$C48),INDEX($D$19:$AA$19,,$C48)-SUM($D48:Y48),INDEX($D$19:$AA$19,,$C48)/INDEX($D$14:$AA$14,1,$C48)))</f>
        <v>0</v>
      </c>
      <c r="AA48" s="8">
        <f>IF(AA$23&lt;=$C48,0,IF(AA$23&gt;(INDEX($D$14:$AA$14,1,$C48)+$C48),INDEX($D$19:$AA$19,,$C48)-SUM($D48:Z48),INDEX($D$19:$AA$19,,$C48)/INDEX($D$14:$AA$14,1,$C48)))</f>
        <v>1.8919582098769886E-3</v>
      </c>
      <c r="AB48" s="8">
        <f>IF(AB$23&lt;=$C48,0,IF(AB$23&gt;(INDEX($D$14:$AA$14,1,$C48)+$C48),INDEX($D$19:$AA$19,,$C48)-SUM($D48:AA48),INDEX($D$19:$AA$19,,$C48)/INDEX($D$14:$AA$14,1,$C48)))</f>
        <v>1.8919582098769886E-3</v>
      </c>
      <c r="AC48" s="8">
        <f>IF(AC$23&lt;=$C48,0,IF(AC$23&gt;(INDEX($D$14:$AG$14,1,$C48)+$C48),INDEX($D$19:$AG$19,,$C48)-SUM($D48:AB48),INDEX($D$19:$AG$19,,$C48)/INDEX($D$14:$AG$14,1,$C48)))</f>
        <v>1.8919582098769886E-3</v>
      </c>
      <c r="AD48" s="8">
        <f>IF(AD$23&lt;=$C48,0,IF(AD$23&gt;(INDEX($D$14:$AG$14,1,$C48)+$C48),INDEX($D$19:$AG$19,,$C48)-SUM($D48:AC48),INDEX($D$19:$AG$19,,$C48)/INDEX($D$14:$AG$14,1,$C48)))*0.5</f>
        <v>9.4597910493849431E-4</v>
      </c>
      <c r="AE48" s="8"/>
      <c r="AF48" s="8"/>
      <c r="AG48" s="8"/>
      <c r="AH48" s="11">
        <f t="shared" si="10"/>
        <v>6.6218537345694604E-3</v>
      </c>
      <c r="AI48" s="11">
        <v>0.11351749259261931</v>
      </c>
      <c r="AJ48" s="11">
        <f t="shared" si="11"/>
        <v>0.10689563885804985</v>
      </c>
      <c r="AK48" s="10">
        <f t="shared" si="8"/>
        <v>56.5</v>
      </c>
      <c r="AM48">
        <v>60</v>
      </c>
      <c r="AN48">
        <f t="shared" si="13"/>
        <v>3.5</v>
      </c>
      <c r="AO48">
        <v>50</v>
      </c>
      <c r="AP48">
        <f t="shared" si="14"/>
        <v>46.5</v>
      </c>
    </row>
    <row r="49" spans="2:42" x14ac:dyDescent="0.2">
      <c r="B49">
        <v>2020</v>
      </c>
      <c r="C49" s="10">
        <v>24</v>
      </c>
      <c r="E49" s="8">
        <f>IF(E$23&lt;=$C49,0,IF(E$23&gt;(INDEX($D$14:$AA$14,1,$C49)+$C49),INDEX($D$19:$AA$19,,$C49)-SUM($D49:D49),INDEX($D$19:$AA$19,,$C49)/INDEX($D$14:$AA$14,1,$C49)))</f>
        <v>0</v>
      </c>
      <c r="F49" s="8">
        <f>IF(F$23&lt;=$C49,0,IF(F$23&gt;(INDEX($D$14:$AA$14,1,$C49)+$C49),INDEX($D$19:$AA$19,,$C49)-SUM($D49:E49),INDEX($D$19:$AA$19,,$C49)/INDEX($D$14:$AA$14,1,$C49)))</f>
        <v>0</v>
      </c>
      <c r="G49" s="8">
        <f>IF(G$23&lt;=$C49,0,IF(G$23&gt;(INDEX($D$14:$AA$14,1,$C49)+$C49),INDEX($D$19:$AA$19,,$C49)-SUM($D49:F49),INDEX($D$19:$AA$19,,$C49)/INDEX($D$14:$AA$14,1,$C49)))</f>
        <v>0</v>
      </c>
      <c r="H49" s="8">
        <f>IF(H$23&lt;=$C49,0,IF(H$23&gt;(INDEX($D$14:$AA$14,1,$C49)+$C49),INDEX($D$19:$AA$19,,$C49)-SUM($D49:G49),INDEX($D$19:$AA$19,,$C49)/INDEX($D$14:$AA$14,1,$C49)))</f>
        <v>0</v>
      </c>
      <c r="I49" s="8">
        <f>IF(I$23&lt;=$C49,0,IF(I$23&gt;(INDEX($D$14:$AA$14,1,$C49)+$C49),INDEX($D$19:$AA$19,,$C49)-SUM($D49:H49),INDEX($D$19:$AA$19,,$C49)/INDEX($D$14:$AA$14,1,$C49)))</f>
        <v>0</v>
      </c>
      <c r="J49" s="8">
        <f>IF(J$23&lt;=$C49,0,IF(J$23&gt;(INDEX($D$14:$AA$14,1,$C49)+$C49),INDEX($D$19:$AA$19,,$C49)-SUM($D49:I49),INDEX($D$19:$AA$19,,$C49)/INDEX($D$14:$AA$14,1,$C49)))</f>
        <v>0</v>
      </c>
      <c r="K49" s="8">
        <f>IF(K$23&lt;=$C49,0,IF(K$23&gt;(INDEX($D$14:$AA$14,1,$C49)+$C49),INDEX($D$19:$AA$19,,$C49)-SUM($D49:J49),INDEX($D$19:$AA$19,,$C49)/INDEX($D$14:$AA$14,1,$C49)))</f>
        <v>0</v>
      </c>
      <c r="L49" s="8">
        <f>IF(L$23&lt;=$C49,0,IF(L$23&gt;(INDEX($D$14:$AA$14,1,$C49)+$C49),INDEX($D$19:$AA$19,,$C49)-SUM($D49:K49),INDEX($D$19:$AA$19,,$C49)/INDEX($D$14:$AA$14,1,$C49)))</f>
        <v>0</v>
      </c>
      <c r="M49" s="8">
        <f>IF(M$23&lt;=$C49,0,IF(M$23&gt;(INDEX($D$14:$AA$14,1,$C49)+$C49),INDEX($D$19:$AA$19,,$C49)-SUM($D49:L49),INDEX($D$19:$AA$19,,$C49)/INDEX($D$14:$AA$14,1,$C49)))</f>
        <v>0</v>
      </c>
      <c r="N49" s="8">
        <f>IF(N$23&lt;=$C49,0,IF(N$23&gt;(INDEX($D$14:$AA$14,1,$C49)+$C49),INDEX($D$19:$AA$19,,$C49)-SUM($D49:M49),INDEX($D$19:$AA$19,,$C49)/INDEX($D$14:$AA$14,1,$C49)))</f>
        <v>0</v>
      </c>
      <c r="O49" s="8">
        <f>IF(O$23&lt;=$C49,0,IF(O$23&gt;(INDEX($D$14:$AA$14,1,$C49)+$C49),INDEX($D$19:$AA$19,,$C49)-SUM($D49:N49),INDEX($D$19:$AA$19,,$C49)/INDEX($D$14:$AA$14,1,$C49)))</f>
        <v>0</v>
      </c>
      <c r="P49" s="8">
        <f>IF(P$23&lt;=$C49,0,IF(P$23&gt;(INDEX($D$14:$AA$14,1,$C49)+$C49),INDEX($D$19:$AA$19,,$C49)-SUM($D49:O49),INDEX($D$19:$AA$19,,$C49)/INDEX($D$14:$AA$14,1,$C49)))</f>
        <v>0</v>
      </c>
      <c r="Q49" s="8">
        <f>IF(Q$23&lt;=$C49,0,IF(Q$23&gt;(INDEX($D$14:$AA$14,1,$C49)+$C49),INDEX($D$19:$AA$19,,$C49)-SUM($D49:P49),INDEX($D$19:$AA$19,,$C49)/INDEX($D$14:$AA$14,1,$C49)))</f>
        <v>0</v>
      </c>
      <c r="R49" s="8">
        <f>IF(R$23&lt;=$C49,0,IF(R$23&gt;(INDEX($D$14:$AA$14,1,$C49)+$C49),INDEX($D$19:$AA$19,,$C49)-SUM($D49:Q49),INDEX($D$19:$AA$19,,$C49)/INDEX($D$14:$AA$14,1,$C49)))</f>
        <v>0</v>
      </c>
      <c r="S49" s="8">
        <f>IF(S$23&lt;=$C49,0,IF(S$23&gt;(INDEX($D$14:$AA$14,1,$C49)+$C49),INDEX($D$19:$AA$19,,$C49)-SUM($D49:R49),INDEX($D$19:$AA$19,,$C49)/INDEX($D$14:$AA$14,1,$C49)))</f>
        <v>0</v>
      </c>
      <c r="T49" s="8">
        <f>IF(T$23&lt;=$C49,0,IF(T$23&gt;(INDEX($D$14:$AA$14,1,$C49)+$C49),INDEX($D$19:$AA$19,,$C49)-SUM($D49:S49),INDEX($D$19:$AA$19,,$C49)/INDEX($D$14:$AA$14,1,$C49)))</f>
        <v>0</v>
      </c>
      <c r="U49" s="8">
        <f>IF(U$23&lt;=$C49,0,IF(U$23&gt;(INDEX($D$14:$AA$14,1,$C49)+$C49),INDEX($D$19:$AA$19,,$C49)-SUM($D49:T49),INDEX($D$19:$AA$19,,$C49)/INDEX($D$14:$AA$14,1,$C49)))</f>
        <v>0</v>
      </c>
      <c r="V49" s="8">
        <f>IF(V$23&lt;=$C49,0,IF(V$23&gt;(INDEX($D$14:$AA$14,1,$C49)+$C49),INDEX($D$19:$AA$19,,$C49)-SUM($D49:U49),INDEX($D$19:$AA$19,,$C49)/INDEX($D$14:$AA$14,1,$C49)))</f>
        <v>0</v>
      </c>
      <c r="W49" s="8">
        <f>IF(W$23&lt;=$C49,0,IF(W$23&gt;(INDEX($D$14:$AA$14,1,$C49)+$C49),INDEX($D$19:$AA$19,,$C49)-SUM($D49:V49),INDEX($D$19:$AA$19,,$C49)/INDEX($D$14:$AA$14,1,$C49)))</f>
        <v>0</v>
      </c>
      <c r="X49" s="8">
        <f>IF(X$23&lt;=$C49,0,IF(X$23&gt;(INDEX($D$14:$AA$14,1,$C49)+$C49),INDEX($D$19:$AA$19,,$C49)-SUM($D49:W49),INDEX($D$19:$AA$19,,$C49)/INDEX($D$14:$AA$14,1,$C49)))</f>
        <v>0</v>
      </c>
      <c r="Y49" s="8">
        <f>IF(Y$23&lt;=$C49,0,IF(Y$23&gt;(INDEX($D$14:$AA$14,1,$C49)+$C49),INDEX($D$19:$AA$19,,$C49)-SUM($D49:X49),INDEX($D$19:$AA$19,,$C49)/INDEX($D$14:$AA$14,1,$C49)))</f>
        <v>0</v>
      </c>
      <c r="Z49" s="8">
        <f>IF(Z$23&lt;=$C49,0,IF(Z$23&gt;(INDEX($D$14:$AA$14,1,$C49)+$C49),INDEX($D$19:$AA$19,,$C49)-SUM($D49:Y49),INDEX($D$19:$AA$19,,$C49)/INDEX($D$14:$AA$14,1,$C49)))</f>
        <v>0</v>
      </c>
      <c r="AA49" s="8">
        <f>IF(AA$23&lt;=$C49,0,IF(AA$23&gt;(INDEX($D$14:$AA$14,1,$C49)+$C49),INDEX($D$19:$AA$19,,$C49)-SUM($D49:Z49),INDEX($D$19:$AA$19,,$C49)/INDEX($D$14:$AA$14,1,$C49)))</f>
        <v>0</v>
      </c>
      <c r="AB49" s="8">
        <f>IF(AB$23&lt;=$C49,0,IF(AB$23&gt;(INDEX($D$14:$AA$14,1,$C49)+$C49),INDEX($D$19:$AA$19,,$C49)-SUM($D49:AA49),INDEX($D$19:$AA$19,,$C49)/INDEX($D$14:$AA$14,1,$C49)))</f>
        <v>1.4266007394339358E-3</v>
      </c>
      <c r="AC49" s="8">
        <f>IF(AC$23&lt;=$C49,0,IF(AC$23&gt;(INDEX($D$14:$AG$14,1,$C49)+$C49),INDEX($D$19:$AG$19,,$C49)-SUM($D49:AB49),INDEX($D$19:$AG$19,,$C49)/INDEX($D$14:$AG$14,1,$C49)))</f>
        <v>1.4266007394339358E-3</v>
      </c>
      <c r="AD49" s="8">
        <f>IF(AD$23&lt;=$C49,0,IF(AD$23&gt;(INDEX($D$14:$AG$14,1,$C49)+$C49),INDEX($D$19:$AG$19,,$C49)-SUM($D49:AC49),INDEX($D$19:$AG$19,,$C49)/INDEX($D$14:$AG$14,1,$C49)))*0.5</f>
        <v>7.1330036971696791E-4</v>
      </c>
      <c r="AE49" s="8"/>
      <c r="AF49" s="8"/>
      <c r="AG49" s="8"/>
      <c r="AH49" s="11">
        <f t="shared" si="10"/>
        <v>3.5665018485848397E-3</v>
      </c>
      <c r="AI49" s="11">
        <v>8.5596044366036156E-2</v>
      </c>
      <c r="AJ49" s="11">
        <f t="shared" si="11"/>
        <v>8.2029542517451315E-2</v>
      </c>
      <c r="AK49" s="10">
        <f t="shared" si="8"/>
        <v>57.5</v>
      </c>
      <c r="AM49">
        <v>60</v>
      </c>
      <c r="AN49">
        <f t="shared" si="13"/>
        <v>2.5</v>
      </c>
      <c r="AO49">
        <v>50</v>
      </c>
      <c r="AP49">
        <f t="shared" si="14"/>
        <v>47.5</v>
      </c>
    </row>
    <row r="50" spans="2:42" x14ac:dyDescent="0.2">
      <c r="B50">
        <v>2021</v>
      </c>
      <c r="C50" s="10">
        <v>25</v>
      </c>
      <c r="E50" s="8">
        <f>IF(E$23&lt;=$C50,0,IF(E$23&gt;(INDEX($D$14:$AA$14,1,$C50)+$C50),INDEX($D$19:$AA$19,,$C50)-SUM($D50:D50),INDEX($D$19:$AA$19,,$C50)/INDEX($D$14:$AA$14,1,$C50)))</f>
        <v>0</v>
      </c>
      <c r="F50" s="8">
        <f>IF(F$23&lt;=$C50,0,IF(F$23&gt;(INDEX($D$14:$AA$14,1,$C50)+$C50),INDEX($D$19:$AA$19,,$C50)-SUM($D50:E50),INDEX($D$19:$AA$19,,$C50)/INDEX($D$14:$AA$14,1,$C50)))</f>
        <v>0</v>
      </c>
      <c r="G50" s="8">
        <f>IF(G$23&lt;=$C50,0,IF(G$23&gt;(INDEX($D$14:$AA$14,1,$C50)+$C50),INDEX($D$19:$AA$19,,$C50)-SUM($D50:F50),INDEX($D$19:$AA$19,,$C50)/INDEX($D$14:$AA$14,1,$C50)))</f>
        <v>0</v>
      </c>
      <c r="H50" s="8">
        <f>IF(H$23&lt;=$C50,0,IF(H$23&gt;(INDEX($D$14:$AA$14,1,$C50)+$C50),INDEX($D$19:$AA$19,,$C50)-SUM($D50:G50),INDEX($D$19:$AA$19,,$C50)/INDEX($D$14:$AA$14,1,$C50)))</f>
        <v>0</v>
      </c>
      <c r="I50" s="8">
        <f>IF(I$23&lt;=$C50,0,IF(I$23&gt;(INDEX($D$14:$AA$14,1,$C50)+$C50),INDEX($D$19:$AA$19,,$C50)-SUM($D50:H50),INDEX($D$19:$AA$19,,$C50)/INDEX($D$14:$AA$14,1,$C50)))</f>
        <v>0</v>
      </c>
      <c r="J50" s="8">
        <f>IF(J$23&lt;=$C50,0,IF(J$23&gt;(INDEX($D$14:$AA$14,1,$C50)+$C50),INDEX($D$19:$AA$19,,$C50)-SUM($D50:I50),INDEX($D$19:$AA$19,,$C50)/INDEX($D$14:$AA$14,1,$C50)))</f>
        <v>0</v>
      </c>
      <c r="K50" s="8">
        <f>IF(K$23&lt;=$C50,0,IF(K$23&gt;(INDEX($D$14:$AA$14,1,$C50)+$C50),INDEX($D$19:$AA$19,,$C50)-SUM($D50:J50),INDEX($D$19:$AA$19,,$C50)/INDEX($D$14:$AA$14,1,$C50)))</f>
        <v>0</v>
      </c>
      <c r="L50" s="8">
        <f>IF(L$23&lt;=$C50,0,IF(L$23&gt;(INDEX($D$14:$AA$14,1,$C50)+$C50),INDEX($D$19:$AA$19,,$C50)-SUM($D50:K50),INDEX($D$19:$AA$19,,$C50)/INDEX($D$14:$AA$14,1,$C50)))</f>
        <v>0</v>
      </c>
      <c r="M50" s="8">
        <f>IF(M$23&lt;=$C50,0,IF(M$23&gt;(INDEX($D$14:$AA$14,1,$C50)+$C50),INDEX($D$19:$AA$19,,$C50)-SUM($D50:L50),INDEX($D$19:$AA$19,,$C50)/INDEX($D$14:$AA$14,1,$C50)))</f>
        <v>0</v>
      </c>
      <c r="N50" s="8">
        <f>IF(N$23&lt;=$C50,0,IF(N$23&gt;(INDEX($D$14:$AA$14,1,$C50)+$C50),INDEX($D$19:$AA$19,,$C50)-SUM($D50:M50),INDEX($D$19:$AA$19,,$C50)/INDEX($D$14:$AA$14,1,$C50)))</f>
        <v>0</v>
      </c>
      <c r="O50" s="8">
        <f>IF(O$23&lt;=$C50,0,IF(O$23&gt;(INDEX($D$14:$AA$14,1,$C50)+$C50),INDEX($D$19:$AA$19,,$C50)-SUM($D50:N50),INDEX($D$19:$AA$19,,$C50)/INDEX($D$14:$AA$14,1,$C50)))</f>
        <v>0</v>
      </c>
      <c r="P50" s="8">
        <f>IF(P$23&lt;=$C50,0,IF(P$23&gt;(INDEX($D$14:$AA$14,1,$C50)+$C50),INDEX($D$19:$AA$19,,$C50)-SUM($D50:O50),INDEX($D$19:$AA$19,,$C50)/INDEX($D$14:$AA$14,1,$C50)))</f>
        <v>0</v>
      </c>
      <c r="Q50" s="8">
        <f>IF(Q$23&lt;=$C50,0,IF(Q$23&gt;(INDEX($D$14:$AA$14,1,$C50)+$C50),INDEX($D$19:$AA$19,,$C50)-SUM($D50:P50),INDEX($D$19:$AA$19,,$C50)/INDEX($D$14:$AA$14,1,$C50)))</f>
        <v>0</v>
      </c>
      <c r="R50" s="8">
        <f>IF(R$23&lt;=$C50,0,IF(R$23&gt;(INDEX($D$14:$AA$14,1,$C50)+$C50),INDEX($D$19:$AA$19,,$C50)-SUM($D50:Q50),INDEX($D$19:$AA$19,,$C50)/INDEX($D$14:$AA$14,1,$C50)))</f>
        <v>0</v>
      </c>
      <c r="S50" s="8">
        <f>IF(S$23&lt;=$C50,0,IF(S$23&gt;(INDEX($D$14:$AA$14,1,$C50)+$C50),INDEX($D$19:$AA$19,,$C50)-SUM($D50:R50),INDEX($D$19:$AA$19,,$C50)/INDEX($D$14:$AA$14,1,$C50)))</f>
        <v>0</v>
      </c>
      <c r="T50" s="8">
        <f>IF(T$23&lt;=$C50,0,IF(T$23&gt;(INDEX($D$14:$AA$14,1,$C50)+$C50),INDEX($D$19:$AA$19,,$C50)-SUM($D50:S50),INDEX($D$19:$AA$19,,$C50)/INDEX($D$14:$AA$14,1,$C50)))</f>
        <v>0</v>
      </c>
      <c r="U50" s="8">
        <f>IF(U$23&lt;=$C50,0,IF(U$23&gt;(INDEX($D$14:$AA$14,1,$C50)+$C50),INDEX($D$19:$AA$19,,$C50)-SUM($D50:T50),INDEX($D$19:$AA$19,,$C50)/INDEX($D$14:$AA$14,1,$C50)))</f>
        <v>0</v>
      </c>
      <c r="V50" s="8">
        <f>IF(V$23&lt;=$C50,0,IF(V$23&gt;(INDEX($D$14:$AA$14,1,$C50)+$C50),INDEX($D$19:$AA$19,,$C50)-SUM($D50:U50),INDEX($D$19:$AA$19,,$C50)/INDEX($D$14:$AA$14,1,$C50)))</f>
        <v>0</v>
      </c>
      <c r="W50" s="8">
        <f>IF(W$23&lt;=$C50,0,IF(W$23&gt;(INDEX($D$14:$AA$14,1,$C50)+$C50),INDEX($D$19:$AA$19,,$C50)-SUM($D50:V50),INDEX($D$19:$AA$19,,$C50)/INDEX($D$14:$AA$14,1,$C50)))</f>
        <v>0</v>
      </c>
      <c r="X50" s="8">
        <f>IF(X$23&lt;=$C50,0,IF(X$23&gt;(INDEX($D$14:$AA$14,1,$C50)+$C50),INDEX($D$19:$AA$19,,$C50)-SUM($D50:W50),INDEX($D$19:$AA$19,,$C50)/INDEX($D$14:$AA$14,1,$C50)))</f>
        <v>0</v>
      </c>
      <c r="Y50" s="8">
        <f>IF(Y$23&lt;=$C50,0,IF(Y$23&gt;(INDEX($D$14:$AA$14,1,$C50)+$C50),INDEX($D$19:$AA$19,,$C50)-SUM($D50:X50),INDEX($D$19:$AA$19,,$C50)/INDEX($D$14:$AA$14,1,$C50)))</f>
        <v>0</v>
      </c>
      <c r="Z50" s="8">
        <f>IF(Z$23&lt;=$C50,0,IF(Z$23&gt;(INDEX($D$14:$AA$14,1,$C50)+$C50),INDEX($D$19:$AA$19,,$C50)-SUM($D50:Y50),INDEX($D$19:$AA$19,,$C50)/INDEX($D$14:$AA$14,1,$C50)))</f>
        <v>0</v>
      </c>
      <c r="AA50" s="8">
        <f>IF(AA$23&lt;=$C50,0,IF(AA$23&gt;(INDEX($D$14:$AA$14,1,$C50)+$C50),INDEX($D$19:$AA$19,,$C50)-SUM($D50:Z50),INDEX($D$19:$AA$19,,$C50)/INDEX($D$14:$AA$14,1,$C50)))</f>
        <v>0</v>
      </c>
      <c r="AB50" s="8">
        <f>IF(AB$23&lt;=$C50,0,IF(AB$23&gt;(INDEX($D$14:$AA$14,1,$C50)+$C50),INDEX($D$19:$AA$19,,$C50)-SUM($D50:AA50),INDEX($D$19:$AA$19,,$C50)/INDEX($D$14:$AA$14,1,$C50)))</f>
        <v>0</v>
      </c>
      <c r="AC50" s="8">
        <f>IF(AC$23&lt;=$C50,0,IF(AC$23&gt;(INDEX($D$14:$AG$14,1,$C50)+$C50),INDEX($D$19:$AG$19,,$C50)-SUM($D50:AB50),INDEX($D$19:$AG$19,,$C50)/INDEX($D$14:$AG$14,1,$C50)))</f>
        <v>1.1329972029366731E-3</v>
      </c>
      <c r="AD50" s="8">
        <f>IF(AD$23&lt;=$C50,0,IF(AD$23&gt;(INDEX($D$14:$AG$14,1,$C50)+$C50),INDEX($D$19:$AG$19,,$C50)-SUM($D50:AC50),INDEX($D$19:$AG$19,,$C50)/INDEX($D$14:$AG$14,1,$C50)))*0.5</f>
        <v>5.6649860146833653E-4</v>
      </c>
      <c r="AE50" s="8"/>
      <c r="AF50" s="8"/>
      <c r="AG50" s="8"/>
      <c r="AH50" s="11">
        <f t="shared" si="10"/>
        <v>1.6994958044050097E-3</v>
      </c>
      <c r="AI50" s="11">
        <v>6.7979832176200378E-2</v>
      </c>
      <c r="AJ50" s="11">
        <f t="shared" si="11"/>
        <v>6.6280336371795368E-2</v>
      </c>
      <c r="AK50" s="10">
        <f t="shared" si="8"/>
        <v>58.5</v>
      </c>
      <c r="AM50">
        <v>60</v>
      </c>
      <c r="AN50">
        <f t="shared" si="13"/>
        <v>1.5</v>
      </c>
      <c r="AO50">
        <v>50</v>
      </c>
      <c r="AP50">
        <f t="shared" si="14"/>
        <v>48.5</v>
      </c>
    </row>
    <row r="51" spans="2:42" x14ac:dyDescent="0.2">
      <c r="B51">
        <v>2022</v>
      </c>
      <c r="C51" s="10">
        <v>26</v>
      </c>
      <c r="E51" s="8">
        <f>IF(E$23&lt;=$C51,0,IF(E$23&gt;(INDEX($D$14:$AA$14,1,$C51)+$C51),INDEX($D$19:$AA$19,,$C51)-SUM($D51:D51),INDEX($D$19:$AA$19,,$C51)/INDEX($D$14:$AA$14,1,$C51)))</f>
        <v>0</v>
      </c>
      <c r="F51" s="8">
        <f>IF(F$23&lt;=$C51,0,IF(F$23&gt;(INDEX($D$14:$AA$14,1,$C51)+$C51),INDEX($D$19:$AA$19,,$C51)-SUM($D51:E51),INDEX($D$19:$AA$19,,$C51)/INDEX($D$14:$AA$14,1,$C51)))</f>
        <v>0</v>
      </c>
      <c r="G51" s="8">
        <f>IF(G$23&lt;=$C51,0,IF(G$23&gt;(INDEX($D$14:$AA$14,1,$C51)+$C51),INDEX($D$19:$AA$19,,$C51)-SUM($D51:F51),INDEX($D$19:$AA$19,,$C51)/INDEX($D$14:$AA$14,1,$C51)))</f>
        <v>0</v>
      </c>
      <c r="H51" s="8">
        <f>IF(H$23&lt;=$C51,0,IF(H$23&gt;(INDEX($D$14:$AA$14,1,$C51)+$C51),INDEX($D$19:$AA$19,,$C51)-SUM($D51:G51),INDEX($D$19:$AA$19,,$C51)/INDEX($D$14:$AA$14,1,$C51)))</f>
        <v>0</v>
      </c>
      <c r="I51" s="8">
        <f>IF(I$23&lt;=$C51,0,IF(I$23&gt;(INDEX($D$14:$AA$14,1,$C51)+$C51),INDEX($D$19:$AA$19,,$C51)-SUM($D51:H51),INDEX($D$19:$AA$19,,$C51)/INDEX($D$14:$AA$14,1,$C51)))</f>
        <v>0</v>
      </c>
      <c r="J51" s="8">
        <f>IF(J$23&lt;=$C51,0,IF(J$23&gt;(INDEX($D$14:$AA$14,1,$C51)+$C51),INDEX($D$19:$AA$19,,$C51)-SUM($D51:I51),INDEX($D$19:$AA$19,,$C51)/INDEX($D$14:$AA$14,1,$C51)))</f>
        <v>0</v>
      </c>
      <c r="K51" s="8">
        <f>IF(K$23&lt;=$C51,0,IF(K$23&gt;(INDEX($D$14:$AA$14,1,$C51)+$C51),INDEX($D$19:$AA$19,,$C51)-SUM($D51:J51),INDEX($D$19:$AA$19,,$C51)/INDEX($D$14:$AA$14,1,$C51)))</f>
        <v>0</v>
      </c>
      <c r="L51" s="8">
        <f>IF(L$23&lt;=$C51,0,IF(L$23&gt;(INDEX($D$14:$AA$14,1,$C51)+$C51),INDEX($D$19:$AA$19,,$C51)-SUM($D51:K51),INDEX($D$19:$AA$19,,$C51)/INDEX($D$14:$AA$14,1,$C51)))</f>
        <v>0</v>
      </c>
      <c r="M51" s="8">
        <f>IF(M$23&lt;=$C51,0,IF(M$23&gt;(INDEX($D$14:$AA$14,1,$C51)+$C51),INDEX($D$19:$AA$19,,$C51)-SUM($D51:L51),INDEX($D$19:$AA$19,,$C51)/INDEX($D$14:$AA$14,1,$C51)))</f>
        <v>0</v>
      </c>
      <c r="N51" s="8">
        <f>IF(N$23&lt;=$C51,0,IF(N$23&gt;(INDEX($D$14:$AA$14,1,$C51)+$C51),INDEX($D$19:$AA$19,,$C51)-SUM($D51:M51),INDEX($D$19:$AA$19,,$C51)/INDEX($D$14:$AA$14,1,$C51)))</f>
        <v>0</v>
      </c>
      <c r="O51" s="8">
        <f>IF(O$23&lt;=$C51,0,IF(O$23&gt;(INDEX($D$14:$AA$14,1,$C51)+$C51),INDEX($D$19:$AA$19,,$C51)-SUM($D51:N51),INDEX($D$19:$AA$19,,$C51)/INDEX($D$14:$AA$14,1,$C51)))</f>
        <v>0</v>
      </c>
      <c r="P51" s="8">
        <f>IF(P$23&lt;=$C51,0,IF(P$23&gt;(INDEX($D$14:$AA$14,1,$C51)+$C51),INDEX($D$19:$AA$19,,$C51)-SUM($D51:O51),INDEX($D$19:$AA$19,,$C51)/INDEX($D$14:$AA$14,1,$C51)))</f>
        <v>0</v>
      </c>
      <c r="Q51" s="8">
        <f>IF(Q$23&lt;=$C51,0,IF(Q$23&gt;(INDEX($D$14:$AA$14,1,$C51)+$C51),INDEX($D$19:$AA$19,,$C51)-SUM($D51:P51),INDEX($D$19:$AA$19,,$C51)/INDEX($D$14:$AA$14,1,$C51)))</f>
        <v>0</v>
      </c>
      <c r="R51" s="8">
        <f>IF(R$23&lt;=$C51,0,IF(R$23&gt;(INDEX($D$14:$AA$14,1,$C51)+$C51),INDEX($D$19:$AA$19,,$C51)-SUM($D51:Q51),INDEX($D$19:$AA$19,,$C51)/INDEX($D$14:$AA$14,1,$C51)))</f>
        <v>0</v>
      </c>
      <c r="S51" s="8">
        <f>IF(S$23&lt;=$C51,0,IF(S$23&gt;(INDEX($D$14:$AA$14,1,$C51)+$C51),INDEX($D$19:$AA$19,,$C51)-SUM($D51:R51),INDEX($D$19:$AA$19,,$C51)/INDEX($D$14:$AA$14,1,$C51)))</f>
        <v>0</v>
      </c>
      <c r="T51" s="8">
        <f>IF(T$23&lt;=$C51,0,IF(T$23&gt;(INDEX($D$14:$AA$14,1,$C51)+$C51),INDEX($D$19:$AA$19,,$C51)-SUM($D51:S51),INDEX($D$19:$AA$19,,$C51)/INDEX($D$14:$AA$14,1,$C51)))</f>
        <v>0</v>
      </c>
      <c r="U51" s="8">
        <f>IF(U$23&lt;=$C51,0,IF(U$23&gt;(INDEX($D$14:$AA$14,1,$C51)+$C51),INDEX($D$19:$AA$19,,$C51)-SUM($D51:T51),INDEX($D$19:$AA$19,,$C51)/INDEX($D$14:$AA$14,1,$C51)))</f>
        <v>0</v>
      </c>
      <c r="V51" s="8">
        <f>IF(V$23&lt;=$C51,0,IF(V$23&gt;(INDEX($D$14:$AA$14,1,$C51)+$C51),INDEX($D$19:$AA$19,,$C51)-SUM($D51:U51),INDEX($D$19:$AA$19,,$C51)/INDEX($D$14:$AA$14,1,$C51)))</f>
        <v>0</v>
      </c>
      <c r="W51" s="8">
        <f>IF(W$23&lt;=$C51,0,IF(W$23&gt;(INDEX($D$14:$AA$14,1,$C51)+$C51),INDEX($D$19:$AA$19,,$C51)-SUM($D51:V51),INDEX($D$19:$AA$19,,$C51)/INDEX($D$14:$AA$14,1,$C51)))</f>
        <v>0</v>
      </c>
      <c r="X51" s="8">
        <f>IF(X$23&lt;=$C51,0,IF(X$23&gt;(INDEX($D$14:$AA$14,1,$C51)+$C51),INDEX($D$19:$AA$19,,$C51)-SUM($D51:W51),INDEX($D$19:$AA$19,,$C51)/INDEX($D$14:$AA$14,1,$C51)))</f>
        <v>0</v>
      </c>
      <c r="Y51" s="8">
        <f>IF(Y$23&lt;=$C51,0,IF(Y$23&gt;(INDEX($D$14:$AA$14,1,$C51)+$C51),INDEX($D$19:$AA$19,,$C51)-SUM($D51:X51),INDEX($D$19:$AA$19,,$C51)/INDEX($D$14:$AA$14,1,$C51)))</f>
        <v>0</v>
      </c>
      <c r="Z51" s="8">
        <f>IF(Z$23&lt;=$C51,0,IF(Z$23&gt;(INDEX($D$14:$AA$14,1,$C51)+$C51),INDEX($D$19:$AA$19,,$C51)-SUM($D51:Y51),INDEX($D$19:$AA$19,,$C51)/INDEX($D$14:$AA$14,1,$C51)))</f>
        <v>0</v>
      </c>
      <c r="AA51" s="8">
        <f>IF(AA$23&lt;=$C51,0,IF(AA$23&gt;(INDEX($D$14:$AA$14,1,$C51)+$C51),INDEX($D$19:$AA$19,,$C51)-SUM($D51:Z51),INDEX($D$19:$AA$19,,$C51)/INDEX($D$14:$AA$14,1,$C51)))</f>
        <v>0</v>
      </c>
      <c r="AB51" s="8">
        <f>IF(AB$23&lt;=$C51,0,IF(AB$23&gt;(INDEX($D$14:$AA$14,1,$C51)+$C51),INDEX($D$19:$AA$19,,$C51)-SUM($D51:AA51),INDEX($D$19:$AA$19,,$C51)/INDEX($D$14:$AA$14,1,$C51)))</f>
        <v>0</v>
      </c>
      <c r="AC51" s="8">
        <f>IF(AC$23&lt;=$C51,0,IF(AC$23&gt;(INDEX($D$14:$AG$14,1,$C51)+$C51),INDEX($D$19:$AG$19,,$C51)-SUM($D51:AB51),INDEX($D$19:$AG$19,,$C51)/INDEX($D$14:$AG$14,1,$C51)))</f>
        <v>0</v>
      </c>
      <c r="AD51" s="8">
        <f>IF(AD$23&lt;=$C51,0,IF(AD$23&gt;(INDEX($D$14:$AG$14,1,$C51)+$C51),INDEX($D$19:$AG$19,,$C51)-SUM($D51:AC51),INDEX($D$19:$AG$19,,$C51)/INDEX($D$14:$AG$14,1,$C51)))*0.5</f>
        <v>1.0077082183820292E-3</v>
      </c>
      <c r="AE51" s="8"/>
      <c r="AF51" s="8"/>
      <c r="AG51" s="8"/>
      <c r="AH51" s="11">
        <f t="shared" si="10"/>
        <v>1.0077082183820292E-3</v>
      </c>
      <c r="AI51" s="11">
        <v>0.12092498620584349</v>
      </c>
      <c r="AJ51" s="11">
        <f t="shared" si="11"/>
        <v>0.11991727798746146</v>
      </c>
      <c r="AK51" s="10">
        <f t="shared" si="8"/>
        <v>59.5</v>
      </c>
      <c r="AM51">
        <v>60</v>
      </c>
      <c r="AN51">
        <f t="shared" si="13"/>
        <v>0.5</v>
      </c>
      <c r="AO51">
        <v>50</v>
      </c>
      <c r="AP51">
        <f t="shared" si="14"/>
        <v>49.5</v>
      </c>
    </row>
    <row r="52" spans="2:42" x14ac:dyDescent="0.2">
      <c r="B52" s="6" t="s">
        <v>71</v>
      </c>
      <c r="C52" s="10">
        <v>27</v>
      </c>
      <c r="E52" s="8">
        <f>IF(E$23&lt;=$C52,0,IF(E$23&gt;(INDEX($D$14:$AA$14,1,$C52)+$C52),INDEX($D$19:$AA$19,,$C52)-SUM($D52:D52),INDEX($D$19:$AA$19,,$C52)/INDEX($D$14:$AA$14,1,$C52)))</f>
        <v>0</v>
      </c>
      <c r="F52" s="8">
        <f>IF(F$23&lt;=$C52,0,IF(F$23&gt;(INDEX($D$14:$AA$14,1,$C52)+$C52),INDEX($D$19:$AA$19,,$C52)-SUM($D52:E52),INDEX($D$19:$AA$19,,$C52)/INDEX($D$14:$AA$14,1,$C52)))</f>
        <v>0</v>
      </c>
      <c r="G52" s="8">
        <f>IF(G$23&lt;=$C52,0,IF(G$23&gt;(INDEX($D$14:$AA$14,1,$C52)+$C52),INDEX($D$19:$AA$19,,$C52)-SUM($D52:F52),INDEX($D$19:$AA$19,,$C52)/INDEX($D$14:$AA$14,1,$C52)))</f>
        <v>0</v>
      </c>
      <c r="H52" s="8">
        <f>IF(H$23&lt;=$C52,0,IF(H$23&gt;(INDEX($D$14:$AA$14,1,$C52)+$C52),INDEX($D$19:$AA$19,,$C52)-SUM($D52:G52),INDEX($D$19:$AA$19,,$C52)/INDEX($D$14:$AA$14,1,$C52)))</f>
        <v>0</v>
      </c>
      <c r="I52" s="8">
        <f>IF(I$23&lt;=$C52,0,IF(I$23&gt;(INDEX($D$14:$AA$14,1,$C52)+$C52),INDEX($D$19:$AA$19,,$C52)-SUM($D52:H52),INDEX($D$19:$AA$19,,$C52)/INDEX($D$14:$AA$14,1,$C52)))</f>
        <v>0</v>
      </c>
      <c r="J52" s="8">
        <f>IF(J$23&lt;=$C52,0,IF(J$23&gt;(INDEX($D$14:$AA$14,1,$C52)+$C52),INDEX($D$19:$AA$19,,$C52)-SUM($D52:I52),INDEX($D$19:$AA$19,,$C52)/INDEX($D$14:$AA$14,1,$C52)))</f>
        <v>0</v>
      </c>
      <c r="K52" s="8">
        <f>IF(K$23&lt;=$C52,0,IF(K$23&gt;(INDEX($D$14:$AA$14,1,$C52)+$C52),INDEX($D$19:$AA$19,,$C52)-SUM($D52:J52),INDEX($D$19:$AA$19,,$C52)/INDEX($D$14:$AA$14,1,$C52)))</f>
        <v>0</v>
      </c>
      <c r="L52" s="8">
        <f>IF(L$23&lt;=$C52,0,IF(L$23&gt;(INDEX($D$14:$AA$14,1,$C52)+$C52),INDEX($D$19:$AA$19,,$C52)-SUM($D52:K52),INDEX($D$19:$AA$19,,$C52)/INDEX($D$14:$AA$14,1,$C52)))</f>
        <v>0</v>
      </c>
      <c r="M52" s="8">
        <f>IF(M$23&lt;=$C52,0,IF(M$23&gt;(INDEX($D$14:$AA$14,1,$C52)+$C52),INDEX($D$19:$AA$19,,$C52)-SUM($D52:L52),INDEX($D$19:$AA$19,,$C52)/INDEX($D$14:$AA$14,1,$C52)))</f>
        <v>0</v>
      </c>
      <c r="N52" s="8">
        <f>IF(N$23&lt;=$C52,0,IF(N$23&gt;(INDEX($D$14:$AA$14,1,$C52)+$C52),INDEX($D$19:$AA$19,,$C52)-SUM($D52:M52),INDEX($D$19:$AA$19,,$C52)/INDEX($D$14:$AA$14,1,$C52)))</f>
        <v>0</v>
      </c>
      <c r="O52" s="8">
        <f>IF(O$23&lt;=$C52,0,IF(O$23&gt;(INDEX($D$14:$AA$14,1,$C52)+$C52),INDEX($D$19:$AA$19,,$C52)-SUM($D52:N52),INDEX($D$19:$AA$19,,$C52)/INDEX($D$14:$AA$14,1,$C52)))</f>
        <v>0</v>
      </c>
      <c r="P52" s="8">
        <f>IF(P$23&lt;=$C52,0,IF(P$23&gt;(INDEX($D$14:$AA$14,1,$C52)+$C52),INDEX($D$19:$AA$19,,$C52)-SUM($D52:O52),INDEX($D$19:$AA$19,,$C52)/INDEX($D$14:$AA$14,1,$C52)))</f>
        <v>0</v>
      </c>
      <c r="Q52" s="8">
        <f>IF(Q$23&lt;=$C52,0,IF(Q$23&gt;(INDEX($D$14:$AA$14,1,$C52)+$C52),INDEX($D$19:$AA$19,,$C52)-SUM($D52:P52),INDEX($D$19:$AA$19,,$C52)/INDEX($D$14:$AA$14,1,$C52)))</f>
        <v>0</v>
      </c>
      <c r="R52" s="8">
        <f>IF(R$23&lt;=$C52,0,IF(R$23&gt;(INDEX($D$14:$AA$14,1,$C52)+$C52),INDEX($D$19:$AA$19,,$C52)-SUM($D52:Q52),INDEX($D$19:$AA$19,,$C52)/INDEX($D$14:$AA$14,1,$C52)))</f>
        <v>0</v>
      </c>
      <c r="S52" s="8">
        <f>IF(S$23&lt;=$C52,0,IF(S$23&gt;(INDEX($D$14:$AA$14,1,$C52)+$C52),INDEX($D$19:$AA$19,,$C52)-SUM($D52:R52),INDEX($D$19:$AA$19,,$C52)/INDEX($D$14:$AA$14,1,$C52)))</f>
        <v>0</v>
      </c>
      <c r="T52" s="8">
        <f>IF(T$23&lt;=$C52,0,IF(T$23&gt;(INDEX($D$14:$AA$14,1,$C52)+$C52),INDEX($D$19:$AA$19,,$C52)-SUM($D52:S52),INDEX($D$19:$AA$19,,$C52)/INDEX($D$14:$AA$14,1,$C52)))</f>
        <v>0</v>
      </c>
      <c r="U52" s="8">
        <f>IF(U$23&lt;=$C52,0,IF(U$23&gt;(INDEX($D$14:$AA$14,1,$C52)+$C52),INDEX($D$19:$AA$19,,$C52)-SUM($D52:T52),INDEX($D$19:$AA$19,,$C52)/INDEX($D$14:$AA$14,1,$C52)))</f>
        <v>0</v>
      </c>
      <c r="V52" s="8">
        <f>IF(V$23&lt;=$C52,0,IF(V$23&gt;(INDEX($D$14:$AA$14,1,$C52)+$C52),INDEX($D$19:$AA$19,,$C52)-SUM($D52:U52),INDEX($D$19:$AA$19,,$C52)/INDEX($D$14:$AA$14,1,$C52)))</f>
        <v>0</v>
      </c>
      <c r="W52" s="8">
        <f>IF(W$23&lt;=$C52,0,IF(W$23&gt;(INDEX($D$14:$AA$14,1,$C52)+$C52),INDEX($D$19:$AA$19,,$C52)-SUM($D52:V52),INDEX($D$19:$AA$19,,$C52)/INDEX($D$14:$AA$14,1,$C52)))</f>
        <v>0</v>
      </c>
      <c r="X52" s="8">
        <f>IF(X$23&lt;=$C52,0,IF(X$23&gt;(INDEX($D$14:$AA$14,1,$C52)+$C52),INDEX($D$19:$AA$19,,$C52)-SUM($D52:W52),INDEX($D$19:$AA$19,,$C52)/INDEX($D$14:$AA$14,1,$C52)))</f>
        <v>0</v>
      </c>
      <c r="Y52" s="8">
        <f>IF(Y$23&lt;=$C52,0,IF(Y$23&gt;(INDEX($D$14:$AA$14,1,$C52)+$C52),INDEX($D$19:$AA$19,,$C52)-SUM($D52:X52),INDEX($D$19:$AA$19,,$C52)/INDEX($D$14:$AA$14,1,$C52)))</f>
        <v>0</v>
      </c>
      <c r="Z52" s="8">
        <f>IF(Z$23&lt;=$C52,0,IF(Z$23&gt;(INDEX($D$14:$AA$14,1,$C52)+$C52),INDEX($D$19:$AA$19,,$C52)-SUM($D52:Y52),INDEX($D$19:$AA$19,,$C52)/INDEX($D$14:$AA$14,1,$C52)))</f>
        <v>0</v>
      </c>
      <c r="AA52" s="8">
        <f>IF(AA$23&lt;=$C52,0,IF(AA$23&gt;(INDEX($D$14:$AA$14,1,$C52)+$C52),INDEX($D$19:$AA$19,,$C52)-SUM($D52:Z52),INDEX($D$19:$AA$19,,$C52)/INDEX($D$14:$AA$14,1,$C52)))</f>
        <v>0</v>
      </c>
      <c r="AB52" s="8">
        <f>IF(AB$23&lt;=$C52,0,IF(AB$23&gt;(INDEX($D$14:$AA$14,1,$C52)+$C52),INDEX($D$19:$AA$19,,$C52)-SUM($D52:AA52),INDEX($D$19:$AA$19,,$C52)/INDEX($D$14:$AA$14,1,$C52)))</f>
        <v>0</v>
      </c>
      <c r="AC52" s="8">
        <f>IF(AC$23&lt;=$C52,0,IF(AC$23&gt;(INDEX($D$14:$AG$14,1,$C52)+$C52),INDEX($D$19:$AG$19,,$C52)-SUM($D52:AB52),INDEX($D$19:$AG$19,,$C52)/INDEX($D$14:$AG$14,1,$C52)))</f>
        <v>0</v>
      </c>
      <c r="AD52" s="8">
        <f>IF(AD$23&lt;=$C52,0,IF(AD$23&gt;(INDEX($D$14:$AG$14,1,$C52)+$C52),INDEX($D$19:$AG$19,,$C52)-SUM($D52:AC52),INDEX($D$19:$AG$19,,$C52)/INDEX($D$14:$AG$14,1,$C52)))*0.5</f>
        <v>0</v>
      </c>
      <c r="AE52" s="8"/>
      <c r="AF52" s="8"/>
      <c r="AG52" s="8"/>
      <c r="AH52" s="11">
        <f t="shared" si="10"/>
        <v>0</v>
      </c>
      <c r="AI52" s="11">
        <v>0.11376627954786543</v>
      </c>
      <c r="AJ52" s="11">
        <f t="shared" si="11"/>
        <v>0.11376627954786543</v>
      </c>
      <c r="AK52" s="10">
        <f t="shared" si="8"/>
        <v>60</v>
      </c>
      <c r="AM52">
        <v>60</v>
      </c>
      <c r="AN52">
        <f t="shared" si="13"/>
        <v>0</v>
      </c>
      <c r="AO52">
        <v>50</v>
      </c>
      <c r="AP52">
        <f t="shared" si="14"/>
        <v>50</v>
      </c>
    </row>
    <row r="53" spans="2:42" x14ac:dyDescent="0.2">
      <c r="C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11"/>
      <c r="AJ53" s="10"/>
      <c r="AK53" s="10"/>
    </row>
    <row r="54" spans="2:42" x14ac:dyDescent="0.2">
      <c r="C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1"/>
      <c r="AI54" s="11"/>
      <c r="AJ54" s="10"/>
      <c r="AK54" s="10"/>
    </row>
    <row r="55" spans="2:42" s="62" customFormat="1" ht="12" x14ac:dyDescent="0.25">
      <c r="B55" s="62" t="s">
        <v>12</v>
      </c>
      <c r="D55" s="150">
        <f>SUM(D26:D52)</f>
        <v>0</v>
      </c>
      <c r="E55" s="150">
        <f>SUM(E26:E52)</f>
        <v>0.39743589743589741</v>
      </c>
      <c r="F55" s="150">
        <f t="shared" ref="F55:AG55" si="15">SUM(F26:F52)</f>
        <v>0.39743589743589741</v>
      </c>
      <c r="G55" s="150">
        <f t="shared" si="15"/>
        <v>0.39743589743589741</v>
      </c>
      <c r="H55" s="150">
        <f t="shared" si="15"/>
        <v>0.39743589743589741</v>
      </c>
      <c r="I55" s="150">
        <f t="shared" si="15"/>
        <v>0.39743589743589741</v>
      </c>
      <c r="J55" s="150">
        <f t="shared" si="15"/>
        <v>0.39770225400218301</v>
      </c>
      <c r="K55" s="150">
        <f t="shared" si="15"/>
        <v>0.39866844367994475</v>
      </c>
      <c r="L55" s="150">
        <f t="shared" si="15"/>
        <v>0.3997073599361024</v>
      </c>
      <c r="M55" s="150">
        <f t="shared" si="15"/>
        <v>0.40087362541065535</v>
      </c>
      <c r="N55" s="150">
        <f t="shared" si="15"/>
        <v>0.40204288993485621</v>
      </c>
      <c r="O55" s="150">
        <f t="shared" si="15"/>
        <v>0.40294171273871904</v>
      </c>
      <c r="P55" s="150">
        <f t="shared" si="15"/>
        <v>0.40556635956895742</v>
      </c>
      <c r="Q55" s="150">
        <f t="shared" si="15"/>
        <v>0.41226665062630707</v>
      </c>
      <c r="R55" s="150">
        <f t="shared" si="15"/>
        <v>0.41226665062630707</v>
      </c>
      <c r="S55" s="150">
        <f t="shared" si="15"/>
        <v>0.42097519733426131</v>
      </c>
      <c r="T55" s="150">
        <f t="shared" si="15"/>
        <v>0.42521257493777853</v>
      </c>
      <c r="U55" s="150">
        <f t="shared" si="15"/>
        <v>0.43209184637235681</v>
      </c>
      <c r="V55" s="150">
        <f t="shared" si="15"/>
        <v>0.43600770146362544</v>
      </c>
      <c r="W55" s="150">
        <f t="shared" si="15"/>
        <v>0.43827451905125381</v>
      </c>
      <c r="X55" s="150">
        <f t="shared" si="15"/>
        <v>0.44213834399252816</v>
      </c>
      <c r="Y55" s="150">
        <f t="shared" si="15"/>
        <v>0.44368756265702741</v>
      </c>
      <c r="Z55" s="150">
        <f t="shared" si="15"/>
        <v>0.44473434246420229</v>
      </c>
      <c r="AA55" s="150">
        <f t="shared" si="15"/>
        <v>0.44662630067407927</v>
      </c>
      <c r="AB55" s="150">
        <f t="shared" si="15"/>
        <v>0.44805290141351323</v>
      </c>
      <c r="AC55" s="150">
        <f t="shared" si="15"/>
        <v>0.44918589861644992</v>
      </c>
      <c r="AD55" s="150">
        <f t="shared" si="15"/>
        <v>0.22560065752660699</v>
      </c>
      <c r="AE55" s="150">
        <f t="shared" si="15"/>
        <v>0</v>
      </c>
      <c r="AF55" s="150">
        <f t="shared" si="15"/>
        <v>0</v>
      </c>
      <c r="AG55" s="150">
        <f t="shared" si="15"/>
        <v>0</v>
      </c>
      <c r="AH55" s="103">
        <f>SUM(AH26:AH52)</f>
        <v>10.671803280207206</v>
      </c>
      <c r="AI55" s="103">
        <f>SUM(AI26:AI52)</f>
        <v>3.3396913365868541</v>
      </c>
      <c r="AJ55" s="103">
        <f>SUM(AJ26:AJ52)</f>
        <v>8.1678880563796508</v>
      </c>
      <c r="AK55" s="103">
        <f>SUMPRODUCT(AJ26:AJ52,AK26:AK52)/SUM(AJ26:AJ52)</f>
        <v>26.294133679078602</v>
      </c>
      <c r="AL55" s="58" t="s">
        <v>6</v>
      </c>
      <c r="AM55" s="104"/>
      <c r="AN55" s="58"/>
      <c r="AP55" s="140">
        <f>SUMPRODUCT(AJ26:AJ52,AP26:AP52)/AJ55</f>
        <v>22.863009964293976</v>
      </c>
    </row>
    <row r="56" spans="2:42" ht="12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05">
        <f>AJ55-AJ26</f>
        <v>2.8025034409950393</v>
      </c>
      <c r="AK56" s="103">
        <f>SUMPRODUCT(AJ27:AJ52,AK27:AK52)/SUM(AJ27:AJ52)</f>
        <v>50.788465070347044</v>
      </c>
      <c r="AL56" s="106" t="s">
        <v>123</v>
      </c>
      <c r="AP56" s="140">
        <f>SUMPRODUCT(AJ27:AJ52,AP27:AP52)/AJ56</f>
        <v>40.788465070347016</v>
      </c>
    </row>
    <row r="57" spans="2:42" x14ac:dyDescent="0.2">
      <c r="B57" t="s">
        <v>74</v>
      </c>
      <c r="D57" s="46"/>
      <c r="E57" s="48">
        <f>E26</f>
        <v>0.39743589743589741</v>
      </c>
      <c r="F57" s="48">
        <f t="shared" ref="F57:AG57" si="16">F26</f>
        <v>0.39743589743589741</v>
      </c>
      <c r="G57" s="48">
        <f t="shared" si="16"/>
        <v>0.39743589743589741</v>
      </c>
      <c r="H57" s="48">
        <f t="shared" si="16"/>
        <v>0.39743589743589741</v>
      </c>
      <c r="I57" s="48">
        <f t="shared" si="16"/>
        <v>0.39743589743589741</v>
      </c>
      <c r="J57" s="48">
        <f t="shared" si="16"/>
        <v>0.39743589743589741</v>
      </c>
      <c r="K57" s="48">
        <f t="shared" si="16"/>
        <v>0.39743589743589741</v>
      </c>
      <c r="L57" s="48">
        <f t="shared" si="16"/>
        <v>0.39743589743589741</v>
      </c>
      <c r="M57" s="48">
        <f t="shared" si="16"/>
        <v>0.39743589743589741</v>
      </c>
      <c r="N57" s="48">
        <f t="shared" si="16"/>
        <v>0.39743589743589741</v>
      </c>
      <c r="O57" s="48">
        <f t="shared" si="16"/>
        <v>0.39743589743589741</v>
      </c>
      <c r="P57" s="48">
        <f t="shared" si="16"/>
        <v>0.39743589743589741</v>
      </c>
      <c r="Q57" s="48">
        <f t="shared" si="16"/>
        <v>0.39743589743589741</v>
      </c>
      <c r="R57" s="48">
        <f t="shared" si="16"/>
        <v>0.39743589743589741</v>
      </c>
      <c r="S57" s="48">
        <f t="shared" si="16"/>
        <v>0.39743589743589741</v>
      </c>
      <c r="T57" s="48">
        <f t="shared" si="16"/>
        <v>0.39743589743589741</v>
      </c>
      <c r="U57" s="48">
        <f t="shared" si="16"/>
        <v>0.39743589743589741</v>
      </c>
      <c r="V57" s="48">
        <f t="shared" si="16"/>
        <v>0.39743589743589741</v>
      </c>
      <c r="W57" s="48">
        <f t="shared" si="16"/>
        <v>0.39743589743589741</v>
      </c>
      <c r="X57" s="48">
        <f t="shared" si="16"/>
        <v>0.39743589743589741</v>
      </c>
      <c r="Y57" s="48">
        <f t="shared" si="16"/>
        <v>0.39743589743589741</v>
      </c>
      <c r="Z57" s="48">
        <f t="shared" si="16"/>
        <v>0.39743589743589741</v>
      </c>
      <c r="AA57" s="48">
        <f t="shared" si="16"/>
        <v>0.39743589743589741</v>
      </c>
      <c r="AB57" s="48">
        <f t="shared" si="16"/>
        <v>0.39743589743589741</v>
      </c>
      <c r="AC57" s="48">
        <f t="shared" si="16"/>
        <v>0.39743589743589741</v>
      </c>
      <c r="AD57" s="48">
        <f t="shared" si="16"/>
        <v>0.19871794871794871</v>
      </c>
      <c r="AE57" s="48">
        <f t="shared" si="16"/>
        <v>0</v>
      </c>
      <c r="AF57" s="48">
        <f t="shared" si="16"/>
        <v>0</v>
      </c>
      <c r="AG57" s="48">
        <f t="shared" si="16"/>
        <v>0</v>
      </c>
      <c r="AH57" s="8">
        <f>SUM(E57:AG57)</f>
        <v>10.134615384615389</v>
      </c>
      <c r="AI57" s="8"/>
      <c r="AJ57" s="11">
        <f>E17+AI57-AH57</f>
        <v>5.3653846153846114</v>
      </c>
      <c r="AK57" s="8"/>
    </row>
    <row r="58" spans="2:42" x14ac:dyDescent="0.2">
      <c r="B58" t="s">
        <v>77</v>
      </c>
      <c r="D58" s="46"/>
      <c r="E58" s="8">
        <f t="shared" ref="E58:AD58" si="17">SUM(E27:E52)</f>
        <v>0</v>
      </c>
      <c r="F58" s="8">
        <f t="shared" si="17"/>
        <v>0</v>
      </c>
      <c r="G58" s="8">
        <f t="shared" si="17"/>
        <v>0</v>
      </c>
      <c r="H58" s="8">
        <f t="shared" si="17"/>
        <v>0</v>
      </c>
      <c r="I58" s="8">
        <f t="shared" si="17"/>
        <v>0</v>
      </c>
      <c r="J58" s="8">
        <f t="shared" si="17"/>
        <v>2.6635656628558134E-4</v>
      </c>
      <c r="K58" s="8">
        <f t="shared" si="17"/>
        <v>1.2325462440473142E-3</v>
      </c>
      <c r="L58" s="8">
        <f t="shared" si="17"/>
        <v>2.2714625002049496E-3</v>
      </c>
      <c r="M58" s="8">
        <f t="shared" si="17"/>
        <v>3.437727974757907E-3</v>
      </c>
      <c r="N58" s="8">
        <f t="shared" si="17"/>
        <v>4.6069924989587639E-3</v>
      </c>
      <c r="O58" s="8">
        <f t="shared" si="17"/>
        <v>5.5058153028215741E-3</v>
      </c>
      <c r="P58" s="8">
        <f t="shared" si="17"/>
        <v>8.13046213305995E-3</v>
      </c>
      <c r="Q58" s="8">
        <f t="shared" si="17"/>
        <v>1.4830753190409596E-2</v>
      </c>
      <c r="R58" s="8">
        <f t="shared" si="17"/>
        <v>1.4830753190409596E-2</v>
      </c>
      <c r="S58" s="8">
        <f t="shared" si="17"/>
        <v>2.3539299898363841E-2</v>
      </c>
      <c r="T58" s="8">
        <f t="shared" si="17"/>
        <v>2.777667750188105E-2</v>
      </c>
      <c r="U58" s="8">
        <f t="shared" si="17"/>
        <v>3.4655948936459346E-2</v>
      </c>
      <c r="V58" s="8">
        <f t="shared" si="17"/>
        <v>3.8571804027727988E-2</v>
      </c>
      <c r="W58" s="8">
        <f t="shared" si="17"/>
        <v>4.0838621615356369E-2</v>
      </c>
      <c r="X58" s="8">
        <f t="shared" si="17"/>
        <v>4.4702446556630721E-2</v>
      </c>
      <c r="Y58" s="8">
        <f t="shared" si="17"/>
        <v>4.6251665221129959E-2</v>
      </c>
      <c r="Z58" s="8">
        <f t="shared" si="17"/>
        <v>4.7298445028304825E-2</v>
      </c>
      <c r="AA58" s="8">
        <f t="shared" si="17"/>
        <v>4.9190403238181815E-2</v>
      </c>
      <c r="AB58" s="8">
        <f t="shared" si="17"/>
        <v>5.0617003977615753E-2</v>
      </c>
      <c r="AC58" s="8">
        <f t="shared" si="17"/>
        <v>5.1750001180552424E-2</v>
      </c>
      <c r="AD58" s="8">
        <f t="shared" si="17"/>
        <v>2.6882708808658243E-2</v>
      </c>
      <c r="AE58" s="8">
        <f t="shared" ref="AE58:AG58" si="18">SUM(AE40:AE45)</f>
        <v>0</v>
      </c>
      <c r="AF58" s="8">
        <f t="shared" si="18"/>
        <v>0</v>
      </c>
      <c r="AG58" s="8">
        <f t="shared" si="18"/>
        <v>0</v>
      </c>
      <c r="AH58" s="8">
        <f>SUM(E58:AG58)</f>
        <v>0.53718789559181757</v>
      </c>
      <c r="AI58" s="8">
        <f>SUM(AI40:AI45)</f>
        <v>1.7923016019732674</v>
      </c>
      <c r="AJ58" s="11">
        <f>AI58-AH58</f>
        <v>1.2551137063814499</v>
      </c>
      <c r="AK58" s="8"/>
      <c r="AL58" s="4"/>
      <c r="AM58" s="4"/>
      <c r="AN58" s="4"/>
      <c r="AO58" s="4"/>
      <c r="AP58" s="4"/>
    </row>
    <row r="59" spans="2:42" x14ac:dyDescent="0.2">
      <c r="AI59" s="5"/>
      <c r="AK59" s="4"/>
      <c r="AL59" s="4"/>
      <c r="AM59" s="4"/>
      <c r="AN59" s="4"/>
      <c r="AO59" s="4"/>
      <c r="AP59" s="4"/>
    </row>
    <row r="60" spans="2:42" x14ac:dyDescent="0.2">
      <c r="B60" t="s">
        <v>73</v>
      </c>
      <c r="D60" s="8"/>
      <c r="E60" s="8">
        <f>$E$17+SUM($D19:E19)-SUM($D55:E55)</f>
        <v>15.102564102564102</v>
      </c>
      <c r="F60" s="8">
        <f>$E$17+SUM($D19:F19)-SUM($D55:F55)</f>
        <v>14.705128205128204</v>
      </c>
      <c r="G60" s="8">
        <f>$E$17+SUM($D19:G19)-SUM($D55:G55)</f>
        <v>14.307692307692308</v>
      </c>
      <c r="H60" s="8">
        <f>$E$17+SUM($D19:H19)-SUM($D55:H55)</f>
        <v>13.910256410256411</v>
      </c>
      <c r="I60" s="8">
        <f>$E$17+SUM($D19:I19)-SUM($D55:I55)</f>
        <v>13.528801906797648</v>
      </c>
      <c r="J60" s="8">
        <f>$E$17+SUM($D19:J19)-SUM($D55:J55)</f>
        <v>13.189071033461168</v>
      </c>
      <c r="K60" s="8">
        <f>$E$17+SUM($D19:K19)-SUM($D55:K55)</f>
        <v>12.852737565150683</v>
      </c>
      <c r="L60" s="8">
        <f>$E$17+SUM($D19:L19)-SUM($D55:L55)</f>
        <v>12.523006133687757</v>
      </c>
      <c r="M60" s="8">
        <f>$E$17+SUM($D19:M19)-SUM($D55:M55)</f>
        <v>12.192288379729153</v>
      </c>
      <c r="N60" s="8">
        <f>$E$17+SUM($D19:N19)-SUM($D55:N55)</f>
        <v>11.844174858026065</v>
      </c>
      <c r="O60" s="8">
        <f>$E$17+SUM($D19:O19)-SUM($D55:O55)</f>
        <v>11.598711955101649</v>
      </c>
      <c r="P60" s="8">
        <f>$E$17+SUM($D19:P19)-SUM($D55:P55)</f>
        <v>11.595163058973672</v>
      </c>
      <c r="Q60" s="8">
        <f>$E$17+SUM($D19:Q19)-SUM($D55:Q55)</f>
        <v>11.182896408347364</v>
      </c>
      <c r="R60" s="8">
        <f>$E$17+SUM($D19:R19)-SUM($D55:R55)</f>
        <v>11.293142560198309</v>
      </c>
      <c r="S60" s="8">
        <f>$E$17+SUM($D19:S19)-SUM($D55:S55)</f>
        <v>11.126410019075081</v>
      </c>
      <c r="T60" s="8">
        <f>$E$17+SUM($D19:T19)-SUM($D55:T55)</f>
        <v>11.113953730212003</v>
      </c>
      <c r="U60" s="8">
        <f>$E$17+SUM($D19:U19)-SUM($D55:U55)</f>
        <v>10.916813189315761</v>
      </c>
      <c r="V60" s="8">
        <f>$E$17+SUM($D19:V19)-SUM($D55:V55)</f>
        <v>10.616814543109841</v>
      </c>
      <c r="W60" s="8">
        <f>$E$17+SUM($D19:W19)-SUM($D55:W55)</f>
        <v>10.410369520535045</v>
      </c>
      <c r="X60" s="8">
        <f>$E$17+SUM($D19:X19)-SUM($D55:X55)</f>
        <v>10.061184296412474</v>
      </c>
      <c r="Y60" s="8">
        <f>$E$17+SUM($D19:Y19)-SUM($D55:Y55)</f>
        <v>9.6803035221859393</v>
      </c>
      <c r="Z60" s="8">
        <f>$E$17+SUM($D19:Z19)-SUM($D55:Z55)</f>
        <v>9.3490866723143533</v>
      </c>
      <c r="AA60" s="8">
        <f>$E$17+SUM($D19:AA19)-SUM($D55:AA55)</f>
        <v>8.9880564160063088</v>
      </c>
      <c r="AB60" s="8">
        <f>$E$17+SUM($D19:AB19)-SUM($D55:AB55)</f>
        <v>8.6079833467689983</v>
      </c>
      <c r="AC60" s="8">
        <f>$E$17+SUM($D19:AC19)-SUM($D55:AC55)</f>
        <v>8.2797224343583906</v>
      </c>
      <c r="AD60" s="8">
        <f>$E$17+SUM($D19:AD19)-SUM($D55:AD55)</f>
        <v>8.1678880563796472</v>
      </c>
      <c r="AE60" s="8">
        <f>$E$17+SUM($D19:AE19)-SUM($D55:AE55)</f>
        <v>8.1678880563796472</v>
      </c>
      <c r="AF60" s="8">
        <f>$E$17+SUM($D19:AF19)-SUM($D55:AF55)</f>
        <v>8.1678880563796472</v>
      </c>
      <c r="AG60" s="8">
        <f>$E$17+SUM($D19:AG19)-SUM($D55:AG55)</f>
        <v>8.1678880563796472</v>
      </c>
      <c r="AH60" s="4"/>
      <c r="AI60" s="4"/>
      <c r="AJ60" s="4"/>
      <c r="AK60" s="4"/>
      <c r="AL60" s="5"/>
      <c r="AM60" s="5"/>
      <c r="AN60" s="5"/>
      <c r="AO60" s="5"/>
      <c r="AP60" s="5"/>
    </row>
    <row r="61" spans="2:42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4"/>
      <c r="AI61" s="4"/>
      <c r="AJ61" s="4"/>
      <c r="AK61" s="4"/>
      <c r="AL61" s="5"/>
      <c r="AM61" s="5"/>
      <c r="AN61" s="5"/>
      <c r="AO61" s="5"/>
      <c r="AP61" s="5"/>
    </row>
    <row r="62" spans="2:42" x14ac:dyDescent="0.2">
      <c r="V62" s="5"/>
      <c r="AI62" s="114"/>
      <c r="AJ62" s="115"/>
      <c r="AK62" s="115"/>
      <c r="AL62" s="115"/>
      <c r="AM62" s="115"/>
    </row>
    <row r="63" spans="2:42" s="62" customFormat="1" ht="12" x14ac:dyDescent="0.25">
      <c r="B63" s="62" t="s">
        <v>94</v>
      </c>
      <c r="D63" s="85">
        <f t="shared" ref="D63:AC63" si="19">D24</f>
        <v>1997</v>
      </c>
      <c r="E63" s="85">
        <f t="shared" si="19"/>
        <v>1998</v>
      </c>
      <c r="F63" s="85">
        <f t="shared" si="19"/>
        <v>1999</v>
      </c>
      <c r="G63" s="85">
        <f t="shared" si="19"/>
        <v>2000</v>
      </c>
      <c r="H63" s="85">
        <f t="shared" si="19"/>
        <v>2001</v>
      </c>
      <c r="I63" s="85">
        <f t="shared" si="19"/>
        <v>2002</v>
      </c>
      <c r="J63" s="85">
        <f t="shared" si="19"/>
        <v>2003</v>
      </c>
      <c r="K63" s="85">
        <f t="shared" si="19"/>
        <v>2004</v>
      </c>
      <c r="L63" s="85">
        <f t="shared" si="19"/>
        <v>2005</v>
      </c>
      <c r="M63" s="85">
        <f t="shared" si="19"/>
        <v>2006</v>
      </c>
      <c r="N63" s="85">
        <f t="shared" si="19"/>
        <v>2007</v>
      </c>
      <c r="O63" s="85">
        <f t="shared" si="19"/>
        <v>2008</v>
      </c>
      <c r="P63" s="85">
        <f t="shared" si="19"/>
        <v>2009</v>
      </c>
      <c r="Q63" s="85">
        <f t="shared" si="19"/>
        <v>2010</v>
      </c>
      <c r="R63" s="85">
        <f t="shared" si="19"/>
        <v>2011</v>
      </c>
      <c r="S63" s="85">
        <f t="shared" si="19"/>
        <v>2012</v>
      </c>
      <c r="T63" s="85">
        <f t="shared" si="19"/>
        <v>2013</v>
      </c>
      <c r="U63" s="85">
        <f t="shared" si="19"/>
        <v>2014</v>
      </c>
      <c r="V63" s="85">
        <f t="shared" si="19"/>
        <v>2015</v>
      </c>
      <c r="W63" s="85">
        <f t="shared" si="19"/>
        <v>2016</v>
      </c>
      <c r="X63" s="85">
        <f t="shared" si="19"/>
        <v>2017</v>
      </c>
      <c r="Y63" s="85">
        <f t="shared" si="19"/>
        <v>2018</v>
      </c>
      <c r="Z63" s="85">
        <f t="shared" si="19"/>
        <v>2019</v>
      </c>
      <c r="AA63" s="85">
        <f t="shared" si="19"/>
        <v>2020</v>
      </c>
      <c r="AB63" s="85">
        <f t="shared" si="19"/>
        <v>2021</v>
      </c>
      <c r="AC63" s="85">
        <f t="shared" si="19"/>
        <v>2022</v>
      </c>
      <c r="AD63" s="85" t="str">
        <f>AD24</f>
        <v>Stub</v>
      </c>
      <c r="AE63" s="85" t="str">
        <f t="shared" ref="AE63:AG63" si="20">AE24</f>
        <v>FY24</v>
      </c>
      <c r="AF63" s="85" t="str">
        <f t="shared" si="20"/>
        <v>FY25</v>
      </c>
      <c r="AG63" s="85" t="str">
        <f t="shared" si="20"/>
        <v>FY26</v>
      </c>
      <c r="AI63" s="147"/>
      <c r="AJ63" s="148"/>
      <c r="AK63" s="148"/>
      <c r="AL63" s="148"/>
      <c r="AM63" s="148"/>
    </row>
    <row r="64" spans="2:42" outlineLevel="1" x14ac:dyDescent="0.2">
      <c r="C64" s="107" t="s">
        <v>79</v>
      </c>
      <c r="D64" s="10">
        <f>D$14</f>
        <v>0</v>
      </c>
      <c r="E64" s="108">
        <f>'1998 Op RAB'!D10-1</f>
        <v>38</v>
      </c>
      <c r="F64" s="10">
        <f t="shared" ref="F64:U72" si="21">E64-1</f>
        <v>37</v>
      </c>
      <c r="G64" s="10">
        <f t="shared" si="21"/>
        <v>36</v>
      </c>
      <c r="H64" s="10">
        <f t="shared" si="21"/>
        <v>35</v>
      </c>
      <c r="I64" s="10">
        <f t="shared" si="21"/>
        <v>34</v>
      </c>
      <c r="J64" s="10">
        <f t="shared" si="21"/>
        <v>33</v>
      </c>
      <c r="K64" s="10">
        <f t="shared" si="21"/>
        <v>32</v>
      </c>
      <c r="L64" s="10">
        <f t="shared" si="21"/>
        <v>31</v>
      </c>
      <c r="M64" s="10">
        <f t="shared" si="21"/>
        <v>30</v>
      </c>
      <c r="N64" s="10">
        <f t="shared" si="21"/>
        <v>29</v>
      </c>
      <c r="O64" s="10">
        <f t="shared" si="21"/>
        <v>28</v>
      </c>
      <c r="P64" s="10">
        <f t="shared" si="21"/>
        <v>27</v>
      </c>
      <c r="Q64" s="10">
        <f t="shared" si="21"/>
        <v>26</v>
      </c>
      <c r="R64" s="10">
        <f t="shared" si="21"/>
        <v>25</v>
      </c>
      <c r="S64" s="10">
        <f t="shared" si="21"/>
        <v>24</v>
      </c>
      <c r="T64" s="10">
        <f t="shared" si="21"/>
        <v>23</v>
      </c>
      <c r="U64" s="10">
        <f t="shared" si="21"/>
        <v>22</v>
      </c>
      <c r="V64" s="10">
        <f t="shared" ref="N64:AC86" si="22">U64-1</f>
        <v>21</v>
      </c>
      <c r="W64" s="10">
        <f t="shared" si="22"/>
        <v>20</v>
      </c>
      <c r="X64" s="10">
        <f t="shared" si="22"/>
        <v>19</v>
      </c>
      <c r="Y64" s="10">
        <f t="shared" si="22"/>
        <v>18</v>
      </c>
      <c r="Z64" s="10">
        <f t="shared" si="22"/>
        <v>17</v>
      </c>
      <c r="AA64" s="10">
        <f t="shared" si="22"/>
        <v>16</v>
      </c>
      <c r="AB64" s="10">
        <f>AA64-1</f>
        <v>15</v>
      </c>
      <c r="AC64" s="10">
        <f>AB64-1</f>
        <v>14</v>
      </c>
      <c r="AD64" s="10">
        <f>AC64-0.5</f>
        <v>13.5</v>
      </c>
      <c r="AE64" s="10">
        <f t="shared" ref="AE64:AG87" si="23">AD64-1</f>
        <v>12.5</v>
      </c>
      <c r="AF64" s="10">
        <f t="shared" si="23"/>
        <v>11.5</v>
      </c>
      <c r="AG64" s="10">
        <f t="shared" si="23"/>
        <v>10.5</v>
      </c>
      <c r="AI64" s="115"/>
      <c r="AJ64" s="116"/>
      <c r="AK64" s="115"/>
      <c r="AL64" s="117"/>
      <c r="AM64" s="115"/>
    </row>
    <row r="65" spans="3:39" outlineLevel="1" x14ac:dyDescent="0.2">
      <c r="C65" s="10">
        <v>1998</v>
      </c>
      <c r="D65" s="10"/>
      <c r="E65" s="10">
        <f>E$14</f>
        <v>60</v>
      </c>
      <c r="F65" s="10">
        <f t="shared" si="21"/>
        <v>59</v>
      </c>
      <c r="G65" s="10">
        <f t="shared" si="21"/>
        <v>58</v>
      </c>
      <c r="H65" s="10">
        <f t="shared" si="21"/>
        <v>57</v>
      </c>
      <c r="I65" s="10">
        <f t="shared" si="21"/>
        <v>56</v>
      </c>
      <c r="J65" s="10">
        <f t="shared" si="21"/>
        <v>55</v>
      </c>
      <c r="K65" s="10">
        <f t="shared" si="21"/>
        <v>54</v>
      </c>
      <c r="L65" s="10">
        <f t="shared" si="21"/>
        <v>53</v>
      </c>
      <c r="M65" s="10">
        <f t="shared" si="21"/>
        <v>52</v>
      </c>
      <c r="N65" s="10">
        <f t="shared" si="21"/>
        <v>51</v>
      </c>
      <c r="O65" s="10">
        <f t="shared" si="21"/>
        <v>50</v>
      </c>
      <c r="P65" s="10">
        <f t="shared" si="21"/>
        <v>49</v>
      </c>
      <c r="Q65" s="10">
        <f t="shared" si="21"/>
        <v>48</v>
      </c>
      <c r="R65" s="10">
        <f t="shared" si="21"/>
        <v>47</v>
      </c>
      <c r="S65" s="10">
        <f t="shared" si="21"/>
        <v>46</v>
      </c>
      <c r="T65" s="10">
        <f t="shared" si="21"/>
        <v>45</v>
      </c>
      <c r="U65" s="10">
        <f t="shared" si="21"/>
        <v>44</v>
      </c>
      <c r="V65" s="10">
        <f t="shared" si="22"/>
        <v>43</v>
      </c>
      <c r="W65" s="10">
        <f t="shared" si="22"/>
        <v>42</v>
      </c>
      <c r="X65" s="10">
        <f t="shared" si="22"/>
        <v>41</v>
      </c>
      <c r="Y65" s="10">
        <f t="shared" si="22"/>
        <v>40</v>
      </c>
      <c r="Z65" s="10">
        <f t="shared" si="22"/>
        <v>39</v>
      </c>
      <c r="AA65" s="10">
        <f t="shared" si="22"/>
        <v>38</v>
      </c>
      <c r="AB65" s="10">
        <f t="shared" si="22"/>
        <v>37</v>
      </c>
      <c r="AC65" s="10">
        <f t="shared" si="22"/>
        <v>36</v>
      </c>
      <c r="AD65" s="10">
        <f t="shared" ref="AD65:AD89" si="24">AC65-0.5</f>
        <v>35.5</v>
      </c>
      <c r="AE65" s="10">
        <f t="shared" si="23"/>
        <v>34.5</v>
      </c>
      <c r="AF65" s="10">
        <f t="shared" si="23"/>
        <v>33.5</v>
      </c>
      <c r="AG65" s="10">
        <f t="shared" si="23"/>
        <v>32.5</v>
      </c>
      <c r="AI65" s="115"/>
      <c r="AJ65" s="116"/>
      <c r="AK65" s="115"/>
      <c r="AL65" s="117"/>
      <c r="AM65" s="115"/>
    </row>
    <row r="66" spans="3:39" outlineLevel="1" x14ac:dyDescent="0.2">
      <c r="C66" s="10">
        <v>1999</v>
      </c>
      <c r="D66" s="10"/>
      <c r="E66" s="10"/>
      <c r="F66" s="10">
        <f>F$14</f>
        <v>60</v>
      </c>
      <c r="G66" s="10">
        <f t="shared" si="21"/>
        <v>59</v>
      </c>
      <c r="H66" s="10">
        <f t="shared" si="21"/>
        <v>58</v>
      </c>
      <c r="I66" s="10">
        <f t="shared" si="21"/>
        <v>57</v>
      </c>
      <c r="J66" s="10">
        <f t="shared" si="21"/>
        <v>56</v>
      </c>
      <c r="K66" s="10">
        <f t="shared" si="21"/>
        <v>55</v>
      </c>
      <c r="L66" s="10">
        <f t="shared" si="21"/>
        <v>54</v>
      </c>
      <c r="M66" s="10">
        <f t="shared" si="21"/>
        <v>53</v>
      </c>
      <c r="N66" s="10">
        <f t="shared" si="21"/>
        <v>52</v>
      </c>
      <c r="O66" s="10">
        <f t="shared" si="21"/>
        <v>51</v>
      </c>
      <c r="P66" s="10">
        <f t="shared" si="21"/>
        <v>50</v>
      </c>
      <c r="Q66" s="10">
        <f t="shared" si="21"/>
        <v>49</v>
      </c>
      <c r="R66" s="10">
        <f t="shared" si="21"/>
        <v>48</v>
      </c>
      <c r="S66" s="10">
        <f t="shared" si="21"/>
        <v>47</v>
      </c>
      <c r="T66" s="10">
        <f t="shared" si="21"/>
        <v>46</v>
      </c>
      <c r="U66" s="10">
        <f t="shared" si="21"/>
        <v>45</v>
      </c>
      <c r="V66" s="10">
        <f t="shared" si="22"/>
        <v>44</v>
      </c>
      <c r="W66" s="10">
        <f t="shared" si="22"/>
        <v>43</v>
      </c>
      <c r="X66" s="10">
        <f t="shared" si="22"/>
        <v>42</v>
      </c>
      <c r="Y66" s="10">
        <f t="shared" si="22"/>
        <v>41</v>
      </c>
      <c r="Z66" s="10">
        <f t="shared" si="22"/>
        <v>40</v>
      </c>
      <c r="AA66" s="10">
        <f t="shared" si="22"/>
        <v>39</v>
      </c>
      <c r="AB66" s="10">
        <f t="shared" si="22"/>
        <v>38</v>
      </c>
      <c r="AC66" s="10">
        <f t="shared" si="22"/>
        <v>37</v>
      </c>
      <c r="AD66" s="10">
        <f t="shared" si="24"/>
        <v>36.5</v>
      </c>
      <c r="AE66" s="10">
        <f t="shared" si="23"/>
        <v>35.5</v>
      </c>
      <c r="AF66" s="10">
        <f t="shared" si="23"/>
        <v>34.5</v>
      </c>
      <c r="AG66" s="10">
        <f t="shared" si="23"/>
        <v>33.5</v>
      </c>
      <c r="AI66" s="115"/>
      <c r="AJ66" s="116"/>
      <c r="AK66" s="115"/>
      <c r="AL66" s="117"/>
      <c r="AM66" s="115"/>
    </row>
    <row r="67" spans="3:39" outlineLevel="1" x14ac:dyDescent="0.2">
      <c r="C67" s="10">
        <v>2000</v>
      </c>
      <c r="D67" s="10"/>
      <c r="E67" s="10"/>
      <c r="F67" s="10"/>
      <c r="G67" s="10">
        <f>G$14</f>
        <v>60</v>
      </c>
      <c r="H67" s="10">
        <f t="shared" si="21"/>
        <v>59</v>
      </c>
      <c r="I67" s="10">
        <f t="shared" si="21"/>
        <v>58</v>
      </c>
      <c r="J67" s="10">
        <f t="shared" si="21"/>
        <v>57</v>
      </c>
      <c r="K67" s="10">
        <f t="shared" si="21"/>
        <v>56</v>
      </c>
      <c r="L67" s="10">
        <f t="shared" si="21"/>
        <v>55</v>
      </c>
      <c r="M67" s="10">
        <f t="shared" si="21"/>
        <v>54</v>
      </c>
      <c r="N67" s="10">
        <f t="shared" si="21"/>
        <v>53</v>
      </c>
      <c r="O67" s="10">
        <f t="shared" si="21"/>
        <v>52</v>
      </c>
      <c r="P67" s="10">
        <f t="shared" si="21"/>
        <v>51</v>
      </c>
      <c r="Q67" s="10">
        <f t="shared" si="21"/>
        <v>50</v>
      </c>
      <c r="R67" s="10">
        <f t="shared" si="21"/>
        <v>49</v>
      </c>
      <c r="S67" s="10">
        <f t="shared" si="21"/>
        <v>48</v>
      </c>
      <c r="T67" s="10">
        <f t="shared" si="21"/>
        <v>47</v>
      </c>
      <c r="U67" s="10">
        <f t="shared" si="21"/>
        <v>46</v>
      </c>
      <c r="V67" s="10">
        <f t="shared" si="22"/>
        <v>45</v>
      </c>
      <c r="W67" s="10">
        <f t="shared" si="22"/>
        <v>44</v>
      </c>
      <c r="X67" s="10">
        <f t="shared" si="22"/>
        <v>43</v>
      </c>
      <c r="Y67" s="10">
        <f t="shared" si="22"/>
        <v>42</v>
      </c>
      <c r="Z67" s="10">
        <f t="shared" si="22"/>
        <v>41</v>
      </c>
      <c r="AA67" s="10">
        <f t="shared" si="22"/>
        <v>40</v>
      </c>
      <c r="AB67" s="10">
        <f t="shared" si="22"/>
        <v>39</v>
      </c>
      <c r="AC67" s="10">
        <f t="shared" si="22"/>
        <v>38</v>
      </c>
      <c r="AD67" s="10">
        <f t="shared" si="24"/>
        <v>37.5</v>
      </c>
      <c r="AE67" s="10">
        <f t="shared" si="23"/>
        <v>36.5</v>
      </c>
      <c r="AF67" s="10">
        <f t="shared" si="23"/>
        <v>35.5</v>
      </c>
      <c r="AG67" s="10">
        <f t="shared" si="23"/>
        <v>34.5</v>
      </c>
      <c r="AI67" s="115"/>
      <c r="AJ67" s="116"/>
      <c r="AK67" s="115"/>
      <c r="AL67" s="117"/>
      <c r="AM67" s="115"/>
    </row>
    <row r="68" spans="3:39" outlineLevel="1" x14ac:dyDescent="0.2">
      <c r="C68" s="10">
        <v>2001</v>
      </c>
      <c r="D68" s="10"/>
      <c r="E68" s="10"/>
      <c r="F68" s="10"/>
      <c r="G68" s="10"/>
      <c r="H68" s="10">
        <f>H$14</f>
        <v>60</v>
      </c>
      <c r="I68" s="10">
        <f t="shared" si="21"/>
        <v>59</v>
      </c>
      <c r="J68" s="10">
        <f t="shared" si="21"/>
        <v>58</v>
      </c>
      <c r="K68" s="10">
        <f t="shared" si="21"/>
        <v>57</v>
      </c>
      <c r="L68" s="10">
        <f t="shared" si="21"/>
        <v>56</v>
      </c>
      <c r="M68" s="10">
        <f t="shared" si="21"/>
        <v>55</v>
      </c>
      <c r="N68" s="10">
        <f t="shared" si="21"/>
        <v>54</v>
      </c>
      <c r="O68" s="10">
        <f t="shared" si="21"/>
        <v>53</v>
      </c>
      <c r="P68" s="10">
        <f t="shared" si="21"/>
        <v>52</v>
      </c>
      <c r="Q68" s="10">
        <f t="shared" si="21"/>
        <v>51</v>
      </c>
      <c r="R68" s="10">
        <f t="shared" si="21"/>
        <v>50</v>
      </c>
      <c r="S68" s="10">
        <f t="shared" si="21"/>
        <v>49</v>
      </c>
      <c r="T68" s="10">
        <f t="shared" si="21"/>
        <v>48</v>
      </c>
      <c r="U68" s="10">
        <f t="shared" si="21"/>
        <v>47</v>
      </c>
      <c r="V68" s="10">
        <f t="shared" si="22"/>
        <v>46</v>
      </c>
      <c r="W68" s="10">
        <f t="shared" si="22"/>
        <v>45</v>
      </c>
      <c r="X68" s="10">
        <f t="shared" si="22"/>
        <v>44</v>
      </c>
      <c r="Y68" s="10">
        <f t="shared" si="22"/>
        <v>43</v>
      </c>
      <c r="Z68" s="10">
        <f t="shared" si="22"/>
        <v>42</v>
      </c>
      <c r="AA68" s="10">
        <f t="shared" si="22"/>
        <v>41</v>
      </c>
      <c r="AB68" s="10">
        <f t="shared" si="22"/>
        <v>40</v>
      </c>
      <c r="AC68" s="10">
        <f t="shared" si="22"/>
        <v>39</v>
      </c>
      <c r="AD68" s="10">
        <f t="shared" si="24"/>
        <v>38.5</v>
      </c>
      <c r="AE68" s="10">
        <f t="shared" si="23"/>
        <v>37.5</v>
      </c>
      <c r="AF68" s="10">
        <f t="shared" si="23"/>
        <v>36.5</v>
      </c>
      <c r="AG68" s="10">
        <f t="shared" si="23"/>
        <v>35.5</v>
      </c>
      <c r="AI68" s="115"/>
      <c r="AJ68" s="116"/>
      <c r="AK68" s="115"/>
      <c r="AL68" s="117"/>
      <c r="AM68" s="115"/>
    </row>
    <row r="69" spans="3:39" outlineLevel="1" x14ac:dyDescent="0.2">
      <c r="C69" s="10">
        <v>2002</v>
      </c>
      <c r="D69" s="10"/>
      <c r="E69" s="10"/>
      <c r="F69" s="10"/>
      <c r="G69" s="10"/>
      <c r="H69" s="10"/>
      <c r="I69" s="10">
        <f>I$14</f>
        <v>60</v>
      </c>
      <c r="J69" s="10">
        <f t="shared" si="21"/>
        <v>59</v>
      </c>
      <c r="K69" s="10">
        <f t="shared" si="21"/>
        <v>58</v>
      </c>
      <c r="L69" s="10">
        <f t="shared" si="21"/>
        <v>57</v>
      </c>
      <c r="M69" s="10">
        <f t="shared" si="21"/>
        <v>56</v>
      </c>
      <c r="N69" s="10">
        <f t="shared" si="21"/>
        <v>55</v>
      </c>
      <c r="O69" s="10">
        <f t="shared" si="21"/>
        <v>54</v>
      </c>
      <c r="P69" s="10">
        <f t="shared" si="21"/>
        <v>53</v>
      </c>
      <c r="Q69" s="10">
        <f t="shared" si="21"/>
        <v>52</v>
      </c>
      <c r="R69" s="10">
        <f t="shared" si="21"/>
        <v>51</v>
      </c>
      <c r="S69" s="10">
        <f t="shared" si="21"/>
        <v>50</v>
      </c>
      <c r="T69" s="10">
        <f t="shared" si="21"/>
        <v>49</v>
      </c>
      <c r="U69" s="10">
        <f t="shared" si="21"/>
        <v>48</v>
      </c>
      <c r="V69" s="10">
        <f t="shared" si="22"/>
        <v>47</v>
      </c>
      <c r="W69" s="10">
        <f t="shared" si="22"/>
        <v>46</v>
      </c>
      <c r="X69" s="10">
        <f t="shared" si="22"/>
        <v>45</v>
      </c>
      <c r="Y69" s="10">
        <f t="shared" si="22"/>
        <v>44</v>
      </c>
      <c r="Z69" s="10">
        <f t="shared" si="22"/>
        <v>43</v>
      </c>
      <c r="AA69" s="10">
        <f t="shared" si="22"/>
        <v>42</v>
      </c>
      <c r="AB69" s="10">
        <f t="shared" si="22"/>
        <v>41</v>
      </c>
      <c r="AC69" s="10">
        <f t="shared" si="22"/>
        <v>40</v>
      </c>
      <c r="AD69" s="10">
        <f t="shared" si="24"/>
        <v>39.5</v>
      </c>
      <c r="AE69" s="10">
        <f t="shared" si="23"/>
        <v>38.5</v>
      </c>
      <c r="AF69" s="10">
        <f t="shared" si="23"/>
        <v>37.5</v>
      </c>
      <c r="AG69" s="10">
        <f t="shared" si="23"/>
        <v>36.5</v>
      </c>
      <c r="AI69" s="115"/>
      <c r="AJ69" s="116"/>
      <c r="AK69" s="115"/>
      <c r="AL69" s="117"/>
      <c r="AM69" s="115"/>
    </row>
    <row r="70" spans="3:39" outlineLevel="1" x14ac:dyDescent="0.2">
      <c r="C70" s="10">
        <v>2003</v>
      </c>
      <c r="D70" s="10"/>
      <c r="E70" s="10"/>
      <c r="F70" s="10"/>
      <c r="G70" s="10"/>
      <c r="H70" s="10"/>
      <c r="I70" s="10"/>
      <c r="J70" s="10">
        <f>J$14</f>
        <v>60</v>
      </c>
      <c r="K70" s="10">
        <f t="shared" si="21"/>
        <v>59</v>
      </c>
      <c r="L70" s="10">
        <f t="shared" si="21"/>
        <v>58</v>
      </c>
      <c r="M70" s="10">
        <f t="shared" si="21"/>
        <v>57</v>
      </c>
      <c r="N70" s="10">
        <f t="shared" si="21"/>
        <v>56</v>
      </c>
      <c r="O70" s="10">
        <f t="shared" si="21"/>
        <v>55</v>
      </c>
      <c r="P70" s="10">
        <f t="shared" si="21"/>
        <v>54</v>
      </c>
      <c r="Q70" s="10">
        <f t="shared" si="21"/>
        <v>53</v>
      </c>
      <c r="R70" s="10">
        <f t="shared" si="21"/>
        <v>52</v>
      </c>
      <c r="S70" s="10">
        <f t="shared" si="21"/>
        <v>51</v>
      </c>
      <c r="T70" s="10">
        <f t="shared" si="21"/>
        <v>50</v>
      </c>
      <c r="U70" s="10">
        <f t="shared" si="21"/>
        <v>49</v>
      </c>
      <c r="V70" s="10">
        <f t="shared" si="22"/>
        <v>48</v>
      </c>
      <c r="W70" s="10">
        <f t="shared" si="22"/>
        <v>47</v>
      </c>
      <c r="X70" s="10">
        <f t="shared" si="22"/>
        <v>46</v>
      </c>
      <c r="Y70" s="10">
        <f t="shared" si="22"/>
        <v>45</v>
      </c>
      <c r="Z70" s="10">
        <f t="shared" si="22"/>
        <v>44</v>
      </c>
      <c r="AA70" s="10">
        <f t="shared" si="22"/>
        <v>43</v>
      </c>
      <c r="AB70" s="10">
        <f t="shared" si="22"/>
        <v>42</v>
      </c>
      <c r="AC70" s="10">
        <f t="shared" si="22"/>
        <v>41</v>
      </c>
      <c r="AD70" s="10">
        <f t="shared" si="24"/>
        <v>40.5</v>
      </c>
      <c r="AE70" s="10">
        <f t="shared" si="23"/>
        <v>39.5</v>
      </c>
      <c r="AF70" s="10">
        <f t="shared" si="23"/>
        <v>38.5</v>
      </c>
      <c r="AG70" s="10">
        <f t="shared" si="23"/>
        <v>37.5</v>
      </c>
      <c r="AI70" s="115"/>
      <c r="AJ70" s="116"/>
      <c r="AK70" s="115"/>
      <c r="AL70" s="117"/>
      <c r="AM70" s="115"/>
    </row>
    <row r="71" spans="3:39" outlineLevel="1" x14ac:dyDescent="0.2">
      <c r="C71" s="10">
        <v>2004</v>
      </c>
      <c r="D71" s="10"/>
      <c r="E71" s="10"/>
      <c r="F71" s="10"/>
      <c r="G71" s="10"/>
      <c r="H71" s="10"/>
      <c r="I71" s="10"/>
      <c r="J71" s="10"/>
      <c r="K71" s="10">
        <f>K$14</f>
        <v>60</v>
      </c>
      <c r="L71" s="10">
        <f t="shared" si="21"/>
        <v>59</v>
      </c>
      <c r="M71" s="10">
        <f t="shared" si="21"/>
        <v>58</v>
      </c>
      <c r="N71" s="10">
        <f t="shared" si="21"/>
        <v>57</v>
      </c>
      <c r="O71" s="10">
        <f t="shared" si="21"/>
        <v>56</v>
      </c>
      <c r="P71" s="10">
        <f t="shared" si="21"/>
        <v>55</v>
      </c>
      <c r="Q71" s="10">
        <f t="shared" si="21"/>
        <v>54</v>
      </c>
      <c r="R71" s="10">
        <f t="shared" si="21"/>
        <v>53</v>
      </c>
      <c r="S71" s="10">
        <f t="shared" si="21"/>
        <v>52</v>
      </c>
      <c r="T71" s="10">
        <f t="shared" si="21"/>
        <v>51</v>
      </c>
      <c r="U71" s="10">
        <f t="shared" si="21"/>
        <v>50</v>
      </c>
      <c r="V71" s="10">
        <f t="shared" si="22"/>
        <v>49</v>
      </c>
      <c r="W71" s="10">
        <f t="shared" si="22"/>
        <v>48</v>
      </c>
      <c r="X71" s="10">
        <f t="shared" si="22"/>
        <v>47</v>
      </c>
      <c r="Y71" s="10">
        <f t="shared" si="22"/>
        <v>46</v>
      </c>
      <c r="Z71" s="10">
        <f t="shared" si="22"/>
        <v>45</v>
      </c>
      <c r="AA71" s="10">
        <f t="shared" si="22"/>
        <v>44</v>
      </c>
      <c r="AB71" s="10">
        <f t="shared" si="22"/>
        <v>43</v>
      </c>
      <c r="AC71" s="10">
        <f t="shared" si="22"/>
        <v>42</v>
      </c>
      <c r="AD71" s="10">
        <f t="shared" si="24"/>
        <v>41.5</v>
      </c>
      <c r="AE71" s="10">
        <f t="shared" si="23"/>
        <v>40.5</v>
      </c>
      <c r="AF71" s="10">
        <f t="shared" si="23"/>
        <v>39.5</v>
      </c>
      <c r="AG71" s="10">
        <f t="shared" si="23"/>
        <v>38.5</v>
      </c>
      <c r="AI71" s="115"/>
      <c r="AJ71" s="116"/>
      <c r="AK71" s="115"/>
      <c r="AL71" s="117"/>
      <c r="AM71" s="115"/>
    </row>
    <row r="72" spans="3:39" outlineLevel="1" x14ac:dyDescent="0.2">
      <c r="C72" s="10">
        <v>2005</v>
      </c>
      <c r="D72" s="10"/>
      <c r="E72" s="10"/>
      <c r="F72" s="10"/>
      <c r="G72" s="10"/>
      <c r="H72" s="10"/>
      <c r="I72" s="10"/>
      <c r="J72" s="10"/>
      <c r="K72" s="10"/>
      <c r="L72" s="10">
        <f>L$14</f>
        <v>60</v>
      </c>
      <c r="M72" s="10">
        <f t="shared" si="21"/>
        <v>59</v>
      </c>
      <c r="N72" s="10">
        <f t="shared" si="21"/>
        <v>58</v>
      </c>
      <c r="O72" s="10">
        <f t="shared" si="21"/>
        <v>57</v>
      </c>
      <c r="P72" s="10">
        <f t="shared" si="21"/>
        <v>56</v>
      </c>
      <c r="Q72" s="10">
        <f t="shared" si="21"/>
        <v>55</v>
      </c>
      <c r="R72" s="10">
        <f t="shared" si="21"/>
        <v>54</v>
      </c>
      <c r="S72" s="10">
        <f t="shared" si="21"/>
        <v>53</v>
      </c>
      <c r="T72" s="10">
        <f t="shared" si="21"/>
        <v>52</v>
      </c>
      <c r="U72" s="10">
        <f t="shared" si="21"/>
        <v>51</v>
      </c>
      <c r="V72" s="10">
        <f t="shared" si="22"/>
        <v>50</v>
      </c>
      <c r="W72" s="10">
        <f t="shared" si="22"/>
        <v>49</v>
      </c>
      <c r="X72" s="10">
        <f t="shared" si="22"/>
        <v>48</v>
      </c>
      <c r="Y72" s="10">
        <f t="shared" si="22"/>
        <v>47</v>
      </c>
      <c r="Z72" s="10">
        <f t="shared" si="22"/>
        <v>46</v>
      </c>
      <c r="AA72" s="10">
        <f t="shared" si="22"/>
        <v>45</v>
      </c>
      <c r="AB72" s="10">
        <f t="shared" si="22"/>
        <v>44</v>
      </c>
      <c r="AC72" s="10">
        <f t="shared" si="22"/>
        <v>43</v>
      </c>
      <c r="AD72" s="10">
        <f t="shared" si="24"/>
        <v>42.5</v>
      </c>
      <c r="AE72" s="10">
        <f t="shared" si="23"/>
        <v>41.5</v>
      </c>
      <c r="AF72" s="10">
        <f t="shared" si="23"/>
        <v>40.5</v>
      </c>
      <c r="AG72" s="10">
        <f t="shared" si="23"/>
        <v>39.5</v>
      </c>
      <c r="AI72" s="115"/>
      <c r="AJ72" s="116"/>
      <c r="AK72" s="115"/>
      <c r="AL72" s="117"/>
      <c r="AM72" s="115"/>
    </row>
    <row r="73" spans="3:39" outlineLevel="1" x14ac:dyDescent="0.2">
      <c r="C73" s="10">
        <v>2006</v>
      </c>
      <c r="D73" s="10"/>
      <c r="E73" s="10"/>
      <c r="F73" s="10"/>
      <c r="G73" s="10"/>
      <c r="H73" s="10"/>
      <c r="I73" s="10"/>
      <c r="J73" s="10"/>
      <c r="K73" s="10"/>
      <c r="L73" s="10"/>
      <c r="M73" s="10">
        <f>M$14</f>
        <v>60</v>
      </c>
      <c r="N73" s="10">
        <f t="shared" si="22"/>
        <v>59</v>
      </c>
      <c r="O73" s="10">
        <f t="shared" si="22"/>
        <v>58</v>
      </c>
      <c r="P73" s="10">
        <f t="shared" si="22"/>
        <v>57</v>
      </c>
      <c r="Q73" s="10">
        <f t="shared" si="22"/>
        <v>56</v>
      </c>
      <c r="R73" s="10">
        <f t="shared" si="22"/>
        <v>55</v>
      </c>
      <c r="S73" s="10">
        <f t="shared" si="22"/>
        <v>54</v>
      </c>
      <c r="T73" s="10">
        <f t="shared" si="22"/>
        <v>53</v>
      </c>
      <c r="U73" s="10">
        <f t="shared" si="22"/>
        <v>52</v>
      </c>
      <c r="V73" s="10">
        <f t="shared" si="22"/>
        <v>51</v>
      </c>
      <c r="W73" s="10">
        <f t="shared" si="22"/>
        <v>50</v>
      </c>
      <c r="X73" s="10">
        <f t="shared" si="22"/>
        <v>49</v>
      </c>
      <c r="Y73" s="10">
        <f t="shared" si="22"/>
        <v>48</v>
      </c>
      <c r="Z73" s="10">
        <f t="shared" si="22"/>
        <v>47</v>
      </c>
      <c r="AA73" s="10">
        <f t="shared" si="22"/>
        <v>46</v>
      </c>
      <c r="AB73" s="10">
        <f t="shared" si="22"/>
        <v>45</v>
      </c>
      <c r="AC73" s="10">
        <f t="shared" si="22"/>
        <v>44</v>
      </c>
      <c r="AD73" s="10">
        <f t="shared" si="24"/>
        <v>43.5</v>
      </c>
      <c r="AE73" s="10">
        <f t="shared" si="23"/>
        <v>42.5</v>
      </c>
      <c r="AF73" s="10">
        <f t="shared" si="23"/>
        <v>41.5</v>
      </c>
      <c r="AG73" s="10">
        <f t="shared" si="23"/>
        <v>40.5</v>
      </c>
      <c r="AI73" s="115"/>
      <c r="AJ73" s="116"/>
      <c r="AK73" s="115"/>
      <c r="AL73" s="117"/>
      <c r="AM73" s="115"/>
    </row>
    <row r="74" spans="3:39" outlineLevel="1" x14ac:dyDescent="0.2">
      <c r="C74" s="10">
        <v>2007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>
        <f>N$14</f>
        <v>60</v>
      </c>
      <c r="O74" s="10">
        <f t="shared" si="22"/>
        <v>59</v>
      </c>
      <c r="P74" s="10">
        <f t="shared" si="22"/>
        <v>58</v>
      </c>
      <c r="Q74" s="10">
        <f t="shared" si="22"/>
        <v>57</v>
      </c>
      <c r="R74" s="10">
        <f t="shared" si="22"/>
        <v>56</v>
      </c>
      <c r="S74" s="10">
        <f t="shared" si="22"/>
        <v>55</v>
      </c>
      <c r="T74" s="10">
        <f t="shared" si="22"/>
        <v>54</v>
      </c>
      <c r="U74" s="10">
        <f t="shared" si="22"/>
        <v>53</v>
      </c>
      <c r="V74" s="10">
        <f t="shared" si="22"/>
        <v>52</v>
      </c>
      <c r="W74" s="10">
        <f t="shared" si="22"/>
        <v>51</v>
      </c>
      <c r="X74" s="10">
        <f t="shared" si="22"/>
        <v>50</v>
      </c>
      <c r="Y74" s="10">
        <f t="shared" si="22"/>
        <v>49</v>
      </c>
      <c r="Z74" s="10">
        <f t="shared" si="22"/>
        <v>48</v>
      </c>
      <c r="AA74" s="10">
        <f t="shared" si="22"/>
        <v>47</v>
      </c>
      <c r="AB74" s="10">
        <f t="shared" si="22"/>
        <v>46</v>
      </c>
      <c r="AC74" s="10">
        <f t="shared" si="22"/>
        <v>45</v>
      </c>
      <c r="AD74" s="10">
        <f t="shared" si="24"/>
        <v>44.5</v>
      </c>
      <c r="AE74" s="10">
        <f t="shared" si="23"/>
        <v>43.5</v>
      </c>
      <c r="AF74" s="10">
        <f t="shared" si="23"/>
        <v>42.5</v>
      </c>
      <c r="AG74" s="10">
        <f t="shared" si="23"/>
        <v>41.5</v>
      </c>
      <c r="AI74" s="115"/>
      <c r="AJ74" s="116"/>
      <c r="AK74" s="115"/>
      <c r="AL74" s="117"/>
      <c r="AM74" s="115"/>
    </row>
    <row r="75" spans="3:39" outlineLevel="1" x14ac:dyDescent="0.2">
      <c r="C75" s="10">
        <v>2008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>
        <f>O$14</f>
        <v>60</v>
      </c>
      <c r="P75" s="10">
        <f t="shared" si="22"/>
        <v>59</v>
      </c>
      <c r="Q75" s="10">
        <f t="shared" si="22"/>
        <v>58</v>
      </c>
      <c r="R75" s="10">
        <f t="shared" si="22"/>
        <v>57</v>
      </c>
      <c r="S75" s="10">
        <f t="shared" si="22"/>
        <v>56</v>
      </c>
      <c r="T75" s="10">
        <f t="shared" si="22"/>
        <v>55</v>
      </c>
      <c r="U75" s="10">
        <f t="shared" si="22"/>
        <v>54</v>
      </c>
      <c r="V75" s="10">
        <f t="shared" si="22"/>
        <v>53</v>
      </c>
      <c r="W75" s="10">
        <f t="shared" si="22"/>
        <v>52</v>
      </c>
      <c r="X75" s="10">
        <f t="shared" si="22"/>
        <v>51</v>
      </c>
      <c r="Y75" s="10">
        <f t="shared" si="22"/>
        <v>50</v>
      </c>
      <c r="Z75" s="10">
        <f t="shared" si="22"/>
        <v>49</v>
      </c>
      <c r="AA75" s="10">
        <f t="shared" si="22"/>
        <v>48</v>
      </c>
      <c r="AB75" s="10">
        <f t="shared" si="22"/>
        <v>47</v>
      </c>
      <c r="AC75" s="10">
        <f t="shared" si="22"/>
        <v>46</v>
      </c>
      <c r="AD75" s="10">
        <f t="shared" si="24"/>
        <v>45.5</v>
      </c>
      <c r="AE75" s="10">
        <f t="shared" si="23"/>
        <v>44.5</v>
      </c>
      <c r="AF75" s="10">
        <f t="shared" si="23"/>
        <v>43.5</v>
      </c>
      <c r="AG75" s="10">
        <f t="shared" si="23"/>
        <v>42.5</v>
      </c>
      <c r="AI75" s="115"/>
      <c r="AJ75" s="116"/>
      <c r="AK75" s="115"/>
      <c r="AL75" s="117"/>
      <c r="AM75" s="115"/>
    </row>
    <row r="76" spans="3:39" outlineLevel="1" x14ac:dyDescent="0.2">
      <c r="C76" s="10">
        <v>2009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>
        <f>P$14</f>
        <v>60</v>
      </c>
      <c r="Q76" s="10">
        <f t="shared" si="22"/>
        <v>59</v>
      </c>
      <c r="R76" s="10">
        <f t="shared" si="22"/>
        <v>58</v>
      </c>
      <c r="S76" s="10">
        <f t="shared" si="22"/>
        <v>57</v>
      </c>
      <c r="T76" s="10">
        <f t="shared" si="22"/>
        <v>56</v>
      </c>
      <c r="U76" s="10">
        <f t="shared" si="22"/>
        <v>55</v>
      </c>
      <c r="V76" s="10">
        <f t="shared" si="22"/>
        <v>54</v>
      </c>
      <c r="W76" s="10">
        <f t="shared" si="22"/>
        <v>53</v>
      </c>
      <c r="X76" s="10">
        <f t="shared" si="22"/>
        <v>52</v>
      </c>
      <c r="Y76" s="10">
        <f t="shared" si="22"/>
        <v>51</v>
      </c>
      <c r="Z76" s="10">
        <f t="shared" si="22"/>
        <v>50</v>
      </c>
      <c r="AA76" s="10">
        <f t="shared" si="22"/>
        <v>49</v>
      </c>
      <c r="AB76" s="10">
        <f t="shared" si="22"/>
        <v>48</v>
      </c>
      <c r="AC76" s="10">
        <f t="shared" si="22"/>
        <v>47</v>
      </c>
      <c r="AD76" s="10">
        <f t="shared" si="24"/>
        <v>46.5</v>
      </c>
      <c r="AE76" s="10">
        <f t="shared" si="23"/>
        <v>45.5</v>
      </c>
      <c r="AF76" s="10">
        <f t="shared" si="23"/>
        <v>44.5</v>
      </c>
      <c r="AG76" s="10">
        <f t="shared" si="23"/>
        <v>43.5</v>
      </c>
      <c r="AI76" s="115"/>
      <c r="AJ76" s="116"/>
      <c r="AK76" s="115"/>
      <c r="AL76" s="117"/>
      <c r="AM76" s="115"/>
    </row>
    <row r="77" spans="3:39" outlineLevel="1" x14ac:dyDescent="0.2">
      <c r="C77" s="10">
        <v>2010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f>Q$14</f>
        <v>60</v>
      </c>
      <c r="R77" s="10">
        <f t="shared" si="22"/>
        <v>59</v>
      </c>
      <c r="S77" s="10">
        <f t="shared" si="22"/>
        <v>58</v>
      </c>
      <c r="T77" s="10">
        <f t="shared" si="22"/>
        <v>57</v>
      </c>
      <c r="U77" s="10">
        <f t="shared" si="22"/>
        <v>56</v>
      </c>
      <c r="V77" s="10">
        <f t="shared" si="22"/>
        <v>55</v>
      </c>
      <c r="W77" s="10">
        <f t="shared" si="22"/>
        <v>54</v>
      </c>
      <c r="X77" s="10">
        <f t="shared" si="22"/>
        <v>53</v>
      </c>
      <c r="Y77" s="10">
        <f t="shared" si="22"/>
        <v>52</v>
      </c>
      <c r="Z77" s="10">
        <f t="shared" si="22"/>
        <v>51</v>
      </c>
      <c r="AA77" s="10">
        <f t="shared" si="22"/>
        <v>50</v>
      </c>
      <c r="AB77" s="10">
        <f t="shared" si="22"/>
        <v>49</v>
      </c>
      <c r="AC77" s="10">
        <f t="shared" si="22"/>
        <v>48</v>
      </c>
      <c r="AD77" s="10">
        <f t="shared" si="24"/>
        <v>47.5</v>
      </c>
      <c r="AE77" s="10">
        <f t="shared" si="23"/>
        <v>46.5</v>
      </c>
      <c r="AF77" s="10">
        <f t="shared" si="23"/>
        <v>45.5</v>
      </c>
      <c r="AG77" s="10">
        <f t="shared" si="23"/>
        <v>44.5</v>
      </c>
      <c r="AI77" s="115"/>
      <c r="AJ77" s="116"/>
      <c r="AK77" s="115"/>
      <c r="AL77" s="117"/>
      <c r="AM77" s="118"/>
    </row>
    <row r="78" spans="3:39" outlineLevel="1" x14ac:dyDescent="0.2">
      <c r="C78" s="10">
        <v>2011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f>R$14</f>
        <v>60</v>
      </c>
      <c r="S78" s="10">
        <f t="shared" si="22"/>
        <v>59</v>
      </c>
      <c r="T78" s="10">
        <f t="shared" si="22"/>
        <v>58</v>
      </c>
      <c r="U78" s="10">
        <f t="shared" si="22"/>
        <v>57</v>
      </c>
      <c r="V78" s="10">
        <f t="shared" si="22"/>
        <v>56</v>
      </c>
      <c r="W78" s="10">
        <f t="shared" si="22"/>
        <v>55</v>
      </c>
      <c r="X78" s="10">
        <f t="shared" si="22"/>
        <v>54</v>
      </c>
      <c r="Y78" s="10">
        <f t="shared" si="22"/>
        <v>53</v>
      </c>
      <c r="Z78" s="10">
        <f t="shared" si="22"/>
        <v>52</v>
      </c>
      <c r="AA78" s="10">
        <f t="shared" si="22"/>
        <v>51</v>
      </c>
      <c r="AB78" s="10">
        <f t="shared" si="22"/>
        <v>50</v>
      </c>
      <c r="AC78" s="10">
        <f t="shared" si="22"/>
        <v>49</v>
      </c>
      <c r="AD78" s="10">
        <f t="shared" si="24"/>
        <v>48.5</v>
      </c>
      <c r="AE78" s="10">
        <f t="shared" si="23"/>
        <v>47.5</v>
      </c>
      <c r="AF78" s="10">
        <f t="shared" si="23"/>
        <v>46.5</v>
      </c>
      <c r="AG78" s="10">
        <f t="shared" si="23"/>
        <v>45.5</v>
      </c>
      <c r="AI78" s="115"/>
      <c r="AJ78" s="116"/>
      <c r="AK78" s="115"/>
      <c r="AL78" s="117"/>
      <c r="AM78" s="115"/>
    </row>
    <row r="79" spans="3:39" outlineLevel="1" x14ac:dyDescent="0.2">
      <c r="C79" s="10">
        <v>2012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>S$14</f>
        <v>60</v>
      </c>
      <c r="T79" s="10">
        <f t="shared" si="22"/>
        <v>59</v>
      </c>
      <c r="U79" s="10">
        <f t="shared" si="22"/>
        <v>58</v>
      </c>
      <c r="V79" s="10">
        <f t="shared" si="22"/>
        <v>57</v>
      </c>
      <c r="W79" s="10">
        <f t="shared" si="22"/>
        <v>56</v>
      </c>
      <c r="X79" s="10">
        <f t="shared" si="22"/>
        <v>55</v>
      </c>
      <c r="Y79" s="10">
        <f t="shared" si="22"/>
        <v>54</v>
      </c>
      <c r="Z79" s="10">
        <f t="shared" si="22"/>
        <v>53</v>
      </c>
      <c r="AA79" s="10">
        <f t="shared" si="22"/>
        <v>52</v>
      </c>
      <c r="AB79" s="10">
        <f t="shared" si="22"/>
        <v>51</v>
      </c>
      <c r="AC79" s="10">
        <f t="shared" si="22"/>
        <v>50</v>
      </c>
      <c r="AD79" s="10">
        <f t="shared" si="24"/>
        <v>49.5</v>
      </c>
      <c r="AE79" s="10">
        <f t="shared" si="23"/>
        <v>48.5</v>
      </c>
      <c r="AF79" s="10">
        <f t="shared" si="23"/>
        <v>47.5</v>
      </c>
      <c r="AG79" s="10">
        <f t="shared" si="23"/>
        <v>46.5</v>
      </c>
      <c r="AI79" s="115"/>
      <c r="AJ79" s="116"/>
      <c r="AK79" s="115"/>
      <c r="AL79" s="117"/>
      <c r="AM79" s="115"/>
    </row>
    <row r="80" spans="3:39" outlineLevel="1" x14ac:dyDescent="0.2">
      <c r="C80" s="10">
        <v>2013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T$14</f>
        <v>60</v>
      </c>
      <c r="U80" s="10">
        <f t="shared" si="22"/>
        <v>59</v>
      </c>
      <c r="V80" s="10">
        <f t="shared" si="22"/>
        <v>58</v>
      </c>
      <c r="W80" s="10">
        <f t="shared" si="22"/>
        <v>57</v>
      </c>
      <c r="X80" s="10">
        <f t="shared" si="22"/>
        <v>56</v>
      </c>
      <c r="Y80" s="10">
        <f t="shared" si="22"/>
        <v>55</v>
      </c>
      <c r="Z80" s="10">
        <f t="shared" si="22"/>
        <v>54</v>
      </c>
      <c r="AA80" s="10">
        <f t="shared" si="22"/>
        <v>53</v>
      </c>
      <c r="AB80" s="10">
        <f t="shared" si="22"/>
        <v>52</v>
      </c>
      <c r="AC80" s="10">
        <f t="shared" si="22"/>
        <v>51</v>
      </c>
      <c r="AD80" s="10">
        <f t="shared" si="24"/>
        <v>50.5</v>
      </c>
      <c r="AE80" s="10">
        <f t="shared" si="23"/>
        <v>49.5</v>
      </c>
      <c r="AF80" s="10">
        <f t="shared" si="23"/>
        <v>48.5</v>
      </c>
      <c r="AG80" s="10">
        <f t="shared" si="23"/>
        <v>47.5</v>
      </c>
      <c r="AI80" s="115"/>
      <c r="AJ80" s="116"/>
      <c r="AK80" s="115"/>
      <c r="AL80" s="117"/>
      <c r="AM80" s="115"/>
    </row>
    <row r="81" spans="2:42" outlineLevel="1" x14ac:dyDescent="0.2">
      <c r="C81" s="10">
        <v>2014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>
        <f>U$14</f>
        <v>60</v>
      </c>
      <c r="V81" s="10">
        <f t="shared" si="22"/>
        <v>59</v>
      </c>
      <c r="W81" s="10">
        <f t="shared" si="22"/>
        <v>58</v>
      </c>
      <c r="X81" s="10">
        <f t="shared" si="22"/>
        <v>57</v>
      </c>
      <c r="Y81" s="10">
        <f t="shared" si="22"/>
        <v>56</v>
      </c>
      <c r="Z81" s="10">
        <f t="shared" si="22"/>
        <v>55</v>
      </c>
      <c r="AA81" s="10">
        <f t="shared" si="22"/>
        <v>54</v>
      </c>
      <c r="AB81" s="10">
        <f t="shared" si="22"/>
        <v>53</v>
      </c>
      <c r="AC81" s="10">
        <f t="shared" si="22"/>
        <v>52</v>
      </c>
      <c r="AD81" s="10">
        <f t="shared" si="24"/>
        <v>51.5</v>
      </c>
      <c r="AE81" s="10">
        <f t="shared" si="23"/>
        <v>50.5</v>
      </c>
      <c r="AF81" s="10">
        <f t="shared" si="23"/>
        <v>49.5</v>
      </c>
      <c r="AG81" s="10">
        <f t="shared" si="23"/>
        <v>48.5</v>
      </c>
      <c r="AI81" s="115"/>
      <c r="AJ81" s="116"/>
      <c r="AK81" s="115"/>
      <c r="AL81" s="117"/>
      <c r="AM81" s="115"/>
    </row>
    <row r="82" spans="2:42" outlineLevel="1" x14ac:dyDescent="0.2">
      <c r="C82" s="10">
        <v>2015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>
        <f>V$14</f>
        <v>60</v>
      </c>
      <c r="W82" s="10">
        <f t="shared" si="22"/>
        <v>59</v>
      </c>
      <c r="X82" s="10">
        <f t="shared" si="22"/>
        <v>58</v>
      </c>
      <c r="Y82" s="10">
        <f t="shared" si="22"/>
        <v>57</v>
      </c>
      <c r="Z82" s="10">
        <f t="shared" si="22"/>
        <v>56</v>
      </c>
      <c r="AA82" s="10">
        <f t="shared" si="22"/>
        <v>55</v>
      </c>
      <c r="AB82" s="10">
        <f t="shared" si="22"/>
        <v>54</v>
      </c>
      <c r="AC82" s="10">
        <f t="shared" si="22"/>
        <v>53</v>
      </c>
      <c r="AD82" s="10">
        <f t="shared" si="24"/>
        <v>52.5</v>
      </c>
      <c r="AE82" s="10">
        <f t="shared" si="23"/>
        <v>51.5</v>
      </c>
      <c r="AF82" s="10">
        <f t="shared" si="23"/>
        <v>50.5</v>
      </c>
      <c r="AG82" s="10">
        <f t="shared" si="23"/>
        <v>49.5</v>
      </c>
      <c r="AI82" s="115"/>
      <c r="AJ82" s="116"/>
      <c r="AK82" s="115"/>
      <c r="AL82" s="117"/>
      <c r="AM82" s="118"/>
    </row>
    <row r="83" spans="2:42" outlineLevel="1" x14ac:dyDescent="0.2">
      <c r="C83" s="10">
        <v>2016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>W$14</f>
        <v>60</v>
      </c>
      <c r="X83" s="10">
        <f t="shared" si="22"/>
        <v>59</v>
      </c>
      <c r="Y83" s="10">
        <f t="shared" si="22"/>
        <v>58</v>
      </c>
      <c r="Z83" s="10">
        <f t="shared" si="22"/>
        <v>57</v>
      </c>
      <c r="AA83" s="10">
        <f t="shared" si="22"/>
        <v>56</v>
      </c>
      <c r="AB83" s="10">
        <f t="shared" si="22"/>
        <v>55</v>
      </c>
      <c r="AC83" s="10">
        <f t="shared" si="22"/>
        <v>54</v>
      </c>
      <c r="AD83" s="10">
        <f t="shared" si="24"/>
        <v>53.5</v>
      </c>
      <c r="AE83" s="10">
        <f t="shared" si="23"/>
        <v>52.5</v>
      </c>
      <c r="AF83" s="10">
        <f t="shared" si="23"/>
        <v>51.5</v>
      </c>
      <c r="AG83" s="10">
        <f t="shared" si="23"/>
        <v>50.5</v>
      </c>
      <c r="AI83" s="119"/>
      <c r="AJ83" s="116"/>
      <c r="AK83" s="115"/>
      <c r="AL83" s="115"/>
      <c r="AM83" s="115"/>
    </row>
    <row r="84" spans="2:42" outlineLevel="1" x14ac:dyDescent="0.2">
      <c r="C84" s="10">
        <v>2017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>
        <f>X$14</f>
        <v>60</v>
      </c>
      <c r="Y84" s="10">
        <f t="shared" si="22"/>
        <v>59</v>
      </c>
      <c r="Z84" s="10">
        <f t="shared" si="22"/>
        <v>58</v>
      </c>
      <c r="AA84" s="10">
        <f t="shared" si="22"/>
        <v>57</v>
      </c>
      <c r="AB84" s="10">
        <f t="shared" si="22"/>
        <v>56</v>
      </c>
      <c r="AC84" s="10">
        <f t="shared" si="22"/>
        <v>55</v>
      </c>
      <c r="AD84" s="10">
        <f t="shared" si="24"/>
        <v>54.5</v>
      </c>
      <c r="AE84" s="10">
        <f t="shared" si="23"/>
        <v>53.5</v>
      </c>
      <c r="AF84" s="10">
        <f t="shared" si="23"/>
        <v>52.5</v>
      </c>
      <c r="AG84" s="10">
        <f t="shared" si="23"/>
        <v>51.5</v>
      </c>
      <c r="AI84" s="115"/>
      <c r="AJ84" s="115"/>
      <c r="AK84" s="115"/>
      <c r="AL84" s="115"/>
      <c r="AM84" s="115"/>
    </row>
    <row r="85" spans="2:42" outlineLevel="1" x14ac:dyDescent="0.2">
      <c r="C85" s="10">
        <v>2018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>
        <f>Y$14</f>
        <v>60</v>
      </c>
      <c r="Z85" s="10">
        <f t="shared" si="22"/>
        <v>59</v>
      </c>
      <c r="AA85" s="10">
        <f t="shared" si="22"/>
        <v>58</v>
      </c>
      <c r="AB85" s="10">
        <f t="shared" si="22"/>
        <v>57</v>
      </c>
      <c r="AC85" s="10">
        <f t="shared" si="22"/>
        <v>56</v>
      </c>
      <c r="AD85" s="10">
        <f t="shared" si="24"/>
        <v>55.5</v>
      </c>
      <c r="AE85" s="10">
        <f t="shared" si="23"/>
        <v>54.5</v>
      </c>
      <c r="AF85" s="10">
        <f t="shared" si="23"/>
        <v>53.5</v>
      </c>
      <c r="AG85" s="10">
        <f t="shared" si="23"/>
        <v>52.5</v>
      </c>
    </row>
    <row r="86" spans="2:42" outlineLevel="1" x14ac:dyDescent="0.2">
      <c r="C86" s="10">
        <v>2019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>
        <f>Z$14</f>
        <v>60</v>
      </c>
      <c r="AA86" s="10">
        <f t="shared" si="22"/>
        <v>59</v>
      </c>
      <c r="AB86" s="10">
        <f t="shared" si="22"/>
        <v>58</v>
      </c>
      <c r="AC86" s="10">
        <f t="shared" si="22"/>
        <v>57</v>
      </c>
      <c r="AD86" s="10">
        <f t="shared" si="24"/>
        <v>56.5</v>
      </c>
      <c r="AE86" s="10">
        <f t="shared" si="23"/>
        <v>55.5</v>
      </c>
      <c r="AF86" s="10">
        <f t="shared" si="23"/>
        <v>54.5</v>
      </c>
      <c r="AG86" s="10">
        <f t="shared" si="23"/>
        <v>53.5</v>
      </c>
    </row>
    <row r="87" spans="2:42" outlineLevel="1" x14ac:dyDescent="0.2">
      <c r="C87" s="10">
        <v>2020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>
        <f>AA$14</f>
        <v>60</v>
      </c>
      <c r="AB87" s="10">
        <f t="shared" ref="AB87:AC88" si="25">AA87-1</f>
        <v>59</v>
      </c>
      <c r="AC87" s="10">
        <f t="shared" si="25"/>
        <v>58</v>
      </c>
      <c r="AD87" s="10">
        <f t="shared" si="24"/>
        <v>57.5</v>
      </c>
      <c r="AE87" s="10">
        <f t="shared" si="23"/>
        <v>56.5</v>
      </c>
      <c r="AF87" s="10">
        <f t="shared" si="23"/>
        <v>55.5</v>
      </c>
      <c r="AG87" s="10">
        <f t="shared" si="23"/>
        <v>54.5</v>
      </c>
    </row>
    <row r="88" spans="2:42" outlineLevel="1" x14ac:dyDescent="0.2">
      <c r="C88" s="10">
        <v>2021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>
        <f>AB$14</f>
        <v>60</v>
      </c>
      <c r="AC88" s="10">
        <f t="shared" si="25"/>
        <v>59</v>
      </c>
      <c r="AD88" s="10">
        <f t="shared" si="24"/>
        <v>58.5</v>
      </c>
      <c r="AE88" s="10">
        <f t="shared" ref="AE88:AG90" si="26">AD88-1</f>
        <v>57.5</v>
      </c>
      <c r="AF88" s="10">
        <f t="shared" si="26"/>
        <v>56.5</v>
      </c>
      <c r="AG88" s="10">
        <f t="shared" si="26"/>
        <v>55.5</v>
      </c>
    </row>
    <row r="89" spans="2:42" outlineLevel="1" x14ac:dyDescent="0.2">
      <c r="C89" s="10">
        <v>2022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>
        <f>AC$14</f>
        <v>60</v>
      </c>
      <c r="AD89" s="10">
        <f t="shared" si="24"/>
        <v>59.5</v>
      </c>
      <c r="AE89" s="10">
        <f t="shared" si="26"/>
        <v>58.5</v>
      </c>
      <c r="AF89" s="10">
        <f t="shared" si="26"/>
        <v>57.5</v>
      </c>
      <c r="AG89" s="10">
        <f t="shared" si="26"/>
        <v>56.5</v>
      </c>
    </row>
    <row r="90" spans="2:42" outlineLevel="1" x14ac:dyDescent="0.2">
      <c r="C90" s="10">
        <v>2023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>
        <f>AD$14</f>
        <v>60</v>
      </c>
      <c r="AE90" s="10">
        <f t="shared" si="26"/>
        <v>59</v>
      </c>
      <c r="AF90" s="10">
        <f t="shared" si="26"/>
        <v>58</v>
      </c>
      <c r="AG90" s="10">
        <f t="shared" si="26"/>
        <v>57</v>
      </c>
    </row>
    <row r="92" spans="2:42" outlineLevel="1" x14ac:dyDescent="0.2">
      <c r="B92" t="s">
        <v>14</v>
      </c>
      <c r="D92" s="13">
        <v>1</v>
      </c>
      <c r="E92" s="13">
        <v>2</v>
      </c>
      <c r="F92" s="13">
        <v>3</v>
      </c>
      <c r="G92" s="13">
        <v>4</v>
      </c>
      <c r="H92" s="13">
        <v>5</v>
      </c>
      <c r="I92" s="13">
        <v>6</v>
      </c>
      <c r="J92" s="13">
        <v>7</v>
      </c>
      <c r="K92" s="13">
        <v>8</v>
      </c>
      <c r="L92" s="13">
        <v>9</v>
      </c>
      <c r="M92" s="13">
        <v>10</v>
      </c>
      <c r="N92" s="13">
        <v>11</v>
      </c>
      <c r="O92" s="13">
        <v>12</v>
      </c>
      <c r="P92" s="13">
        <v>13</v>
      </c>
      <c r="Q92" s="13">
        <v>14</v>
      </c>
      <c r="R92" s="13">
        <v>15</v>
      </c>
      <c r="S92" s="13">
        <v>16</v>
      </c>
      <c r="T92" s="13">
        <v>17</v>
      </c>
      <c r="U92" s="13">
        <v>18</v>
      </c>
      <c r="V92" s="13">
        <v>19</v>
      </c>
      <c r="W92" s="13">
        <v>20</v>
      </c>
      <c r="X92" s="13">
        <v>21</v>
      </c>
      <c r="Y92" s="13">
        <v>22</v>
      </c>
      <c r="Z92" s="13">
        <v>23</v>
      </c>
      <c r="AA92" s="13">
        <v>24</v>
      </c>
      <c r="AB92" s="13">
        <v>25</v>
      </c>
      <c r="AC92" s="13">
        <v>26</v>
      </c>
      <c r="AD92" s="13">
        <v>27</v>
      </c>
      <c r="AE92" s="13">
        <v>28</v>
      </c>
      <c r="AF92" s="13">
        <v>29</v>
      </c>
      <c r="AG92" s="13">
        <v>30</v>
      </c>
      <c r="AH92" s="1" t="s">
        <v>15</v>
      </c>
      <c r="AJ92" s="14">
        <v>44348</v>
      </c>
      <c r="AO92" s="1" t="s">
        <v>32</v>
      </c>
    </row>
    <row r="93" spans="2:42" s="62" customFormat="1" ht="12" outlineLevel="1" x14ac:dyDescent="0.25">
      <c r="D93" s="142">
        <f>D$4</f>
        <v>1997</v>
      </c>
      <c r="E93" s="142">
        <f t="shared" ref="E93:AG93" si="27">E$4</f>
        <v>1998</v>
      </c>
      <c r="F93" s="142">
        <f t="shared" si="27"/>
        <v>1999</v>
      </c>
      <c r="G93" s="142">
        <f t="shared" si="27"/>
        <v>2000</v>
      </c>
      <c r="H93" s="142">
        <f t="shared" si="27"/>
        <v>2001</v>
      </c>
      <c r="I93" s="142">
        <f t="shared" si="27"/>
        <v>2002</v>
      </c>
      <c r="J93" s="142">
        <f t="shared" si="27"/>
        <v>2003</v>
      </c>
      <c r="K93" s="142">
        <f t="shared" si="27"/>
        <v>2004</v>
      </c>
      <c r="L93" s="142">
        <f t="shared" si="27"/>
        <v>2005</v>
      </c>
      <c r="M93" s="142">
        <f t="shared" si="27"/>
        <v>2006</v>
      </c>
      <c r="N93" s="142">
        <f t="shared" si="27"/>
        <v>2007</v>
      </c>
      <c r="O93" s="142">
        <f t="shared" si="27"/>
        <v>2008</v>
      </c>
      <c r="P93" s="142">
        <f t="shared" si="27"/>
        <v>2009</v>
      </c>
      <c r="Q93" s="142">
        <f t="shared" si="27"/>
        <v>2010</v>
      </c>
      <c r="R93" s="142">
        <f t="shared" si="27"/>
        <v>2011</v>
      </c>
      <c r="S93" s="142">
        <f t="shared" si="27"/>
        <v>2012</v>
      </c>
      <c r="T93" s="142">
        <f t="shared" si="27"/>
        <v>2013</v>
      </c>
      <c r="U93" s="142">
        <f t="shared" si="27"/>
        <v>2014</v>
      </c>
      <c r="V93" s="142">
        <f t="shared" si="27"/>
        <v>2015</v>
      </c>
      <c r="W93" s="142">
        <f t="shared" si="27"/>
        <v>2016</v>
      </c>
      <c r="X93" s="142">
        <f t="shared" si="27"/>
        <v>2017</v>
      </c>
      <c r="Y93" s="142">
        <f t="shared" si="27"/>
        <v>2018</v>
      </c>
      <c r="Z93" s="142">
        <f t="shared" si="27"/>
        <v>2019</v>
      </c>
      <c r="AA93" s="142">
        <f t="shared" si="27"/>
        <v>2020</v>
      </c>
      <c r="AB93" s="149">
        <f t="shared" si="27"/>
        <v>2021</v>
      </c>
      <c r="AC93" s="142">
        <f t="shared" si="27"/>
        <v>2022</v>
      </c>
      <c r="AD93" s="142" t="str">
        <f t="shared" si="27"/>
        <v>Stub</v>
      </c>
      <c r="AE93" s="142" t="str">
        <f t="shared" si="27"/>
        <v>FY24</v>
      </c>
      <c r="AF93" s="142" t="str">
        <f t="shared" si="27"/>
        <v>FY25</v>
      </c>
      <c r="AG93" s="142" t="str">
        <f t="shared" si="27"/>
        <v>FY26</v>
      </c>
      <c r="AH93" s="85" t="s">
        <v>19</v>
      </c>
      <c r="AI93" s="85" t="s">
        <v>16</v>
      </c>
      <c r="AJ93" s="85" t="s">
        <v>17</v>
      </c>
      <c r="AK93" s="85" t="s">
        <v>18</v>
      </c>
      <c r="AM93" s="85" t="s">
        <v>36</v>
      </c>
      <c r="AN93" s="85" t="s">
        <v>38</v>
      </c>
      <c r="AO93" s="85" t="s">
        <v>36</v>
      </c>
      <c r="AP93" s="85" t="s">
        <v>37</v>
      </c>
    </row>
    <row r="94" spans="2:42" ht="12" outlineLevel="1" x14ac:dyDescent="0.2">
      <c r="B94" s="99" t="s">
        <v>43</v>
      </c>
    </row>
    <row r="95" spans="2:42" outlineLevel="1" x14ac:dyDescent="0.2">
      <c r="B95" t="s">
        <v>11</v>
      </c>
      <c r="C95" s="10">
        <v>1</v>
      </c>
      <c r="E95" s="8">
        <f>IF(E$92&lt;=$C95,0,IF(E$92&gt;(INDEX($D$15:$AA$15,1,$C95)+$C95),INDEX($D$20:$AA$20,,$C95)-SUM($D95:D95),INDEX($D$20:$AA$20,,$C95)/INDEX($D$15:$AA$15,1,$C95)))</f>
        <v>0</v>
      </c>
      <c r="F95" s="8">
        <f>IF(F$92&lt;=$C95,0,IF(F$92&gt;(INDEX($D$15:$AA$15,1,$C95)+$C95),INDEX($D$20:$AA$20,,$C95)-SUM($D95:E95),INDEX($D$20:$AA$20,,$C95)/INDEX($D$15:$AA$15,1,$C95)))</f>
        <v>0</v>
      </c>
      <c r="G95" s="8">
        <f>IF(G$92&lt;=$C95,0,IF(G$92&gt;(INDEX($D$15:$AA$15,1,$C95)+$C95),INDEX($D$20:$AA$20,,$C95)-SUM($D95:F95),INDEX($D$20:$AA$20,,$C95)/INDEX($D$15:$AA$15,1,$C95)))</f>
        <v>0</v>
      </c>
      <c r="H95" s="8">
        <f>IF(H$92&lt;=$C95,0,IF(H$92&gt;(INDEX($D$15:$AA$15,1,$C95)+$C95),INDEX($D$20:$AA$20,,$C95)-SUM($D95:G95),INDEX($D$20:$AA$20,,$C95)/INDEX($D$15:$AA$15,1,$C95)))</f>
        <v>0</v>
      </c>
      <c r="I95" s="8">
        <f>IF(I$92&lt;=$C95,0,IF(I$92&gt;(INDEX($D$15:$AA$15,1,$C95)+$C95),INDEX($D$20:$AA$20,,$C95)-SUM($D95:H95),INDEX($D$20:$AA$20,,$C95)/INDEX($D$15:$AA$15,1,$C95)))</f>
        <v>0</v>
      </c>
      <c r="J95" s="8">
        <f>IF(J$92&lt;=$C95,0,IF(J$92&gt;(INDEX($D$15:$AA$15,1,$C95)+$C95),INDEX($D$20:$AA$20,,$C95)-SUM($D95:I95),INDEX($D$20:$AA$20,,$C95)/INDEX($D$15:$AA$15,1,$C95)))</f>
        <v>0</v>
      </c>
      <c r="K95" s="8">
        <f>IF(K$92&lt;=$C95,0,IF(K$92&gt;(INDEX($D$15:$AA$15,1,$C95)+$C95),INDEX($D$20:$AA$20,,$C95)-SUM($D95:J95),INDEX($D$20:$AA$20,,$C95)/INDEX($D$15:$AA$15,1,$C95)))</f>
        <v>0</v>
      </c>
      <c r="L95" s="8">
        <f>IF(L$92&lt;=$C95,0,IF(L$92&gt;(INDEX($D$15:$AA$15,1,$C95)+$C95),INDEX($D$20:$AA$20,,$C95)-SUM($D95:K95),INDEX($D$20:$AA$20,,$C95)/INDEX($D$15:$AA$15,1,$C95)))</f>
        <v>0</v>
      </c>
      <c r="M95" s="8">
        <f>IF(M$92&lt;=$C95,0,IF(M$92&gt;(INDEX($D$15:$AA$15,1,$C95)+$C95),INDEX($D$20:$AA$20,,$C95)-SUM($D95:L95),INDEX($D$20:$AA$20,,$C95)/INDEX($D$15:$AA$15,1,$C95)))</f>
        <v>0</v>
      </c>
      <c r="N95" s="8">
        <f>IF(N$92&lt;=$C95,0,IF(N$92&gt;(INDEX($D$15:$AA$15,1,$C95)+$C95),INDEX($D$20:$AA$20,,$C95)-SUM($D95:M95),INDEX($D$20:$AA$20,,$C95)/INDEX($D$15:$AA$15,1,$C95)))</f>
        <v>0</v>
      </c>
      <c r="O95" s="8">
        <f>IF(O$92&lt;=$C95,0,IF(O$92&gt;(INDEX($D$15:$AA$15,1,$C95)+$C95),INDEX($D$20:$AA$20,,$C95)-SUM($D95:N95),INDEX($D$20:$AA$20,,$C95)/INDEX($D$15:$AA$15,1,$C95)))</f>
        <v>0</v>
      </c>
      <c r="P95" s="8">
        <f>IF(P$92&lt;=$C95,0,IF(P$92&gt;(INDEX($D$15:$AA$15,1,$C95)+$C95),INDEX($D$20:$AA$20,,$C95)-SUM($D95:O95),INDEX($D$20:$AA$20,,$C95)/INDEX($D$15:$AA$15,1,$C95)))</f>
        <v>0</v>
      </c>
      <c r="Q95" s="8">
        <f>IF(Q$92&lt;=$C95,0,IF(Q$92&gt;(INDEX($D$15:$AA$15,1,$C95)+$C95),INDEX($D$20:$AA$20,,$C95)-SUM($D95:P95),INDEX($D$20:$AA$20,,$C95)/INDEX($D$15:$AA$15,1,$C95)))</f>
        <v>0</v>
      </c>
      <c r="R95" s="8">
        <f>IF(R$92&lt;=$C95,0,IF(R$92&gt;(INDEX($D$15:$AA$15,1,$C95)+$C95),INDEX($D$20:$AA$20,,$C95)-SUM($D95:Q95),INDEX($D$20:$AA$20,,$C95)/INDEX($D$15:$AA$15,1,$C95)))</f>
        <v>0</v>
      </c>
      <c r="S95" s="8">
        <f>IF(S$92&lt;=$C95,0,IF(S$92&gt;(INDEX($D$15:$AA$15,1,$C95)+$C95),INDEX($D$20:$AA$20,,$C95)-SUM($D95:R95),INDEX($D$20:$AA$20,,$C95)/INDEX($D$15:$AA$15,1,$C95)))</f>
        <v>0</v>
      </c>
      <c r="T95" s="8">
        <f>IF(T$92&lt;=$C95,0,IF(T$92&gt;(INDEX($D$15:$AA$15,1,$C95)+$C95),INDEX($D$20:$AA$20,,$C95)-SUM($D95:S95),INDEX($D$20:$AA$20,,$C95)/INDEX($D$15:$AA$15,1,$C95)))</f>
        <v>0</v>
      </c>
      <c r="U95" s="8">
        <f>IF(U$92&lt;=$C95,0,IF(U$92&gt;(INDEX($D$15:$AA$15,1,$C95)+$C95),INDEX($D$20:$AA$20,,$C95)-SUM($D95:T95),INDEX($D$20:$AA$20,,$C95)/INDEX($D$15:$AA$15,1,$C95)))</f>
        <v>0</v>
      </c>
      <c r="V95" s="8">
        <f>IF(V$92&lt;=$C95,0,IF(V$92&gt;(INDEX($D$15:$AA$15,1,$C95)+$C95),INDEX($D$20:$AA$20,,$C95)-SUM($D95:U95),INDEX($D$20:$AA$20,,$C95)/INDEX($D$15:$AA$15,1,$C95)))</f>
        <v>0</v>
      </c>
      <c r="W95" s="8">
        <f>IF(W$92&lt;=$C95,0,IF(W$92&gt;(INDEX($D$15:$AA$15,1,$C95)+$C95),INDEX($D$20:$AA$20,,$C95)-SUM($D95:V95),INDEX($D$20:$AA$20,,$C95)/INDEX($D$15:$AA$15,1,$C95)))</f>
        <v>0</v>
      </c>
      <c r="X95" s="8">
        <f>IF(X$92&lt;=$C95,0,IF(X$92&gt;(INDEX($D$15:$AA$15,1,$C95)+$C95),INDEX($D$20:$AA$20,,$C95)-SUM($D95:W95),INDEX($D$20:$AA$20,,$C95)/INDEX($D$15:$AA$15,1,$C95)))</f>
        <v>0</v>
      </c>
      <c r="Y95" s="8">
        <f>IF(Y$92&lt;=$C95,0,IF(Y$92&gt;(INDEX($D$15:$AA$15,1,$C95)+$C95),INDEX($D$20:$AA$20,,$C95)-SUM($D95:X95),INDEX($D$20:$AA$20,,$C95)/INDEX($D$15:$AA$15,1,$C95)))</f>
        <v>0</v>
      </c>
      <c r="Z95" s="8">
        <f>IF(Z$92&lt;=$C95,0,IF(Z$92&gt;(INDEX($D$15:$AA$15,1,$C95)+$C95),INDEX($D$20:$AA$20,,$C95)-SUM($D95:Y95),INDEX($D$20:$AA$20,,$C95)/INDEX($D$15:$AA$15,1,$C95)))</f>
        <v>0</v>
      </c>
      <c r="AA95" s="8">
        <f>IF(AA$92&lt;=$C95,0,IF(AA$92&gt;(INDEX($D$15:$AA$15,1,$C95)+$C95),INDEX($D$20:$AA$20,,$C95)-SUM($D95:Z95),INDEX($D$20:$AA$20,,$C95)/INDEX($D$15:$AA$15,1,$C95)))</f>
        <v>0</v>
      </c>
      <c r="AB95" s="8">
        <f>IF(AB$92&lt;=$C95,0,IF(AB$92&gt;(INDEX($D$15:$AA$15,1,$C95)+$C95),INDEX($D$20:$AA$20,,$C95)-SUM($D95:AA95),INDEX($D$20:$AA$20,,$C95)/INDEX($D$15:$AA$15,1,$C95)))</f>
        <v>0</v>
      </c>
      <c r="AC95" s="8">
        <f>IF(AC$92&lt;=$C95,0,IF(AC$92&gt;(INDEX($D$15:$AA$15,1,$C95)+$C95),INDEX($D$20:$AA$20,,$C95)-SUM($D95:AB95),INDEX($D$20:$AA$20,,$C95)/INDEX($D$15:$AA$15,1,$C95)))</f>
        <v>0</v>
      </c>
      <c r="AD95" s="8">
        <f>IF(AD$92&lt;=$C95,0,IF(AD$92&gt;(INDEX($D$15:$AG$15,1,$C95)+$C95),INDEX($D$20:$AG$20,,$C95)-SUM($D95:AC95),INDEX($D$20:$AG$20,,$C95)/INDEX($D$15:$AG$15,1,$C95)))*0.5</f>
        <v>0</v>
      </c>
      <c r="AE95" s="8">
        <f>IF(AE$92&lt;=$C95,0,IF(AE$92&gt;(INDEX($D$15:$AG$15,1,$C95)+$C95),INDEX($D$20:$AG$20,,$C95)-SUM($D95:AD95),INDEX($D$20:$AG$20,,$C95)/INDEX($D$15:$AG$15,1,$C95)))</f>
        <v>0</v>
      </c>
      <c r="AF95" s="8">
        <f>IF(AF$92&lt;=$C95,0,IF(AF$92&gt;(INDEX($D$15:$AG$15,1,$C95)+$C95),INDEX($D$20:$AG$20,,$C95)-SUM($D95:AE95),INDEX($D$20:$AG$20,,$C95)/INDEX($D$15:$AG$15,1,$C95)))</f>
        <v>0</v>
      </c>
      <c r="AG95" s="8">
        <f>IF(AG$92&lt;=$C95,0,IF(AG$92&gt;(INDEX($D$15:$AG$15,1,$C95)+$C95),INDEX($D$20:$AG$20,,$C95)-SUM($D95:AF95),INDEX($D$20:$AG$20,,$C95)/INDEX($D$15:$AG$15,1,$C95)))</f>
        <v>0</v>
      </c>
      <c r="AH95" s="11">
        <f>SUM(E95:AB95)</f>
        <v>0</v>
      </c>
      <c r="AI95" s="11">
        <f t="array" ref="AI95:AI113">TRANSPOSE(D20:V20)</f>
        <v>0</v>
      </c>
      <c r="AJ95" s="11">
        <f>AI95-AH95</f>
        <v>0</v>
      </c>
      <c r="AK95" s="10">
        <f>AD122</f>
        <v>-25.5</v>
      </c>
    </row>
    <row r="96" spans="2:42" outlineLevel="1" x14ac:dyDescent="0.2">
      <c r="C96" s="10">
        <v>2</v>
      </c>
      <c r="E96" s="8">
        <f>IF(E$92&lt;=$C96,0,IF(E$92&gt;(INDEX($D$15:$AA$15,1,$C96)+$C96),INDEX($D$20:$AA$20,,$C96)-SUM($D96:D96),INDEX($D$20:$AA$20,,$C96)/INDEX($D$15:$AA$15,1,$C96)))</f>
        <v>0</v>
      </c>
      <c r="F96" s="8">
        <f>IF(F$92&lt;=$C96,0,IF(F$92&gt;(INDEX($D$15:$AA$15,1,$C96)+$C96),INDEX($D$20:$AA$20,,$C96)-SUM($D96:E96),INDEX($D$20:$AA$20,,$C96)/INDEX($D$15:$AA$15,1,$C96)))</f>
        <v>0</v>
      </c>
      <c r="G96" s="8">
        <f>IF(G$92&lt;=$C96,0,IF(G$92&gt;(INDEX($D$15:$AA$15,1,$C96)+$C96),INDEX($D$20:$AA$20,,$C96)-SUM($D96:F96),INDEX($D$20:$AA$20,,$C96)/INDEX($D$15:$AA$15,1,$C96)))</f>
        <v>0</v>
      </c>
      <c r="H96" s="8">
        <f>IF(H$92&lt;=$C96,0,IF(H$92&gt;(INDEX($D$15:$AA$15,1,$C96)+$C96),INDEX($D$20:$AA$20,,$C96)-SUM($D96:G96),INDEX($D$20:$AA$20,,$C96)/INDEX($D$15:$AA$15,1,$C96)))</f>
        <v>0</v>
      </c>
      <c r="I96" s="8">
        <f>IF(I$92&lt;=$C96,0,IF(I$92&gt;(INDEX($D$15:$AA$15,1,$C96)+$C96),INDEX($D$20:$AA$20,,$C96)-SUM($D96:H96),INDEX($D$20:$AA$20,,$C96)/INDEX($D$15:$AA$15,1,$C96)))</f>
        <v>0</v>
      </c>
      <c r="J96" s="8">
        <f>IF(J$92&lt;=$C96,0,IF(J$92&gt;(INDEX($D$15:$AA$15,1,$C96)+$C96),INDEX($D$20:$AA$20,,$C96)-SUM($D96:I96),INDEX($D$20:$AA$20,,$C96)/INDEX($D$15:$AA$15,1,$C96)))</f>
        <v>0</v>
      </c>
      <c r="K96" s="8">
        <f>IF(K$92&lt;=$C96,0,IF(K$92&gt;(INDEX($D$15:$AA$15,1,$C96)+$C96),INDEX($D$20:$AA$20,,$C96)-SUM($D96:J96),INDEX($D$20:$AA$20,,$C96)/INDEX($D$15:$AA$15,1,$C96)))</f>
        <v>0</v>
      </c>
      <c r="L96" s="8">
        <f>IF(L$92&lt;=$C96,0,IF(L$92&gt;(INDEX($D$15:$AA$15,1,$C96)+$C96),INDEX($D$20:$AA$20,,$C96)-SUM($D96:K96),INDEX($D$20:$AA$20,,$C96)/INDEX($D$15:$AA$15,1,$C96)))</f>
        <v>0</v>
      </c>
      <c r="M96" s="8">
        <f>IF(M$92&lt;=$C96,0,IF(M$92&gt;(INDEX($D$15:$AA$15,1,$C96)+$C96),INDEX($D$20:$AA$20,,$C96)-SUM($D96:L96),INDEX($D$20:$AA$20,,$C96)/INDEX($D$15:$AA$15,1,$C96)))</f>
        <v>0</v>
      </c>
      <c r="N96" s="8">
        <f>IF(N$92&lt;=$C96,0,IF(N$92&gt;(INDEX($D$15:$AA$15,1,$C96)+$C96),INDEX($D$20:$AA$20,,$C96)-SUM($D96:M96),INDEX($D$20:$AA$20,,$C96)/INDEX($D$15:$AA$15,1,$C96)))</f>
        <v>0</v>
      </c>
      <c r="O96" s="8">
        <f>IF(O$92&lt;=$C96,0,IF(O$92&gt;(INDEX($D$15:$AA$15,1,$C96)+$C96),INDEX($D$20:$AA$20,,$C96)-SUM($D96:N96),INDEX($D$20:$AA$20,,$C96)/INDEX($D$15:$AA$15,1,$C96)))</f>
        <v>0</v>
      </c>
      <c r="P96" s="8">
        <f>IF(P$92&lt;=$C96,0,IF(P$92&gt;(INDEX($D$15:$AA$15,1,$C96)+$C96),INDEX($D$20:$AA$20,,$C96)-SUM($D96:O96),INDEX($D$20:$AA$20,,$C96)/INDEX($D$15:$AA$15,1,$C96)))</f>
        <v>0</v>
      </c>
      <c r="Q96" s="8">
        <f>IF(Q$92&lt;=$C96,0,IF(Q$92&gt;(INDEX($D$15:$AA$15,1,$C96)+$C96),INDEX($D$20:$AA$20,,$C96)-SUM($D96:P96),INDEX($D$20:$AA$20,,$C96)/INDEX($D$15:$AA$15,1,$C96)))</f>
        <v>0</v>
      </c>
      <c r="R96" s="8">
        <f>IF(R$92&lt;=$C96,0,IF(R$92&gt;(INDEX($D$15:$AA$15,1,$C96)+$C96),INDEX($D$20:$AA$20,,$C96)-SUM($D96:Q96),INDEX($D$20:$AA$20,,$C96)/INDEX($D$15:$AA$15,1,$C96)))</f>
        <v>0</v>
      </c>
      <c r="S96" s="8">
        <f>IF(S$92&lt;=$C96,0,IF(S$92&gt;(INDEX($D$15:$AA$15,1,$C96)+$C96),INDEX($D$20:$AA$20,,$C96)-SUM($D96:R96),INDEX($D$20:$AA$20,,$C96)/INDEX($D$15:$AA$15,1,$C96)))</f>
        <v>0</v>
      </c>
      <c r="T96" s="8">
        <f>IF(T$92&lt;=$C96,0,IF(T$92&gt;(INDEX($D$15:$AA$15,1,$C96)+$C96),INDEX($D$20:$AA$20,,$C96)-SUM($D96:S96),INDEX($D$20:$AA$20,,$C96)/INDEX($D$15:$AA$15,1,$C96)))</f>
        <v>0</v>
      </c>
      <c r="U96" s="8">
        <f>IF(U$92&lt;=$C96,0,IF(U$92&gt;(INDEX($D$15:$AA$15,1,$C96)+$C96),INDEX($D$20:$AA$20,,$C96)-SUM($D96:T96),INDEX($D$20:$AA$20,,$C96)/INDEX($D$15:$AA$15,1,$C96)))</f>
        <v>0</v>
      </c>
      <c r="V96" s="8">
        <f>IF(V$92&lt;=$C96,0,IF(V$92&gt;(INDEX($D$15:$AA$15,1,$C96)+$C96),INDEX($D$20:$AA$20,,$C96)-SUM($D96:U96),INDEX($D$20:$AA$20,,$C96)/INDEX($D$15:$AA$15,1,$C96)))</f>
        <v>0</v>
      </c>
      <c r="W96" s="8">
        <f>IF(W$92&lt;=$C96,0,IF(W$92&gt;(INDEX($D$15:$AA$15,1,$C96)+$C96),INDEX($D$20:$AA$20,,$C96)-SUM($D96:V96),INDEX($D$20:$AA$20,,$C96)/INDEX($D$15:$AA$15,1,$C96)))</f>
        <v>0</v>
      </c>
      <c r="X96" s="8">
        <f>IF(X$92&lt;=$C96,0,IF(X$92&gt;(INDEX($D$15:$AA$15,1,$C96)+$C96),INDEX($D$20:$AA$20,,$C96)-SUM($D96:W96),INDEX($D$20:$AA$20,,$C96)/INDEX($D$15:$AA$15,1,$C96)))</f>
        <v>0</v>
      </c>
      <c r="Y96" s="8">
        <f>IF(Y$92&lt;=$C96,0,IF(Y$92&gt;(INDEX($D$15:$AA$15,1,$C96)+$C96),INDEX($D$20:$AA$20,,$C96)-SUM($D96:X96),INDEX($D$20:$AA$20,,$C96)/INDEX($D$15:$AA$15,1,$C96)))</f>
        <v>0</v>
      </c>
      <c r="Z96" s="8">
        <f>IF(Z$92&lt;=$C96,0,IF(Z$92&gt;(INDEX($D$15:$AA$15,1,$C96)+$C96),INDEX($D$20:$AA$20,,$C96)-SUM($D96:Y96),INDEX($D$20:$AA$20,,$C96)/INDEX($D$15:$AA$15,1,$C96)))</f>
        <v>0</v>
      </c>
      <c r="AA96" s="8">
        <f>IF(AA$92&lt;=$C96,0,IF(AA$92&gt;(INDEX($D$15:$AA$15,1,$C96)+$C96),INDEX($D$20:$AA$20,,$C96)-SUM($D96:Z96),INDEX($D$20:$AA$20,,$C96)/INDEX($D$15:$AA$15,1,$C96)))</f>
        <v>0</v>
      </c>
      <c r="AB96" s="8">
        <f>IF(AB$92&lt;=$C96,0,IF(AB$92&gt;(INDEX($D$15:$AA$15,1,$C96)+$C96),INDEX($D$20:$AA$20,,$C96)-SUM($D96:AA96),INDEX($D$20:$AA$20,,$C96)/INDEX($D$15:$AA$15,1,$C96)))</f>
        <v>0</v>
      </c>
      <c r="AC96" s="8">
        <f>IF(AC$92&lt;=$C96,0,IF(AC$92&gt;(INDEX($D$15:$AA$15,1,$C96)+$C96),INDEX($D$20:$AA$20,,$C96)-SUM($D96:AB96),INDEX($D$20:$AA$20,,$C96)/INDEX($D$15:$AA$15,1,$C96)))</f>
        <v>0</v>
      </c>
      <c r="AD96" s="8">
        <f>IF(AD$92&lt;=$C96,0,IF(AD$92&gt;(INDEX($D$15:$AG$15,1,$C96)+$C96),INDEX($D$20:$AG$20,,$C96)-SUM($D96:AC96),INDEX($D$20:$AG$20,,$C96)/INDEX($D$15:$AG$15,1,$C96)))*0.5</f>
        <v>0</v>
      </c>
      <c r="AE96" s="8">
        <f>IF(AE$92&lt;=$C96,0,IF(AE$92&gt;(INDEX($D$15:$AG$15,1,$C96)+$C96),INDEX($D$20:$AG$20,,$C96)-SUM($D96:AD96),INDEX($D$20:$AG$20,,$C96)/INDEX($D$15:$AG$15,1,$C96)))</f>
        <v>0</v>
      </c>
      <c r="AF96" s="8">
        <f>IF(AF$92&lt;=$C96,0,IF(AF$92&gt;(INDEX($D$15:$AG$15,1,$C96)+$C96),INDEX($D$20:$AG$20,,$C96)-SUM($D96:AE96),INDEX($D$20:$AG$20,,$C96)/INDEX($D$15:$AG$15,1,$C96)))</f>
        <v>0</v>
      </c>
      <c r="AG96" s="8">
        <f>IF(AG$92&lt;=$C96,0,IF(AG$92&gt;(INDEX($D$15:$AG$15,1,$C96)+$C96),INDEX($D$20:$AG$20,,$C96)-SUM($D96:AF96),INDEX($D$20:$AG$20,,$C96)/INDEX($D$15:$AG$15,1,$C96)))</f>
        <v>0</v>
      </c>
      <c r="AH96" s="11">
        <f t="shared" ref="AH96:AH114" si="28">SUM(E96:AB96)</f>
        <v>0</v>
      </c>
      <c r="AI96" s="11">
        <v>0</v>
      </c>
      <c r="AJ96" s="11">
        <f t="shared" ref="AJ96:AJ113" si="29">AI96-AH96</f>
        <v>0</v>
      </c>
      <c r="AK96" s="10">
        <f t="shared" ref="AK96:AK113" si="30">AD123</f>
        <v>-24.5</v>
      </c>
    </row>
    <row r="97" spans="3:42" outlineLevel="1" x14ac:dyDescent="0.2">
      <c r="C97" s="10">
        <v>3</v>
      </c>
      <c r="E97" s="8">
        <f>IF(E$92&lt;=$C97,0,IF(E$92&gt;(INDEX($D$15:$AA$15,1,$C97)+$C97),INDEX($D$20:$AA$20,,$C97)-SUM($D97:D97),INDEX($D$20:$AA$20,,$C97)/INDEX($D$15:$AA$15,1,$C97)))</f>
        <v>0</v>
      </c>
      <c r="F97" s="8">
        <f>IF(F$92&lt;=$C97,0,IF(F$92&gt;(INDEX($D$15:$AA$15,1,$C97)+$C97),INDEX($D$20:$AA$20,,$C97)-SUM($D97:E97),INDEX($D$20:$AA$20,,$C97)/INDEX($D$15:$AA$15,1,$C97)))</f>
        <v>0</v>
      </c>
      <c r="G97" s="8">
        <f>IF(G$92&lt;=$C97,0,IF(G$92&gt;(INDEX($D$15:$AA$15,1,$C97)+$C97),INDEX($D$20:$AA$20,,$C97)-SUM($D97:F97),INDEX($D$20:$AA$20,,$C97)/INDEX($D$15:$AA$15,1,$C97)))</f>
        <v>0</v>
      </c>
      <c r="H97" s="8">
        <f>IF(H$92&lt;=$C97,0,IF(H$92&gt;(INDEX($D$15:$AA$15,1,$C97)+$C97),INDEX($D$20:$AA$20,,$C97)-SUM($D97:G97),INDEX($D$20:$AA$20,,$C97)/INDEX($D$15:$AA$15,1,$C97)))</f>
        <v>0</v>
      </c>
      <c r="I97" s="8">
        <f>IF(I$92&lt;=$C97,0,IF(I$92&gt;(INDEX($D$15:$AA$15,1,$C97)+$C97),INDEX($D$20:$AA$20,,$C97)-SUM($D97:H97),INDEX($D$20:$AA$20,,$C97)/INDEX($D$15:$AA$15,1,$C97)))</f>
        <v>0</v>
      </c>
      <c r="J97" s="8">
        <f>IF(J$92&lt;=$C97,0,IF(J$92&gt;(INDEX($D$15:$AA$15,1,$C97)+$C97),INDEX($D$20:$AA$20,,$C97)-SUM($D97:I97),INDEX($D$20:$AA$20,,$C97)/INDEX($D$15:$AA$15,1,$C97)))</f>
        <v>0</v>
      </c>
      <c r="K97" s="8">
        <f>IF(K$92&lt;=$C97,0,IF(K$92&gt;(INDEX($D$15:$AA$15,1,$C97)+$C97),INDEX($D$20:$AA$20,,$C97)-SUM($D97:J97),INDEX($D$20:$AA$20,,$C97)/INDEX($D$15:$AA$15,1,$C97)))</f>
        <v>0</v>
      </c>
      <c r="L97" s="8">
        <f>IF(L$92&lt;=$C97,0,IF(L$92&gt;(INDEX($D$15:$AA$15,1,$C97)+$C97),INDEX($D$20:$AA$20,,$C97)-SUM($D97:K97),INDEX($D$20:$AA$20,,$C97)/INDEX($D$15:$AA$15,1,$C97)))</f>
        <v>0</v>
      </c>
      <c r="M97" s="8">
        <f>IF(M$92&lt;=$C97,0,IF(M$92&gt;(INDEX($D$15:$AA$15,1,$C97)+$C97),INDEX($D$20:$AA$20,,$C97)-SUM($D97:L97),INDEX($D$20:$AA$20,,$C97)/INDEX($D$15:$AA$15,1,$C97)))</f>
        <v>0</v>
      </c>
      <c r="N97" s="8">
        <f>IF(N$92&lt;=$C97,0,IF(N$92&gt;(INDEX($D$15:$AA$15,1,$C97)+$C97),INDEX($D$20:$AA$20,,$C97)-SUM($D97:M97),INDEX($D$20:$AA$20,,$C97)/INDEX($D$15:$AA$15,1,$C97)))</f>
        <v>0</v>
      </c>
      <c r="O97" s="8">
        <f>IF(O$92&lt;=$C97,0,IF(O$92&gt;(INDEX($D$15:$AA$15,1,$C97)+$C97),INDEX($D$20:$AA$20,,$C97)-SUM($D97:N97),INDEX($D$20:$AA$20,,$C97)/INDEX($D$15:$AA$15,1,$C97)))</f>
        <v>0</v>
      </c>
      <c r="P97" s="8">
        <f>IF(P$92&lt;=$C97,0,IF(P$92&gt;(INDEX($D$15:$AA$15,1,$C97)+$C97),INDEX($D$20:$AA$20,,$C97)-SUM($D97:O97),INDEX($D$20:$AA$20,,$C97)/INDEX($D$15:$AA$15,1,$C97)))</f>
        <v>0</v>
      </c>
      <c r="Q97" s="8">
        <f>IF(Q$92&lt;=$C97,0,IF(Q$92&gt;(INDEX($D$15:$AA$15,1,$C97)+$C97),INDEX($D$20:$AA$20,,$C97)-SUM($D97:P97),INDEX($D$20:$AA$20,,$C97)/INDEX($D$15:$AA$15,1,$C97)))</f>
        <v>0</v>
      </c>
      <c r="R97" s="8">
        <f>IF(R$92&lt;=$C97,0,IF(R$92&gt;(INDEX($D$15:$AA$15,1,$C97)+$C97),INDEX($D$20:$AA$20,,$C97)-SUM($D97:Q97),INDEX($D$20:$AA$20,,$C97)/INDEX($D$15:$AA$15,1,$C97)))</f>
        <v>0</v>
      </c>
      <c r="S97" s="8">
        <f>IF(S$92&lt;=$C97,0,IF(S$92&gt;(INDEX($D$15:$AA$15,1,$C97)+$C97),INDEX($D$20:$AA$20,,$C97)-SUM($D97:R97),INDEX($D$20:$AA$20,,$C97)/INDEX($D$15:$AA$15,1,$C97)))</f>
        <v>0</v>
      </c>
      <c r="T97" s="8">
        <f>IF(T$92&lt;=$C97,0,IF(T$92&gt;(INDEX($D$15:$AA$15,1,$C97)+$C97),INDEX($D$20:$AA$20,,$C97)-SUM($D97:S97),INDEX($D$20:$AA$20,,$C97)/INDEX($D$15:$AA$15,1,$C97)))</f>
        <v>0</v>
      </c>
      <c r="U97" s="8">
        <f>IF(U$92&lt;=$C97,0,IF(U$92&gt;(INDEX($D$15:$AA$15,1,$C97)+$C97),INDEX($D$20:$AA$20,,$C97)-SUM($D97:T97),INDEX($D$20:$AA$20,,$C97)/INDEX($D$15:$AA$15,1,$C97)))</f>
        <v>0</v>
      </c>
      <c r="V97" s="8">
        <f>IF(V$92&lt;=$C97,0,IF(V$92&gt;(INDEX($D$15:$AA$15,1,$C97)+$C97),INDEX($D$20:$AA$20,,$C97)-SUM($D97:U97),INDEX($D$20:$AA$20,,$C97)/INDEX($D$15:$AA$15,1,$C97)))</f>
        <v>0</v>
      </c>
      <c r="W97" s="8">
        <f>IF(W$92&lt;=$C97,0,IF(W$92&gt;(INDEX($D$15:$AA$15,1,$C97)+$C97),INDEX($D$20:$AA$20,,$C97)-SUM($D97:V97),INDEX($D$20:$AA$20,,$C97)/INDEX($D$15:$AA$15,1,$C97)))</f>
        <v>0</v>
      </c>
      <c r="X97" s="8">
        <f>IF(X$92&lt;=$C97,0,IF(X$92&gt;(INDEX($D$15:$AA$15,1,$C97)+$C97),INDEX($D$20:$AA$20,,$C97)-SUM($D97:W97),INDEX($D$20:$AA$20,,$C97)/INDEX($D$15:$AA$15,1,$C97)))</f>
        <v>0</v>
      </c>
      <c r="Y97" s="8">
        <f>IF(Y$92&lt;=$C97,0,IF(Y$92&gt;(INDEX($D$15:$AA$15,1,$C97)+$C97),INDEX($D$20:$AA$20,,$C97)-SUM($D97:X97),INDEX($D$20:$AA$20,,$C97)/INDEX($D$15:$AA$15,1,$C97)))</f>
        <v>0</v>
      </c>
      <c r="Z97" s="8">
        <f>IF(Z$92&lt;=$C97,0,IF(Z$92&gt;(INDEX($D$15:$AA$15,1,$C97)+$C97),INDEX($D$20:$AA$20,,$C97)-SUM($D97:Y97),INDEX($D$20:$AA$20,,$C97)/INDEX($D$15:$AA$15,1,$C97)))</f>
        <v>0</v>
      </c>
      <c r="AA97" s="8">
        <f>IF(AA$92&lt;=$C97,0,IF(AA$92&gt;(INDEX($D$15:$AA$15,1,$C97)+$C97),INDEX($D$20:$AA$20,,$C97)-SUM($D97:Z97),INDEX($D$20:$AA$20,,$C97)/INDEX($D$15:$AA$15,1,$C97)))</f>
        <v>0</v>
      </c>
      <c r="AB97" s="8">
        <f>IF(AB$92&lt;=$C97,0,IF(AB$92&gt;(INDEX($D$15:$AA$15,1,$C97)+$C97),INDEX($D$20:$AA$20,,$C97)-SUM($D97:AA97),INDEX($D$20:$AA$20,,$C97)/INDEX($D$15:$AA$15,1,$C97)))</f>
        <v>0</v>
      </c>
      <c r="AC97" s="8">
        <f>IF(AC$92&lt;=$C97,0,IF(AC$92&gt;(INDEX($D$15:$AA$15,1,$C97)+$C97),INDEX($D$20:$AA$20,,$C97)-SUM($D97:AB97),INDEX($D$20:$AA$20,,$C97)/INDEX($D$15:$AA$15,1,$C97)))</f>
        <v>0</v>
      </c>
      <c r="AD97" s="8">
        <f>IF(AD$92&lt;=$C97,0,IF(AD$92&gt;(INDEX($D$15:$AG$15,1,$C97)+$C97),INDEX($D$20:$AG$20,,$C97)-SUM($D97:AC97),INDEX($D$20:$AG$20,,$C97)/INDEX($D$15:$AG$15,1,$C97)))*0.5</f>
        <v>0</v>
      </c>
      <c r="AE97" s="8">
        <f>IF(AE$92&lt;=$C97,0,IF(AE$92&gt;(INDEX($D$15:$AG$15,1,$C97)+$C97),INDEX($D$20:$AG$20,,$C97)-SUM($D97:AD97),INDEX($D$20:$AG$20,,$C97)/INDEX($D$15:$AG$15,1,$C97)))</f>
        <v>0</v>
      </c>
      <c r="AF97" s="8">
        <f>IF(AF$92&lt;=$C97,0,IF(AF$92&gt;(INDEX($D$15:$AG$15,1,$C97)+$C97),INDEX($D$20:$AG$20,,$C97)-SUM($D97:AE97),INDEX($D$20:$AG$20,,$C97)/INDEX($D$15:$AG$15,1,$C97)))</f>
        <v>0</v>
      </c>
      <c r="AG97" s="8">
        <f>IF(AG$92&lt;=$C97,0,IF(AG$92&gt;(INDEX($D$15:$AG$15,1,$C97)+$C97),INDEX($D$20:$AG$20,,$C97)-SUM($D97:AF97),INDEX($D$20:$AG$20,,$C97)/INDEX($D$15:$AG$15,1,$C97)))</f>
        <v>0</v>
      </c>
      <c r="AH97" s="11">
        <f t="shared" si="28"/>
        <v>0</v>
      </c>
      <c r="AI97" s="11">
        <v>0</v>
      </c>
      <c r="AJ97" s="11">
        <f t="shared" si="29"/>
        <v>0</v>
      </c>
      <c r="AK97" s="10">
        <f t="shared" si="30"/>
        <v>-23.5</v>
      </c>
    </row>
    <row r="98" spans="3:42" outlineLevel="1" x14ac:dyDescent="0.2">
      <c r="C98" s="10">
        <v>4</v>
      </c>
      <c r="E98" s="8">
        <f>IF(E$92&lt;=$C98,0,IF(E$92&gt;(INDEX($D$15:$AA$15,1,$C98)+$C98),INDEX($D$20:$AA$20,,$C98)-SUM($D98:D98),INDEX($D$20:$AA$20,,$C98)/INDEX($D$15:$AA$15,1,$C98)))</f>
        <v>0</v>
      </c>
      <c r="F98" s="8">
        <f>IF(F$92&lt;=$C98,0,IF(F$92&gt;(INDEX($D$15:$AA$15,1,$C98)+$C98),INDEX($D$20:$AA$20,,$C98)-SUM($D98:E98),INDEX($D$20:$AA$20,,$C98)/INDEX($D$15:$AA$15,1,$C98)))</f>
        <v>0</v>
      </c>
      <c r="G98" s="8">
        <f>IF(G$92&lt;=$C98,0,IF(G$92&gt;(INDEX($D$15:$AA$15,1,$C98)+$C98),INDEX($D$20:$AA$20,,$C98)-SUM($D98:F98),INDEX($D$20:$AA$20,,$C98)/INDEX($D$15:$AA$15,1,$C98)))</f>
        <v>0</v>
      </c>
      <c r="H98" s="8">
        <f>IF(H$92&lt;=$C98,0,IF(H$92&gt;(INDEX($D$15:$AA$15,1,$C98)+$C98),INDEX($D$20:$AA$20,,$C98)-SUM($D98:G98),INDEX($D$20:$AA$20,,$C98)/INDEX($D$15:$AA$15,1,$C98)))</f>
        <v>0</v>
      </c>
      <c r="I98" s="8">
        <f>IF(I$92&lt;=$C98,0,IF(I$92&gt;(INDEX($D$15:$AA$15,1,$C98)+$C98),INDEX($D$20:$AA$20,,$C98)-SUM($D98:H98),INDEX($D$20:$AA$20,,$C98)/INDEX($D$15:$AA$15,1,$C98)))</f>
        <v>0</v>
      </c>
      <c r="J98" s="8">
        <f>IF(J$92&lt;=$C98,0,IF(J$92&gt;(INDEX($D$15:$AA$15,1,$C98)+$C98),INDEX($D$20:$AA$20,,$C98)-SUM($D98:I98),INDEX($D$20:$AA$20,,$C98)/INDEX($D$15:$AA$15,1,$C98)))</f>
        <v>0</v>
      </c>
      <c r="K98" s="8">
        <f>IF(K$92&lt;=$C98,0,IF(K$92&gt;(INDEX($D$15:$AA$15,1,$C98)+$C98),INDEX($D$20:$AA$20,,$C98)-SUM($D98:J98),INDEX($D$20:$AA$20,,$C98)/INDEX($D$15:$AA$15,1,$C98)))</f>
        <v>0</v>
      </c>
      <c r="L98" s="8">
        <f>IF(L$92&lt;=$C98,0,IF(L$92&gt;(INDEX($D$15:$AA$15,1,$C98)+$C98),INDEX($D$20:$AA$20,,$C98)-SUM($D98:K98),INDEX($D$20:$AA$20,,$C98)/INDEX($D$15:$AA$15,1,$C98)))</f>
        <v>0</v>
      </c>
      <c r="M98" s="8">
        <f>IF(M$92&lt;=$C98,0,IF(M$92&gt;(INDEX($D$15:$AA$15,1,$C98)+$C98),INDEX($D$20:$AA$20,,$C98)-SUM($D98:L98),INDEX($D$20:$AA$20,,$C98)/INDEX($D$15:$AA$15,1,$C98)))</f>
        <v>0</v>
      </c>
      <c r="N98" s="8">
        <f>IF(N$92&lt;=$C98,0,IF(N$92&gt;(INDEX($D$15:$AA$15,1,$C98)+$C98),INDEX($D$20:$AA$20,,$C98)-SUM($D98:M98),INDEX($D$20:$AA$20,,$C98)/INDEX($D$15:$AA$15,1,$C98)))</f>
        <v>0</v>
      </c>
      <c r="O98" s="8">
        <f>IF(O$92&lt;=$C98,0,IF(O$92&gt;(INDEX($D$15:$AA$15,1,$C98)+$C98),INDEX($D$20:$AA$20,,$C98)-SUM($D98:N98),INDEX($D$20:$AA$20,,$C98)/INDEX($D$15:$AA$15,1,$C98)))</f>
        <v>0</v>
      </c>
      <c r="P98" s="8">
        <f>IF(P$92&lt;=$C98,0,IF(P$92&gt;(INDEX($D$15:$AA$15,1,$C98)+$C98),INDEX($D$20:$AA$20,,$C98)-SUM($D98:O98),INDEX($D$20:$AA$20,,$C98)/INDEX($D$15:$AA$15,1,$C98)))</f>
        <v>0</v>
      </c>
      <c r="Q98" s="8">
        <f>IF(Q$92&lt;=$C98,0,IF(Q$92&gt;(INDEX($D$15:$AA$15,1,$C98)+$C98),INDEX($D$20:$AA$20,,$C98)-SUM($D98:P98),INDEX($D$20:$AA$20,,$C98)/INDEX($D$15:$AA$15,1,$C98)))</f>
        <v>0</v>
      </c>
      <c r="R98" s="8">
        <f>IF(R$92&lt;=$C98,0,IF(R$92&gt;(INDEX($D$15:$AA$15,1,$C98)+$C98),INDEX($D$20:$AA$20,,$C98)-SUM($D98:Q98),INDEX($D$20:$AA$20,,$C98)/INDEX($D$15:$AA$15,1,$C98)))</f>
        <v>0</v>
      </c>
      <c r="S98" s="8">
        <f>IF(S$92&lt;=$C98,0,IF(S$92&gt;(INDEX($D$15:$AA$15,1,$C98)+$C98),INDEX($D$20:$AA$20,,$C98)-SUM($D98:R98),INDEX($D$20:$AA$20,,$C98)/INDEX($D$15:$AA$15,1,$C98)))</f>
        <v>0</v>
      </c>
      <c r="T98" s="8">
        <f>IF(T$92&lt;=$C98,0,IF(T$92&gt;(INDEX($D$15:$AA$15,1,$C98)+$C98),INDEX($D$20:$AA$20,,$C98)-SUM($D98:S98),INDEX($D$20:$AA$20,,$C98)/INDEX($D$15:$AA$15,1,$C98)))</f>
        <v>0</v>
      </c>
      <c r="U98" s="8">
        <f>IF(U$92&lt;=$C98,0,IF(U$92&gt;(INDEX($D$15:$AA$15,1,$C98)+$C98),INDEX($D$20:$AA$20,,$C98)-SUM($D98:T98),INDEX($D$20:$AA$20,,$C98)/INDEX($D$15:$AA$15,1,$C98)))</f>
        <v>0</v>
      </c>
      <c r="V98" s="8">
        <f>IF(V$92&lt;=$C98,0,IF(V$92&gt;(INDEX($D$15:$AA$15,1,$C98)+$C98),INDEX($D$20:$AA$20,,$C98)-SUM($D98:U98),INDEX($D$20:$AA$20,,$C98)/INDEX($D$15:$AA$15,1,$C98)))</f>
        <v>0</v>
      </c>
      <c r="W98" s="8">
        <f>IF(W$92&lt;=$C98,0,IF(W$92&gt;(INDEX($D$15:$AA$15,1,$C98)+$C98),INDEX($D$20:$AA$20,,$C98)-SUM($D98:V98),INDEX($D$20:$AA$20,,$C98)/INDEX($D$15:$AA$15,1,$C98)))</f>
        <v>0</v>
      </c>
      <c r="X98" s="8">
        <f>IF(X$92&lt;=$C98,0,IF(X$92&gt;(INDEX($D$15:$AA$15,1,$C98)+$C98),INDEX($D$20:$AA$20,,$C98)-SUM($D98:W98),INDEX($D$20:$AA$20,,$C98)/INDEX($D$15:$AA$15,1,$C98)))</f>
        <v>0</v>
      </c>
      <c r="Y98" s="8">
        <f>IF(Y$92&lt;=$C98,0,IF(Y$92&gt;(INDEX($D$15:$AA$15,1,$C98)+$C98),INDEX($D$20:$AA$20,,$C98)-SUM($D98:X98),INDEX($D$20:$AA$20,,$C98)/INDEX($D$15:$AA$15,1,$C98)))</f>
        <v>0</v>
      </c>
      <c r="Z98" s="8">
        <f>IF(Z$92&lt;=$C98,0,IF(Z$92&gt;(INDEX($D$15:$AA$15,1,$C98)+$C98),INDEX($D$20:$AA$20,,$C98)-SUM($D98:Y98),INDEX($D$20:$AA$20,,$C98)/INDEX($D$15:$AA$15,1,$C98)))</f>
        <v>0</v>
      </c>
      <c r="AA98" s="8">
        <f>IF(AA$92&lt;=$C98,0,IF(AA$92&gt;(INDEX($D$15:$AA$15,1,$C98)+$C98),INDEX($D$20:$AA$20,,$C98)-SUM($D98:Z98),INDEX($D$20:$AA$20,,$C98)/INDEX($D$15:$AA$15,1,$C98)))</f>
        <v>0</v>
      </c>
      <c r="AB98" s="8">
        <f>IF(AB$92&lt;=$C98,0,IF(AB$92&gt;(INDEX($D$15:$AA$15,1,$C98)+$C98),INDEX($D$20:$AA$20,,$C98)-SUM($D98:AA98),INDEX($D$20:$AA$20,,$C98)/INDEX($D$15:$AA$15,1,$C98)))</f>
        <v>0</v>
      </c>
      <c r="AC98" s="8">
        <f>IF(AC$92&lt;=$C98,0,IF(AC$92&gt;(INDEX($D$15:$AA$15,1,$C98)+$C98),INDEX($D$20:$AA$20,,$C98)-SUM($D98:AB98),INDEX($D$20:$AA$20,,$C98)/INDEX($D$15:$AA$15,1,$C98)))</f>
        <v>0</v>
      </c>
      <c r="AD98" s="8">
        <f>IF(AD$92&lt;=$C98,0,IF(AD$92&gt;(INDEX($D$15:$AG$15,1,$C98)+$C98),INDEX($D$20:$AG$20,,$C98)-SUM($D98:AC98),INDEX($D$20:$AG$20,,$C98)/INDEX($D$15:$AG$15,1,$C98)))*0.5</f>
        <v>0</v>
      </c>
      <c r="AE98" s="8">
        <f>IF(AE$92&lt;=$C98,0,IF(AE$92&gt;(INDEX($D$15:$AG$15,1,$C98)+$C98),INDEX($D$20:$AG$20,,$C98)-SUM($D98:AD98),INDEX($D$20:$AG$20,,$C98)/INDEX($D$15:$AG$15,1,$C98)))</f>
        <v>0</v>
      </c>
      <c r="AF98" s="8">
        <f>IF(AF$92&lt;=$C98,0,IF(AF$92&gt;(INDEX($D$15:$AG$15,1,$C98)+$C98),INDEX($D$20:$AG$20,,$C98)-SUM($D98:AE98),INDEX($D$20:$AG$20,,$C98)/INDEX($D$15:$AG$15,1,$C98)))</f>
        <v>0</v>
      </c>
      <c r="AG98" s="8">
        <f>IF(AG$92&lt;=$C98,0,IF(AG$92&gt;(INDEX($D$15:$AG$15,1,$C98)+$C98),INDEX($D$20:$AG$20,,$C98)-SUM($D98:AF98),INDEX($D$20:$AG$20,,$C98)/INDEX($D$15:$AG$15,1,$C98)))</f>
        <v>0</v>
      </c>
      <c r="AH98" s="11">
        <f t="shared" si="28"/>
        <v>0</v>
      </c>
      <c r="AI98" s="11">
        <v>0</v>
      </c>
      <c r="AJ98" s="11">
        <f t="shared" si="29"/>
        <v>0</v>
      </c>
      <c r="AK98" s="10">
        <f t="shared" si="30"/>
        <v>-22.5</v>
      </c>
    </row>
    <row r="99" spans="3:42" outlineLevel="1" x14ac:dyDescent="0.2">
      <c r="C99" s="10">
        <v>5</v>
      </c>
      <c r="E99" s="8">
        <f>IF(E$92&lt;=$C99,0,IF(E$92&gt;(INDEX($D$15:$AA$15,1,$C99)+$C99),INDEX($D$20:$AA$20,,$C99)-SUM($D99:D99),INDEX($D$20:$AA$20,,$C99)/INDEX($D$15:$AA$15,1,$C99)))</f>
        <v>0</v>
      </c>
      <c r="F99" s="8">
        <f>IF(F$92&lt;=$C99,0,IF(F$92&gt;(INDEX($D$15:$AA$15,1,$C99)+$C99),INDEX($D$20:$AA$20,,$C99)-SUM($D99:E99),INDEX($D$20:$AA$20,,$C99)/INDEX($D$15:$AA$15,1,$C99)))</f>
        <v>0</v>
      </c>
      <c r="G99" s="8">
        <f>IF(G$92&lt;=$C99,0,IF(G$92&gt;(INDEX($D$15:$AA$15,1,$C99)+$C99),INDEX($D$20:$AA$20,,$C99)-SUM($D99:F99),INDEX($D$20:$AA$20,,$C99)/INDEX($D$15:$AA$15,1,$C99)))</f>
        <v>0</v>
      </c>
      <c r="H99" s="8">
        <f>IF(H$92&lt;=$C99,0,IF(H$92&gt;(INDEX($D$15:$AA$15,1,$C99)+$C99),INDEX($D$20:$AA$20,,$C99)-SUM($D99:G99),INDEX($D$20:$AA$20,,$C99)/INDEX($D$15:$AA$15,1,$C99)))</f>
        <v>0</v>
      </c>
      <c r="I99" s="8">
        <f>IF(I$92&lt;=$C99,0,IF(I$92&gt;(INDEX($D$15:$AA$15,1,$C99)+$C99),INDEX($D$20:$AA$20,,$C99)-SUM($D99:H99),INDEX($D$20:$AA$20,,$C99)/INDEX($D$15:$AA$15,1,$C99)))</f>
        <v>0</v>
      </c>
      <c r="J99" s="8">
        <f>IF(J$92&lt;=$C99,0,IF(J$92&gt;(INDEX($D$15:$AA$15,1,$C99)+$C99),INDEX($D$20:$AA$20,,$C99)-SUM($D99:I99),INDEX($D$20:$AA$20,,$C99)/INDEX($D$15:$AA$15,1,$C99)))</f>
        <v>0</v>
      </c>
      <c r="K99" s="8">
        <f>IF(K$92&lt;=$C99,0,IF(K$92&gt;(INDEX($D$15:$AA$15,1,$C99)+$C99),INDEX($D$20:$AA$20,,$C99)-SUM($D99:J99),INDEX($D$20:$AA$20,,$C99)/INDEX($D$15:$AA$15,1,$C99)))</f>
        <v>0</v>
      </c>
      <c r="L99" s="8">
        <f>IF(L$92&lt;=$C99,0,IF(L$92&gt;(INDEX($D$15:$AA$15,1,$C99)+$C99),INDEX($D$20:$AA$20,,$C99)-SUM($D99:K99),INDEX($D$20:$AA$20,,$C99)/INDEX($D$15:$AA$15,1,$C99)))</f>
        <v>0</v>
      </c>
      <c r="M99" s="8">
        <f>IF(M$92&lt;=$C99,0,IF(M$92&gt;(INDEX($D$15:$AA$15,1,$C99)+$C99),INDEX($D$20:$AA$20,,$C99)-SUM($D99:L99),INDEX($D$20:$AA$20,,$C99)/INDEX($D$15:$AA$15,1,$C99)))</f>
        <v>0</v>
      </c>
      <c r="N99" s="8">
        <f>IF(N$92&lt;=$C99,0,IF(N$92&gt;(INDEX($D$15:$AA$15,1,$C99)+$C99),INDEX($D$20:$AA$20,,$C99)-SUM($D99:M99),INDEX($D$20:$AA$20,,$C99)/INDEX($D$15:$AA$15,1,$C99)))</f>
        <v>0</v>
      </c>
      <c r="O99" s="8">
        <f>IF(O$92&lt;=$C99,0,IF(O$92&gt;(INDEX($D$15:$AA$15,1,$C99)+$C99),INDEX($D$20:$AA$20,,$C99)-SUM($D99:N99),INDEX($D$20:$AA$20,,$C99)/INDEX($D$15:$AA$15,1,$C99)))</f>
        <v>0</v>
      </c>
      <c r="P99" s="8">
        <f>IF(P$92&lt;=$C99,0,IF(P$92&gt;(INDEX($D$15:$AA$15,1,$C99)+$C99),INDEX($D$20:$AA$20,,$C99)-SUM($D99:O99),INDEX($D$20:$AA$20,,$C99)/INDEX($D$15:$AA$15,1,$C99)))</f>
        <v>0</v>
      </c>
      <c r="Q99" s="8">
        <f>IF(Q$92&lt;=$C99,0,IF(Q$92&gt;(INDEX($D$15:$AA$15,1,$C99)+$C99),INDEX($D$20:$AA$20,,$C99)-SUM($D99:P99),INDEX($D$20:$AA$20,,$C99)/INDEX($D$15:$AA$15,1,$C99)))</f>
        <v>0</v>
      </c>
      <c r="R99" s="8">
        <f>IF(R$92&lt;=$C99,0,IF(R$92&gt;(INDEX($D$15:$AA$15,1,$C99)+$C99),INDEX($D$20:$AA$20,,$C99)-SUM($D99:Q99),INDEX($D$20:$AA$20,,$C99)/INDEX($D$15:$AA$15,1,$C99)))</f>
        <v>0</v>
      </c>
      <c r="S99" s="8">
        <f>IF(S$92&lt;=$C99,0,IF(S$92&gt;(INDEX($D$15:$AA$15,1,$C99)+$C99),INDEX($D$20:$AA$20,,$C99)-SUM($D99:R99),INDEX($D$20:$AA$20,,$C99)/INDEX($D$15:$AA$15,1,$C99)))</f>
        <v>0</v>
      </c>
      <c r="T99" s="8">
        <f>IF(T$92&lt;=$C99,0,IF(T$92&gt;(INDEX($D$15:$AA$15,1,$C99)+$C99),INDEX($D$20:$AA$20,,$C99)-SUM($D99:S99),INDEX($D$20:$AA$20,,$C99)/INDEX($D$15:$AA$15,1,$C99)))</f>
        <v>0</v>
      </c>
      <c r="U99" s="8">
        <f>IF(U$92&lt;=$C99,0,IF(U$92&gt;(INDEX($D$15:$AA$15,1,$C99)+$C99),INDEX($D$20:$AA$20,,$C99)-SUM($D99:T99),INDEX($D$20:$AA$20,,$C99)/INDEX($D$15:$AA$15,1,$C99)))</f>
        <v>0</v>
      </c>
      <c r="V99" s="8">
        <f>IF(V$92&lt;=$C99,0,IF(V$92&gt;(INDEX($D$15:$AA$15,1,$C99)+$C99),INDEX($D$20:$AA$20,,$C99)-SUM($D99:U99),INDEX($D$20:$AA$20,,$C99)/INDEX($D$15:$AA$15,1,$C99)))</f>
        <v>0</v>
      </c>
      <c r="W99" s="8">
        <f>IF(W$92&lt;=$C99,0,IF(W$92&gt;(INDEX($D$15:$AA$15,1,$C99)+$C99),INDEX($D$20:$AA$20,,$C99)-SUM($D99:V99),INDEX($D$20:$AA$20,,$C99)/INDEX($D$15:$AA$15,1,$C99)))</f>
        <v>0</v>
      </c>
      <c r="X99" s="8">
        <f>IF(X$92&lt;=$C99,0,IF(X$92&gt;(INDEX($D$15:$AA$15,1,$C99)+$C99),INDEX($D$20:$AA$20,,$C99)-SUM($D99:W99),INDEX($D$20:$AA$20,,$C99)/INDEX($D$15:$AA$15,1,$C99)))</f>
        <v>0</v>
      </c>
      <c r="Y99" s="8">
        <f>IF(Y$92&lt;=$C99,0,IF(Y$92&gt;(INDEX($D$15:$AA$15,1,$C99)+$C99),INDEX($D$20:$AA$20,,$C99)-SUM($D99:X99),INDEX($D$20:$AA$20,,$C99)/INDEX($D$15:$AA$15,1,$C99)))</f>
        <v>0</v>
      </c>
      <c r="Z99" s="8">
        <f>IF(Z$92&lt;=$C99,0,IF(Z$92&gt;(INDEX($D$15:$AA$15,1,$C99)+$C99),INDEX($D$20:$AA$20,,$C99)-SUM($D99:Y99),INDEX($D$20:$AA$20,,$C99)/INDEX($D$15:$AA$15,1,$C99)))</f>
        <v>0</v>
      </c>
      <c r="AA99" s="8">
        <f>IF(AA$92&lt;=$C99,0,IF(AA$92&gt;(INDEX($D$15:$AA$15,1,$C99)+$C99),INDEX($D$20:$AA$20,,$C99)-SUM($D99:Z99),INDEX($D$20:$AA$20,,$C99)/INDEX($D$15:$AA$15,1,$C99)))</f>
        <v>0</v>
      </c>
      <c r="AB99" s="8">
        <f>IF(AB$92&lt;=$C99,0,IF(AB$92&gt;(INDEX($D$15:$AA$15,1,$C99)+$C99),INDEX($D$20:$AA$20,,$C99)-SUM($D99:AA99),INDEX($D$20:$AA$20,,$C99)/INDEX($D$15:$AA$15,1,$C99)))</f>
        <v>0</v>
      </c>
      <c r="AC99" s="8">
        <f>IF(AC$92&lt;=$C99,0,IF(AC$92&gt;(INDEX($D$15:$AA$15,1,$C99)+$C99),INDEX($D$20:$AA$20,,$C99)-SUM($D99:AB99),INDEX($D$20:$AA$20,,$C99)/INDEX($D$15:$AA$15,1,$C99)))</f>
        <v>0</v>
      </c>
      <c r="AD99" s="8">
        <f>IF(AD$92&lt;=$C99,0,IF(AD$92&gt;(INDEX($D$15:$AG$15,1,$C99)+$C99),INDEX($D$20:$AG$20,,$C99)-SUM($D99:AC99),INDEX($D$20:$AG$20,,$C99)/INDEX($D$15:$AG$15,1,$C99)))*0.5</f>
        <v>0</v>
      </c>
      <c r="AE99" s="8">
        <f>IF(AE$92&lt;=$C99,0,IF(AE$92&gt;(INDEX($D$15:$AG$15,1,$C99)+$C99),INDEX($D$20:$AG$20,,$C99)-SUM($D99:AD99),INDEX($D$20:$AG$20,,$C99)/INDEX($D$15:$AG$15,1,$C99)))</f>
        <v>0</v>
      </c>
      <c r="AF99" s="8">
        <f>IF(AF$92&lt;=$C99,0,IF(AF$92&gt;(INDEX($D$15:$AG$15,1,$C99)+$C99),INDEX($D$20:$AG$20,,$C99)-SUM($D99:AE99),INDEX($D$20:$AG$20,,$C99)/INDEX($D$15:$AG$15,1,$C99)))</f>
        <v>0</v>
      </c>
      <c r="AG99" s="8">
        <f>IF(AG$92&lt;=$C99,0,IF(AG$92&gt;(INDEX($D$15:$AG$15,1,$C99)+$C99),INDEX($D$20:$AG$20,,$C99)-SUM($D99:AF99),INDEX($D$20:$AG$20,,$C99)/INDEX($D$15:$AG$15,1,$C99)))</f>
        <v>0</v>
      </c>
      <c r="AH99" s="11">
        <f t="shared" si="28"/>
        <v>0</v>
      </c>
      <c r="AI99" s="11">
        <v>0</v>
      </c>
      <c r="AJ99" s="11">
        <f t="shared" si="29"/>
        <v>0</v>
      </c>
      <c r="AK99" s="10">
        <f t="shared" si="30"/>
        <v>-21.5</v>
      </c>
    </row>
    <row r="100" spans="3:42" outlineLevel="1" x14ac:dyDescent="0.2">
      <c r="C100" s="10">
        <v>6</v>
      </c>
      <c r="E100" s="8">
        <f>IF(E$92&lt;=$C100,0,IF(E$92&gt;(INDEX($D$15:$AA$15,1,$C100)+$C100),INDEX($D$20:$AA$20,,$C100)-SUM($D100:D100),INDEX($D$20:$AA$20,,$C100)/INDEX($D$15:$AA$15,1,$C100)))</f>
        <v>0</v>
      </c>
      <c r="F100" s="8">
        <f>IF(F$92&lt;=$C100,0,IF(F$92&gt;(INDEX($D$15:$AA$15,1,$C100)+$C100),INDEX($D$20:$AA$20,,$C100)-SUM($D100:E100),INDEX($D$20:$AA$20,,$C100)/INDEX($D$15:$AA$15,1,$C100)))</f>
        <v>0</v>
      </c>
      <c r="G100" s="8">
        <f>IF(G$92&lt;=$C100,0,IF(G$92&gt;(INDEX($D$15:$AA$15,1,$C100)+$C100),INDEX($D$20:$AA$20,,$C100)-SUM($D100:F100),INDEX($D$20:$AA$20,,$C100)/INDEX($D$15:$AA$15,1,$C100)))</f>
        <v>0</v>
      </c>
      <c r="H100" s="8">
        <f>IF(H$92&lt;=$C100,0,IF(H$92&gt;(INDEX($D$15:$AA$15,1,$C100)+$C100),INDEX($D$20:$AA$20,,$C100)-SUM($D100:G100),INDEX($D$20:$AA$20,,$C100)/INDEX($D$15:$AA$15,1,$C100)))</f>
        <v>0</v>
      </c>
      <c r="I100" s="8">
        <f>IF(I$92&lt;=$C100,0,IF(I$92&gt;(INDEX($D$15:$AA$15,1,$C100)+$C100),INDEX($D$20:$AA$20,,$C100)-SUM($D100:H100),INDEX($D$20:$AA$20,,$C100)/INDEX($D$15:$AA$15,1,$C100)))</f>
        <v>0</v>
      </c>
      <c r="J100" s="8">
        <f>IF(J$92&lt;=$C100,0,IF(J$92&gt;(INDEX($D$15:$AA$15,1,$C100)+$C100),INDEX($D$20:$AA$20,,$C100)-SUM($D100:I100),INDEX($D$20:$AA$20,,$C100)/INDEX($D$15:$AA$15,1,$C100)))</f>
        <v>0</v>
      </c>
      <c r="K100" s="8">
        <f>IF(K$92&lt;=$C100,0,IF(K$92&gt;(INDEX($D$15:$AA$15,1,$C100)+$C100),INDEX($D$20:$AA$20,,$C100)-SUM($D100:J100),INDEX($D$20:$AA$20,,$C100)/INDEX($D$15:$AA$15,1,$C100)))</f>
        <v>0</v>
      </c>
      <c r="L100" s="8">
        <f>IF(L$92&lt;=$C100,0,IF(L$92&gt;(INDEX($D$15:$AA$15,1,$C100)+$C100),INDEX($D$20:$AA$20,,$C100)-SUM($D100:K100),INDEX($D$20:$AA$20,,$C100)/INDEX($D$15:$AA$15,1,$C100)))</f>
        <v>0</v>
      </c>
      <c r="M100" s="8">
        <f>IF(M$92&lt;=$C100,0,IF(M$92&gt;(INDEX($D$15:$AA$15,1,$C100)+$C100),INDEX($D$20:$AA$20,,$C100)-SUM($D100:L100),INDEX($D$20:$AA$20,,$C100)/INDEX($D$15:$AA$15,1,$C100)))</f>
        <v>0</v>
      </c>
      <c r="N100" s="8">
        <f>IF(N$92&lt;=$C100,0,IF(N$92&gt;(INDEX($D$15:$AA$15,1,$C100)+$C100),INDEX($D$20:$AA$20,,$C100)-SUM($D100:M100),INDEX($D$20:$AA$20,,$C100)/INDEX($D$15:$AA$15,1,$C100)))</f>
        <v>0</v>
      </c>
      <c r="O100" s="8">
        <f>IF(O$92&lt;=$C100,0,IF(O$92&gt;(INDEX($D$15:$AA$15,1,$C100)+$C100),INDEX($D$20:$AA$20,,$C100)-SUM($D100:N100),INDEX($D$20:$AA$20,,$C100)/INDEX($D$15:$AA$15,1,$C100)))</f>
        <v>0</v>
      </c>
      <c r="P100" s="8">
        <f>IF(P$92&lt;=$C100,0,IF(P$92&gt;(INDEX($D$15:$AA$15,1,$C100)+$C100),INDEX($D$20:$AA$20,,$C100)-SUM($D100:O100),INDEX($D$20:$AA$20,,$C100)/INDEX($D$15:$AA$15,1,$C100)))</f>
        <v>0</v>
      </c>
      <c r="Q100" s="8">
        <f>IF(Q$92&lt;=$C100,0,IF(Q$92&gt;(INDEX($D$15:$AA$15,1,$C100)+$C100),INDEX($D$20:$AA$20,,$C100)-SUM($D100:P100),INDEX($D$20:$AA$20,,$C100)/INDEX($D$15:$AA$15,1,$C100)))</f>
        <v>0</v>
      </c>
      <c r="R100" s="8">
        <f>IF(R$92&lt;=$C100,0,IF(R$92&gt;(INDEX($D$15:$AA$15,1,$C100)+$C100),INDEX($D$20:$AA$20,,$C100)-SUM($D100:Q100),INDEX($D$20:$AA$20,,$C100)/INDEX($D$15:$AA$15,1,$C100)))</f>
        <v>0</v>
      </c>
      <c r="S100" s="8">
        <f>IF(S$92&lt;=$C100,0,IF(S$92&gt;(INDEX($D$15:$AA$15,1,$C100)+$C100),INDEX($D$20:$AA$20,,$C100)-SUM($D100:R100),INDEX($D$20:$AA$20,,$C100)/INDEX($D$15:$AA$15,1,$C100)))</f>
        <v>0</v>
      </c>
      <c r="T100" s="8">
        <f>IF(T$92&lt;=$C100,0,IF(T$92&gt;(INDEX($D$15:$AA$15,1,$C100)+$C100),INDEX($D$20:$AA$20,,$C100)-SUM($D100:S100),INDEX($D$20:$AA$20,,$C100)/INDEX($D$15:$AA$15,1,$C100)))</f>
        <v>0</v>
      </c>
      <c r="U100" s="8">
        <f>IF(U$92&lt;=$C100,0,IF(U$92&gt;(INDEX($D$15:$AA$15,1,$C100)+$C100),INDEX($D$20:$AA$20,,$C100)-SUM($D100:T100),INDEX($D$20:$AA$20,,$C100)/INDEX($D$15:$AA$15,1,$C100)))</f>
        <v>0</v>
      </c>
      <c r="V100" s="8">
        <f>IF(V$92&lt;=$C100,0,IF(V$92&gt;(INDEX($D$15:$AA$15,1,$C100)+$C100),INDEX($D$20:$AA$20,,$C100)-SUM($D100:U100),INDEX($D$20:$AA$20,,$C100)/INDEX($D$15:$AA$15,1,$C100)))</f>
        <v>0</v>
      </c>
      <c r="W100" s="8">
        <f>IF(W$92&lt;=$C100,0,IF(W$92&gt;(INDEX($D$15:$AA$15,1,$C100)+$C100),INDEX($D$20:$AA$20,,$C100)-SUM($D100:V100),INDEX($D$20:$AA$20,,$C100)/INDEX($D$15:$AA$15,1,$C100)))</f>
        <v>0</v>
      </c>
      <c r="X100" s="8">
        <f>IF(X$92&lt;=$C100,0,IF(X$92&gt;(INDEX($D$15:$AA$15,1,$C100)+$C100),INDEX($D$20:$AA$20,,$C100)-SUM($D100:W100),INDEX($D$20:$AA$20,,$C100)/INDEX($D$15:$AA$15,1,$C100)))</f>
        <v>0</v>
      </c>
      <c r="Y100" s="8">
        <f>IF(Y$92&lt;=$C100,0,IF(Y$92&gt;(INDEX($D$15:$AA$15,1,$C100)+$C100),INDEX($D$20:$AA$20,,$C100)-SUM($D100:X100),INDEX($D$20:$AA$20,,$C100)/INDEX($D$15:$AA$15,1,$C100)))</f>
        <v>0</v>
      </c>
      <c r="Z100" s="8">
        <f>IF(Z$92&lt;=$C100,0,IF(Z$92&gt;(INDEX($D$15:$AA$15,1,$C100)+$C100),INDEX($D$20:$AA$20,,$C100)-SUM($D100:Y100),INDEX($D$20:$AA$20,,$C100)/INDEX($D$15:$AA$15,1,$C100)))</f>
        <v>0</v>
      </c>
      <c r="AA100" s="8">
        <f>IF(AA$92&lt;=$C100,0,IF(AA$92&gt;(INDEX($D$15:$AA$15,1,$C100)+$C100),INDEX($D$20:$AA$20,,$C100)-SUM($D100:Z100),INDEX($D$20:$AA$20,,$C100)/INDEX($D$15:$AA$15,1,$C100)))</f>
        <v>0</v>
      </c>
      <c r="AB100" s="8">
        <f>IF(AB$92&lt;=$C100,0,IF(AB$92&gt;(INDEX($D$15:$AA$15,1,$C100)+$C100),INDEX($D$20:$AA$20,,$C100)-SUM($D100:AA100),INDEX($D$20:$AA$20,,$C100)/INDEX($D$15:$AA$15,1,$C100)))</f>
        <v>0</v>
      </c>
      <c r="AC100" s="8">
        <f>IF(AC$92&lt;=$C100,0,IF(AC$92&gt;(INDEX($D$15:$AA$15,1,$C100)+$C100),INDEX($D$20:$AA$20,,$C100)-SUM($D100:AB100),INDEX($D$20:$AA$20,,$C100)/INDEX($D$15:$AA$15,1,$C100)))</f>
        <v>0</v>
      </c>
      <c r="AD100" s="8">
        <f>IF(AD$92&lt;=$C100,0,IF(AD$92&gt;(INDEX($D$15:$AG$15,1,$C100)+$C100),INDEX($D$20:$AG$20,,$C100)-SUM($D100:AC100),INDEX($D$20:$AG$20,,$C100)/INDEX($D$15:$AG$15,1,$C100)))*0.5</f>
        <v>0</v>
      </c>
      <c r="AE100" s="8">
        <f>IF(AE$92&lt;=$C100,0,IF(AE$92&gt;(INDEX($D$15:$AG$15,1,$C100)+$C100),INDEX($D$20:$AG$20,,$C100)-SUM($D100:AD100),INDEX($D$20:$AG$20,,$C100)/INDEX($D$15:$AG$15,1,$C100)))</f>
        <v>0</v>
      </c>
      <c r="AF100" s="8">
        <f>IF(AF$92&lt;=$C100,0,IF(AF$92&gt;(INDEX($D$15:$AG$15,1,$C100)+$C100),INDEX($D$20:$AG$20,,$C100)-SUM($D100:AE100),INDEX($D$20:$AG$20,,$C100)/INDEX($D$15:$AG$15,1,$C100)))</f>
        <v>0</v>
      </c>
      <c r="AG100" s="8">
        <f>IF(AG$92&lt;=$C100,0,IF(AG$92&gt;(INDEX($D$15:$AG$15,1,$C100)+$C100),INDEX($D$20:$AG$20,,$C100)-SUM($D100:AF100),INDEX($D$20:$AG$20,,$C100)/INDEX($D$15:$AG$15,1,$C100)))</f>
        <v>0</v>
      </c>
      <c r="AH100" s="11">
        <f t="shared" si="28"/>
        <v>0</v>
      </c>
      <c r="AI100" s="11">
        <v>0</v>
      </c>
      <c r="AJ100" s="11">
        <f t="shared" si="29"/>
        <v>0</v>
      </c>
      <c r="AK100" s="10">
        <f t="shared" si="30"/>
        <v>-20.5</v>
      </c>
    </row>
    <row r="101" spans="3:42" outlineLevel="1" x14ac:dyDescent="0.2">
      <c r="C101" s="10">
        <v>7</v>
      </c>
      <c r="E101" s="8">
        <f>IF(E$92&lt;=$C101,0,IF(E$92&gt;(INDEX($D$15:$AA$15,1,$C101)+$C101),INDEX($D$20:$AA$20,,$C101)-SUM($D101:D101),INDEX($D$20:$AA$20,,$C101)/INDEX($D$15:$AA$15,1,$C101)))</f>
        <v>0</v>
      </c>
      <c r="F101" s="8">
        <f>IF(F$92&lt;=$C101,0,IF(F$92&gt;(INDEX($D$15:$AA$15,1,$C101)+$C101),INDEX($D$20:$AA$20,,$C101)-SUM($D101:E101),INDEX($D$20:$AA$20,,$C101)/INDEX($D$15:$AA$15,1,$C101)))</f>
        <v>0</v>
      </c>
      <c r="G101" s="8">
        <f>IF(G$92&lt;=$C101,0,IF(G$92&gt;(INDEX($D$15:$AA$15,1,$C101)+$C101),INDEX($D$20:$AA$20,,$C101)-SUM($D101:F101),INDEX($D$20:$AA$20,,$C101)/INDEX($D$15:$AA$15,1,$C101)))</f>
        <v>0</v>
      </c>
      <c r="H101" s="8">
        <f>IF(H$92&lt;=$C101,0,IF(H$92&gt;(INDEX($D$15:$AA$15,1,$C101)+$C101),INDEX($D$20:$AA$20,,$C101)-SUM($D101:G101),INDEX($D$20:$AA$20,,$C101)/INDEX($D$15:$AA$15,1,$C101)))</f>
        <v>0</v>
      </c>
      <c r="I101" s="8">
        <f>IF(I$92&lt;=$C101,0,IF(I$92&gt;(INDEX($D$15:$AA$15,1,$C101)+$C101),INDEX($D$20:$AA$20,,$C101)-SUM($D101:H101),INDEX($D$20:$AA$20,,$C101)/INDEX($D$15:$AA$15,1,$C101)))</f>
        <v>0</v>
      </c>
      <c r="J101" s="8">
        <f>IF(J$92&lt;=$C101,0,IF(J$92&gt;(INDEX($D$15:$AA$15,1,$C101)+$C101),INDEX($D$20:$AA$20,,$C101)-SUM($D101:I101),INDEX($D$20:$AA$20,,$C101)/INDEX($D$15:$AA$15,1,$C101)))</f>
        <v>0</v>
      </c>
      <c r="K101" s="8">
        <f>IF(K$92&lt;=$C101,0,IF(K$92&gt;(INDEX($D$15:$AA$15,1,$C101)+$C101),INDEX($D$20:$AA$20,,$C101)-SUM($D101:J101),INDEX($D$20:$AA$20,,$C101)/INDEX($D$15:$AA$15,1,$C101)))</f>
        <v>0</v>
      </c>
      <c r="L101" s="8">
        <f>IF(L$92&lt;=$C101,0,IF(L$92&gt;(INDEX($D$15:$AA$15,1,$C101)+$C101),INDEX($D$20:$AA$20,,$C101)-SUM($D101:K101),INDEX($D$20:$AA$20,,$C101)/INDEX($D$15:$AA$15,1,$C101)))</f>
        <v>0</v>
      </c>
      <c r="M101" s="8">
        <f>IF(M$92&lt;=$C101,0,IF(M$92&gt;(INDEX($D$15:$AA$15,1,$C101)+$C101),INDEX($D$20:$AA$20,,$C101)-SUM($D101:L101),INDEX($D$20:$AA$20,,$C101)/INDEX($D$15:$AA$15,1,$C101)))</f>
        <v>0</v>
      </c>
      <c r="N101" s="8">
        <f>IF(N$92&lt;=$C101,0,IF(N$92&gt;(INDEX($D$15:$AA$15,1,$C101)+$C101),INDEX($D$20:$AA$20,,$C101)-SUM($D101:M101),INDEX($D$20:$AA$20,,$C101)/INDEX($D$15:$AA$15,1,$C101)))</f>
        <v>0</v>
      </c>
      <c r="O101" s="8">
        <f>IF(O$92&lt;=$C101,0,IF(O$92&gt;(INDEX($D$15:$AA$15,1,$C101)+$C101),INDEX($D$20:$AA$20,,$C101)-SUM($D101:N101),INDEX($D$20:$AA$20,,$C101)/INDEX($D$15:$AA$15,1,$C101)))</f>
        <v>0</v>
      </c>
      <c r="P101" s="8">
        <f>IF(P$92&lt;=$C101,0,IF(P$92&gt;(INDEX($D$15:$AA$15,1,$C101)+$C101),INDEX($D$20:$AA$20,,$C101)-SUM($D101:O101),INDEX($D$20:$AA$20,,$C101)/INDEX($D$15:$AA$15,1,$C101)))</f>
        <v>0</v>
      </c>
      <c r="Q101" s="8">
        <f>IF(Q$92&lt;=$C101,0,IF(Q$92&gt;(INDEX($D$15:$AA$15,1,$C101)+$C101),INDEX($D$20:$AA$20,,$C101)-SUM($D101:P101),INDEX($D$20:$AA$20,,$C101)/INDEX($D$15:$AA$15,1,$C101)))</f>
        <v>0</v>
      </c>
      <c r="R101" s="8">
        <f>IF(R$92&lt;=$C101,0,IF(R$92&gt;(INDEX($D$15:$AA$15,1,$C101)+$C101),INDEX($D$20:$AA$20,,$C101)-SUM($D101:Q101),INDEX($D$20:$AA$20,,$C101)/INDEX($D$15:$AA$15,1,$C101)))</f>
        <v>0</v>
      </c>
      <c r="S101" s="8">
        <f>IF(S$92&lt;=$C101,0,IF(S$92&gt;(INDEX($D$15:$AA$15,1,$C101)+$C101),INDEX($D$20:$AA$20,,$C101)-SUM($D101:R101),INDEX($D$20:$AA$20,,$C101)/INDEX($D$15:$AA$15,1,$C101)))</f>
        <v>0</v>
      </c>
      <c r="T101" s="8">
        <f>IF(T$92&lt;=$C101,0,IF(T$92&gt;(INDEX($D$15:$AA$15,1,$C101)+$C101),INDEX($D$20:$AA$20,,$C101)-SUM($D101:S101),INDEX($D$20:$AA$20,,$C101)/INDEX($D$15:$AA$15,1,$C101)))</f>
        <v>0</v>
      </c>
      <c r="U101" s="8">
        <f>IF(U$92&lt;=$C101,0,IF(U$92&gt;(INDEX($D$15:$AA$15,1,$C101)+$C101),INDEX($D$20:$AA$20,,$C101)-SUM($D101:T101),INDEX($D$20:$AA$20,,$C101)/INDEX($D$15:$AA$15,1,$C101)))</f>
        <v>0</v>
      </c>
      <c r="V101" s="8">
        <f>IF(V$92&lt;=$C101,0,IF(V$92&gt;(INDEX($D$15:$AA$15,1,$C101)+$C101),INDEX($D$20:$AA$20,,$C101)-SUM($D101:U101),INDEX($D$20:$AA$20,,$C101)/INDEX($D$15:$AA$15,1,$C101)))</f>
        <v>0</v>
      </c>
      <c r="W101" s="8">
        <f>IF(W$92&lt;=$C101,0,IF(W$92&gt;(INDEX($D$15:$AA$15,1,$C101)+$C101),INDEX($D$20:$AA$20,,$C101)-SUM($D101:V101),INDEX($D$20:$AA$20,,$C101)/INDEX($D$15:$AA$15,1,$C101)))</f>
        <v>0</v>
      </c>
      <c r="X101" s="8">
        <f>IF(X$92&lt;=$C101,0,IF(X$92&gt;(INDEX($D$15:$AA$15,1,$C101)+$C101),INDEX($D$20:$AA$20,,$C101)-SUM($D101:W101),INDEX($D$20:$AA$20,,$C101)/INDEX($D$15:$AA$15,1,$C101)))</f>
        <v>0</v>
      </c>
      <c r="Y101" s="8">
        <f>IF(Y$92&lt;=$C101,0,IF(Y$92&gt;(INDEX($D$15:$AA$15,1,$C101)+$C101),INDEX($D$20:$AA$20,,$C101)-SUM($D101:X101),INDEX($D$20:$AA$20,,$C101)/INDEX($D$15:$AA$15,1,$C101)))</f>
        <v>0</v>
      </c>
      <c r="Z101" s="8">
        <f>IF(Z$92&lt;=$C101,0,IF(Z$92&gt;(INDEX($D$15:$AA$15,1,$C101)+$C101),INDEX($D$20:$AA$20,,$C101)-SUM($D101:Y101),INDEX($D$20:$AA$20,,$C101)/INDEX($D$15:$AA$15,1,$C101)))</f>
        <v>0</v>
      </c>
      <c r="AA101" s="8">
        <f>IF(AA$92&lt;=$C101,0,IF(AA$92&gt;(INDEX($D$15:$AA$15,1,$C101)+$C101),INDEX($D$20:$AA$20,,$C101)-SUM($D101:Z101),INDEX($D$20:$AA$20,,$C101)/INDEX($D$15:$AA$15,1,$C101)))</f>
        <v>0</v>
      </c>
      <c r="AB101" s="8">
        <f>IF(AB$92&lt;=$C101,0,IF(AB$92&gt;(INDEX($D$15:$AA$15,1,$C101)+$C101),INDEX($D$20:$AA$20,,$C101)-SUM($D101:AA101),INDEX($D$20:$AA$20,,$C101)/INDEX($D$15:$AA$15,1,$C101)))</f>
        <v>0</v>
      </c>
      <c r="AC101" s="8">
        <f>IF(AC$92&lt;=$C101,0,IF(AC$92&gt;(INDEX($D$15:$AA$15,1,$C101)+$C101),INDEX($D$20:$AA$20,,$C101)-SUM($D101:AB101),INDEX($D$20:$AA$20,,$C101)/INDEX($D$15:$AA$15,1,$C101)))</f>
        <v>0</v>
      </c>
      <c r="AD101" s="8">
        <f>IF(AD$92&lt;=$C101,0,IF(AD$92&gt;(INDEX($D$15:$AG$15,1,$C101)+$C101),INDEX($D$20:$AG$20,,$C101)-SUM($D101:AC101),INDEX($D$20:$AG$20,,$C101)/INDEX($D$15:$AG$15,1,$C101)))*0.5</f>
        <v>0</v>
      </c>
      <c r="AE101" s="8">
        <f>IF(AE$92&lt;=$C101,0,IF(AE$92&gt;(INDEX($D$15:$AG$15,1,$C101)+$C101),INDEX($D$20:$AG$20,,$C101)-SUM($D101:AD101),INDEX($D$20:$AG$20,,$C101)/INDEX($D$15:$AG$15,1,$C101)))</f>
        <v>0</v>
      </c>
      <c r="AF101" s="8">
        <f>IF(AF$92&lt;=$C101,0,IF(AF$92&gt;(INDEX($D$15:$AG$15,1,$C101)+$C101),INDEX($D$20:$AG$20,,$C101)-SUM($D101:AE101),INDEX($D$20:$AG$20,,$C101)/INDEX($D$15:$AG$15,1,$C101)))</f>
        <v>0</v>
      </c>
      <c r="AG101" s="8">
        <f>IF(AG$92&lt;=$C101,0,IF(AG$92&gt;(INDEX($D$15:$AG$15,1,$C101)+$C101),INDEX($D$20:$AG$20,,$C101)-SUM($D101:AF101),INDEX($D$20:$AG$20,,$C101)/INDEX($D$15:$AG$15,1,$C101)))</f>
        <v>0</v>
      </c>
      <c r="AH101" s="11">
        <f t="shared" si="28"/>
        <v>0</v>
      </c>
      <c r="AI101" s="11">
        <v>0</v>
      </c>
      <c r="AJ101" s="11">
        <f t="shared" si="29"/>
        <v>0</v>
      </c>
      <c r="AK101" s="10">
        <f t="shared" si="30"/>
        <v>-19.5</v>
      </c>
    </row>
    <row r="102" spans="3:42" outlineLevel="1" x14ac:dyDescent="0.2">
      <c r="C102" s="10">
        <v>8</v>
      </c>
      <c r="E102" s="8">
        <f>IF(E$92&lt;=$C102,0,IF(E$92&gt;(INDEX($D$15:$AA$15,1,$C102)+$C102),INDEX($D$20:$AA$20,,$C102)-SUM($D102:D102),INDEX($D$20:$AA$20,,$C102)/INDEX($D$15:$AA$15,1,$C102)))</f>
        <v>0</v>
      </c>
      <c r="F102" s="8">
        <f>IF(F$92&lt;=$C102,0,IF(F$92&gt;(INDEX($D$15:$AA$15,1,$C102)+$C102),INDEX($D$20:$AA$20,,$C102)-SUM($D102:E102),INDEX($D$20:$AA$20,,$C102)/INDEX($D$15:$AA$15,1,$C102)))</f>
        <v>0</v>
      </c>
      <c r="G102" s="8">
        <f>IF(G$92&lt;=$C102,0,IF(G$92&gt;(INDEX($D$15:$AA$15,1,$C102)+$C102),INDEX($D$20:$AA$20,,$C102)-SUM($D102:F102),INDEX($D$20:$AA$20,,$C102)/INDEX($D$15:$AA$15,1,$C102)))</f>
        <v>0</v>
      </c>
      <c r="H102" s="8">
        <f>IF(H$92&lt;=$C102,0,IF(H$92&gt;(INDEX($D$15:$AA$15,1,$C102)+$C102),INDEX($D$20:$AA$20,,$C102)-SUM($D102:G102),INDEX($D$20:$AA$20,,$C102)/INDEX($D$15:$AA$15,1,$C102)))</f>
        <v>0</v>
      </c>
      <c r="I102" s="8">
        <f>IF(I$92&lt;=$C102,0,IF(I$92&gt;(INDEX($D$15:$AA$15,1,$C102)+$C102),INDEX($D$20:$AA$20,,$C102)-SUM($D102:H102),INDEX($D$20:$AA$20,,$C102)/INDEX($D$15:$AA$15,1,$C102)))</f>
        <v>0</v>
      </c>
      <c r="J102" s="8">
        <f>IF(J$92&lt;=$C102,0,IF(J$92&gt;(INDEX($D$15:$AA$15,1,$C102)+$C102),INDEX($D$20:$AA$20,,$C102)-SUM($D102:I102),INDEX($D$20:$AA$20,,$C102)/INDEX($D$15:$AA$15,1,$C102)))</f>
        <v>0</v>
      </c>
      <c r="K102" s="8">
        <f>IF(K$92&lt;=$C102,0,IF(K$92&gt;(INDEX($D$15:$AA$15,1,$C102)+$C102),INDEX($D$20:$AA$20,,$C102)-SUM($D102:J102),INDEX($D$20:$AA$20,,$C102)/INDEX($D$15:$AA$15,1,$C102)))</f>
        <v>0</v>
      </c>
      <c r="L102" s="8">
        <f>IF(L$92&lt;=$C102,0,IF(L$92&gt;(INDEX($D$15:$AA$15,1,$C102)+$C102),INDEX($D$20:$AA$20,,$C102)-SUM($D102:K102),INDEX($D$20:$AA$20,,$C102)/INDEX($D$15:$AA$15,1,$C102)))</f>
        <v>0</v>
      </c>
      <c r="M102" s="8">
        <f>IF(M$92&lt;=$C102,0,IF(M$92&gt;(INDEX($D$15:$AA$15,1,$C102)+$C102),INDEX($D$20:$AA$20,,$C102)-SUM($D102:L102),INDEX($D$20:$AA$20,,$C102)/INDEX($D$15:$AA$15,1,$C102)))</f>
        <v>0</v>
      </c>
      <c r="N102" s="8">
        <f>IF(N$92&lt;=$C102,0,IF(N$92&gt;(INDEX($D$15:$AA$15,1,$C102)+$C102),INDEX($D$20:$AA$20,,$C102)-SUM($D102:M102),INDEX($D$20:$AA$20,,$C102)/INDEX($D$15:$AA$15,1,$C102)))</f>
        <v>0</v>
      </c>
      <c r="O102" s="8">
        <f>IF(O$92&lt;=$C102,0,IF(O$92&gt;(INDEX($D$15:$AA$15,1,$C102)+$C102),INDEX($D$20:$AA$20,,$C102)-SUM($D102:N102),INDEX($D$20:$AA$20,,$C102)/INDEX($D$15:$AA$15,1,$C102)))</f>
        <v>0</v>
      </c>
      <c r="P102" s="8">
        <f>IF(P$92&lt;=$C102,0,IF(P$92&gt;(INDEX($D$15:$AA$15,1,$C102)+$C102),INDEX($D$20:$AA$20,,$C102)-SUM($D102:O102),INDEX($D$20:$AA$20,,$C102)/INDEX($D$15:$AA$15,1,$C102)))</f>
        <v>0</v>
      </c>
      <c r="Q102" s="8">
        <f>IF(Q$92&lt;=$C102,0,IF(Q$92&gt;(INDEX($D$15:$AA$15,1,$C102)+$C102),INDEX($D$20:$AA$20,,$C102)-SUM($D102:P102),INDEX($D$20:$AA$20,,$C102)/INDEX($D$15:$AA$15,1,$C102)))</f>
        <v>0</v>
      </c>
      <c r="R102" s="8">
        <f>IF(R$92&lt;=$C102,0,IF(R$92&gt;(INDEX($D$15:$AA$15,1,$C102)+$C102),INDEX($D$20:$AA$20,,$C102)-SUM($D102:Q102),INDEX($D$20:$AA$20,,$C102)/INDEX($D$15:$AA$15,1,$C102)))</f>
        <v>0</v>
      </c>
      <c r="S102" s="8">
        <f>IF(S$92&lt;=$C102,0,IF(S$92&gt;(INDEX($D$15:$AA$15,1,$C102)+$C102),INDEX($D$20:$AA$20,,$C102)-SUM($D102:R102),INDEX($D$20:$AA$20,,$C102)/INDEX($D$15:$AA$15,1,$C102)))</f>
        <v>0</v>
      </c>
      <c r="T102" s="8">
        <f>IF(T$92&lt;=$C102,0,IF(T$92&gt;(INDEX($D$15:$AA$15,1,$C102)+$C102),INDEX($D$20:$AA$20,,$C102)-SUM($D102:S102),INDEX($D$20:$AA$20,,$C102)/INDEX($D$15:$AA$15,1,$C102)))</f>
        <v>0</v>
      </c>
      <c r="U102" s="8">
        <f>IF(U$92&lt;=$C102,0,IF(U$92&gt;(INDEX($D$15:$AA$15,1,$C102)+$C102),INDEX($D$20:$AA$20,,$C102)-SUM($D102:T102),INDEX($D$20:$AA$20,,$C102)/INDEX($D$15:$AA$15,1,$C102)))</f>
        <v>0</v>
      </c>
      <c r="V102" s="8">
        <f>IF(V$92&lt;=$C102,0,IF(V$92&gt;(INDEX($D$15:$AA$15,1,$C102)+$C102),INDEX($D$20:$AA$20,,$C102)-SUM($D102:U102),INDEX($D$20:$AA$20,,$C102)/INDEX($D$15:$AA$15,1,$C102)))</f>
        <v>0</v>
      </c>
      <c r="W102" s="8">
        <f>IF(W$92&lt;=$C102,0,IF(W$92&gt;(INDEX($D$15:$AA$15,1,$C102)+$C102),INDEX($D$20:$AA$20,,$C102)-SUM($D102:V102),INDEX($D$20:$AA$20,,$C102)/INDEX($D$15:$AA$15,1,$C102)))</f>
        <v>0</v>
      </c>
      <c r="X102" s="8">
        <f>IF(X$92&lt;=$C102,0,IF(X$92&gt;(INDEX($D$15:$AA$15,1,$C102)+$C102),INDEX($D$20:$AA$20,,$C102)-SUM($D102:W102),INDEX($D$20:$AA$20,,$C102)/INDEX($D$15:$AA$15,1,$C102)))</f>
        <v>0</v>
      </c>
      <c r="Y102" s="8">
        <f>IF(Y$92&lt;=$C102,0,IF(Y$92&gt;(INDEX($D$15:$AA$15,1,$C102)+$C102),INDEX($D$20:$AA$20,,$C102)-SUM($D102:X102),INDEX($D$20:$AA$20,,$C102)/INDEX($D$15:$AA$15,1,$C102)))</f>
        <v>0</v>
      </c>
      <c r="Z102" s="8">
        <f>IF(Z$92&lt;=$C102,0,IF(Z$92&gt;(INDEX($D$15:$AA$15,1,$C102)+$C102),INDEX($D$20:$AA$20,,$C102)-SUM($D102:Y102),INDEX($D$20:$AA$20,,$C102)/INDEX($D$15:$AA$15,1,$C102)))</f>
        <v>0</v>
      </c>
      <c r="AA102" s="8">
        <f>IF(AA$92&lt;=$C102,0,IF(AA$92&gt;(INDEX($D$15:$AA$15,1,$C102)+$C102),INDEX($D$20:$AA$20,,$C102)-SUM($D102:Z102),INDEX($D$20:$AA$20,,$C102)/INDEX($D$15:$AA$15,1,$C102)))</f>
        <v>0</v>
      </c>
      <c r="AB102" s="8">
        <f>IF(AB$92&lt;=$C102,0,IF(AB$92&gt;(INDEX($D$15:$AA$15,1,$C102)+$C102),INDEX($D$20:$AA$20,,$C102)-SUM($D102:AA102),INDEX($D$20:$AA$20,,$C102)/INDEX($D$15:$AA$15,1,$C102)))</f>
        <v>0</v>
      </c>
      <c r="AC102" s="8">
        <f>IF(AC$92&lt;=$C102,0,IF(AC$92&gt;(INDEX($D$15:$AA$15,1,$C102)+$C102),INDEX($D$20:$AA$20,,$C102)-SUM($D102:AB102),INDEX($D$20:$AA$20,,$C102)/INDEX($D$15:$AA$15,1,$C102)))</f>
        <v>0</v>
      </c>
      <c r="AD102" s="8">
        <f>IF(AD$92&lt;=$C102,0,IF(AD$92&gt;(INDEX($D$15:$AG$15,1,$C102)+$C102),INDEX($D$20:$AG$20,,$C102)-SUM($D102:AC102),INDEX($D$20:$AG$20,,$C102)/INDEX($D$15:$AG$15,1,$C102)))*0.5</f>
        <v>0</v>
      </c>
      <c r="AE102" s="8">
        <f>IF(AE$92&lt;=$C102,0,IF(AE$92&gt;(INDEX($D$15:$AG$15,1,$C102)+$C102),INDEX($D$20:$AG$20,,$C102)-SUM($D102:AD102),INDEX($D$20:$AG$20,,$C102)/INDEX($D$15:$AG$15,1,$C102)))</f>
        <v>0</v>
      </c>
      <c r="AF102" s="8">
        <f>IF(AF$92&lt;=$C102,0,IF(AF$92&gt;(INDEX($D$15:$AG$15,1,$C102)+$C102),INDEX($D$20:$AG$20,,$C102)-SUM($D102:AE102),INDEX($D$20:$AG$20,,$C102)/INDEX($D$15:$AG$15,1,$C102)))</f>
        <v>0</v>
      </c>
      <c r="AG102" s="8">
        <f>IF(AG$92&lt;=$C102,0,IF(AG$92&gt;(INDEX($D$15:$AG$15,1,$C102)+$C102),INDEX($D$20:$AG$20,,$C102)-SUM($D102:AF102),INDEX($D$20:$AG$20,,$C102)/INDEX($D$15:$AG$15,1,$C102)))</f>
        <v>0</v>
      </c>
      <c r="AH102" s="11">
        <f t="shared" si="28"/>
        <v>0</v>
      </c>
      <c r="AI102" s="11">
        <v>0</v>
      </c>
      <c r="AJ102" s="11">
        <f t="shared" si="29"/>
        <v>0</v>
      </c>
      <c r="AK102" s="10">
        <f t="shared" si="30"/>
        <v>-18.5</v>
      </c>
    </row>
    <row r="103" spans="3:42" outlineLevel="1" x14ac:dyDescent="0.2">
      <c r="C103" s="10">
        <v>9</v>
      </c>
      <c r="E103" s="8">
        <f>IF(E$92&lt;=$C103,0,IF(E$92&gt;(INDEX($D$15:$AA$15,1,$C103)+$C103),INDEX($D$20:$AA$20,,$C103)-SUM($D103:D103),INDEX($D$20:$AA$20,,$C103)/INDEX($D$15:$AA$15,1,$C103)))</f>
        <v>0</v>
      </c>
      <c r="F103" s="8">
        <f>IF(F$92&lt;=$C103,0,IF(F$92&gt;(INDEX($D$15:$AA$15,1,$C103)+$C103),INDEX($D$20:$AA$20,,$C103)-SUM($D103:E103),INDEX($D$20:$AA$20,,$C103)/INDEX($D$15:$AA$15,1,$C103)))</f>
        <v>0</v>
      </c>
      <c r="G103" s="8">
        <f>IF(G$92&lt;=$C103,0,IF(G$92&gt;(INDEX($D$15:$AA$15,1,$C103)+$C103),INDEX($D$20:$AA$20,,$C103)-SUM($D103:F103),INDEX($D$20:$AA$20,,$C103)/INDEX($D$15:$AA$15,1,$C103)))</f>
        <v>0</v>
      </c>
      <c r="H103" s="8">
        <f>IF(H$92&lt;=$C103,0,IF(H$92&gt;(INDEX($D$15:$AA$15,1,$C103)+$C103),INDEX($D$20:$AA$20,,$C103)-SUM($D103:G103),INDEX($D$20:$AA$20,,$C103)/INDEX($D$15:$AA$15,1,$C103)))</f>
        <v>0</v>
      </c>
      <c r="I103" s="8">
        <f>IF(I$92&lt;=$C103,0,IF(I$92&gt;(INDEX($D$15:$AA$15,1,$C103)+$C103),INDEX($D$20:$AA$20,,$C103)-SUM($D103:H103),INDEX($D$20:$AA$20,,$C103)/INDEX($D$15:$AA$15,1,$C103)))</f>
        <v>0</v>
      </c>
      <c r="J103" s="8">
        <f>IF(J$92&lt;=$C103,0,IF(J$92&gt;(INDEX($D$15:$AA$15,1,$C103)+$C103),INDEX($D$20:$AA$20,,$C103)-SUM($D103:I103),INDEX($D$20:$AA$20,,$C103)/INDEX($D$15:$AA$15,1,$C103)))</f>
        <v>0</v>
      </c>
      <c r="K103" s="8">
        <f>IF(K$92&lt;=$C103,0,IF(K$92&gt;(INDEX($D$15:$AA$15,1,$C103)+$C103),INDEX($D$20:$AA$20,,$C103)-SUM($D103:J103),INDEX($D$20:$AA$20,,$C103)/INDEX($D$15:$AA$15,1,$C103)))</f>
        <v>0</v>
      </c>
      <c r="L103" s="8">
        <f>IF(L$92&lt;=$C103,0,IF(L$92&gt;(INDEX($D$15:$AA$15,1,$C103)+$C103),INDEX($D$20:$AA$20,,$C103)-SUM($D103:K103),INDEX($D$20:$AA$20,,$C103)/INDEX($D$15:$AA$15,1,$C103)))</f>
        <v>0</v>
      </c>
      <c r="M103" s="8">
        <f>IF(M$92&lt;=$C103,0,IF(M$92&gt;(INDEX($D$15:$AA$15,1,$C103)+$C103),INDEX($D$20:$AA$20,,$C103)-SUM($D103:L103),INDEX($D$20:$AA$20,,$C103)/INDEX($D$15:$AA$15,1,$C103)))</f>
        <v>0</v>
      </c>
      <c r="N103" s="8">
        <f>IF(N$92&lt;=$C103,0,IF(N$92&gt;(INDEX($D$15:$AA$15,1,$C103)+$C103),INDEX($D$20:$AA$20,,$C103)-SUM($D103:M103),INDEX($D$20:$AA$20,,$C103)/INDEX($D$15:$AA$15,1,$C103)))</f>
        <v>0</v>
      </c>
      <c r="O103" s="8">
        <f>IF(O$92&lt;=$C103,0,IF(O$92&gt;(INDEX($D$15:$AA$15,1,$C103)+$C103),INDEX($D$20:$AA$20,,$C103)-SUM($D103:N103),INDEX($D$20:$AA$20,,$C103)/INDEX($D$15:$AA$15,1,$C103)))</f>
        <v>0</v>
      </c>
      <c r="P103" s="8">
        <f>IF(P$92&lt;=$C103,0,IF(P$92&gt;(INDEX($D$15:$AA$15,1,$C103)+$C103),INDEX($D$20:$AA$20,,$C103)-SUM($D103:O103),INDEX($D$20:$AA$20,,$C103)/INDEX($D$15:$AA$15,1,$C103)))</f>
        <v>0</v>
      </c>
      <c r="Q103" s="8">
        <f>IF(Q$92&lt;=$C103,0,IF(Q$92&gt;(INDEX($D$15:$AA$15,1,$C103)+$C103),INDEX($D$20:$AA$20,,$C103)-SUM($D103:P103),INDEX($D$20:$AA$20,,$C103)/INDEX($D$15:$AA$15,1,$C103)))</f>
        <v>0</v>
      </c>
      <c r="R103" s="8">
        <f>IF(R$92&lt;=$C103,0,IF(R$92&gt;(INDEX($D$15:$AA$15,1,$C103)+$C103),INDEX($D$20:$AA$20,,$C103)-SUM($D103:Q103),INDEX($D$20:$AA$20,,$C103)/INDEX($D$15:$AA$15,1,$C103)))</f>
        <v>0</v>
      </c>
      <c r="S103" s="8">
        <f>IF(S$92&lt;=$C103,0,IF(S$92&gt;(INDEX($D$15:$AA$15,1,$C103)+$C103),INDEX($D$20:$AA$20,,$C103)-SUM($D103:R103),INDEX($D$20:$AA$20,,$C103)/INDEX($D$15:$AA$15,1,$C103)))</f>
        <v>0</v>
      </c>
      <c r="T103" s="8">
        <f>IF(T$92&lt;=$C103,0,IF(T$92&gt;(INDEX($D$15:$AA$15,1,$C103)+$C103),INDEX($D$20:$AA$20,,$C103)-SUM($D103:S103),INDEX($D$20:$AA$20,,$C103)/INDEX($D$15:$AA$15,1,$C103)))</f>
        <v>0</v>
      </c>
      <c r="U103" s="8">
        <f>IF(U$92&lt;=$C103,0,IF(U$92&gt;(INDEX($D$15:$AA$15,1,$C103)+$C103),INDEX($D$20:$AA$20,,$C103)-SUM($D103:T103),INDEX($D$20:$AA$20,,$C103)/INDEX($D$15:$AA$15,1,$C103)))</f>
        <v>0</v>
      </c>
      <c r="V103" s="8">
        <f>IF(V$92&lt;=$C103,0,IF(V$92&gt;(INDEX($D$15:$AA$15,1,$C103)+$C103),INDEX($D$20:$AA$20,,$C103)-SUM($D103:U103),INDEX($D$20:$AA$20,,$C103)/INDEX($D$15:$AA$15,1,$C103)))</f>
        <v>0</v>
      </c>
      <c r="W103" s="8">
        <f>IF(W$92&lt;=$C103,0,IF(W$92&gt;(INDEX($D$15:$AA$15,1,$C103)+$C103),INDEX($D$20:$AA$20,,$C103)-SUM($D103:V103),INDEX($D$20:$AA$20,,$C103)/INDEX($D$15:$AA$15,1,$C103)))</f>
        <v>0</v>
      </c>
      <c r="X103" s="8">
        <f>IF(X$92&lt;=$C103,0,IF(X$92&gt;(INDEX($D$15:$AA$15,1,$C103)+$C103),INDEX($D$20:$AA$20,,$C103)-SUM($D103:W103),INDEX($D$20:$AA$20,,$C103)/INDEX($D$15:$AA$15,1,$C103)))</f>
        <v>0</v>
      </c>
      <c r="Y103" s="8">
        <f>IF(Y$92&lt;=$C103,0,IF(Y$92&gt;(INDEX($D$15:$AA$15,1,$C103)+$C103),INDEX($D$20:$AA$20,,$C103)-SUM($D103:X103),INDEX($D$20:$AA$20,,$C103)/INDEX($D$15:$AA$15,1,$C103)))</f>
        <v>0</v>
      </c>
      <c r="Z103" s="8">
        <f>IF(Z$92&lt;=$C103,0,IF(Z$92&gt;(INDEX($D$15:$AA$15,1,$C103)+$C103),INDEX($D$20:$AA$20,,$C103)-SUM($D103:Y103),INDEX($D$20:$AA$20,,$C103)/INDEX($D$15:$AA$15,1,$C103)))</f>
        <v>0</v>
      </c>
      <c r="AA103" s="8">
        <f>IF(AA$92&lt;=$C103,0,IF(AA$92&gt;(INDEX($D$15:$AA$15,1,$C103)+$C103),INDEX($D$20:$AA$20,,$C103)-SUM($D103:Z103),INDEX($D$20:$AA$20,,$C103)/INDEX($D$15:$AA$15,1,$C103)))</f>
        <v>0</v>
      </c>
      <c r="AB103" s="8">
        <f>IF(AB$92&lt;=$C103,0,IF(AB$92&gt;(INDEX($D$15:$AA$15,1,$C103)+$C103),INDEX($D$20:$AA$20,,$C103)-SUM($D103:AA103),INDEX($D$20:$AA$20,,$C103)/INDEX($D$15:$AA$15,1,$C103)))</f>
        <v>0</v>
      </c>
      <c r="AC103" s="8">
        <f>IF(AC$92&lt;=$C103,0,IF(AC$92&gt;(INDEX($D$15:$AA$15,1,$C103)+$C103),INDEX($D$20:$AA$20,,$C103)-SUM($D103:AB103),INDEX($D$20:$AA$20,,$C103)/INDEX($D$15:$AA$15,1,$C103)))</f>
        <v>0</v>
      </c>
      <c r="AD103" s="8">
        <f>IF(AD$92&lt;=$C103,0,IF(AD$92&gt;(INDEX($D$15:$AG$15,1,$C103)+$C103),INDEX($D$20:$AG$20,,$C103)-SUM($D103:AC103),INDEX($D$20:$AG$20,,$C103)/INDEX($D$15:$AG$15,1,$C103)))*0.5</f>
        <v>0</v>
      </c>
      <c r="AE103" s="8">
        <f>IF(AE$92&lt;=$C103,0,IF(AE$92&gt;(INDEX($D$15:$AG$15,1,$C103)+$C103),INDEX($D$20:$AG$20,,$C103)-SUM($D103:AD103),INDEX($D$20:$AG$20,,$C103)/INDEX($D$15:$AG$15,1,$C103)))</f>
        <v>0</v>
      </c>
      <c r="AF103" s="8">
        <f>IF(AF$92&lt;=$C103,0,IF(AF$92&gt;(INDEX($D$15:$AG$15,1,$C103)+$C103),INDEX($D$20:$AG$20,,$C103)-SUM($D103:AE103),INDEX($D$20:$AG$20,,$C103)/INDEX($D$15:$AG$15,1,$C103)))</f>
        <v>0</v>
      </c>
      <c r="AG103" s="8">
        <f>IF(AG$92&lt;=$C103,0,IF(AG$92&gt;(INDEX($D$15:$AG$15,1,$C103)+$C103),INDEX($D$20:$AG$20,,$C103)-SUM($D103:AF103),INDEX($D$20:$AG$20,,$C103)/INDEX($D$15:$AG$15,1,$C103)))</f>
        <v>0</v>
      </c>
      <c r="AH103" s="11">
        <f t="shared" si="28"/>
        <v>0</v>
      </c>
      <c r="AI103" s="11">
        <v>0</v>
      </c>
      <c r="AJ103" s="11">
        <f t="shared" si="29"/>
        <v>0</v>
      </c>
      <c r="AK103" s="10">
        <f t="shared" si="30"/>
        <v>-17.5</v>
      </c>
    </row>
    <row r="104" spans="3:42" outlineLevel="1" x14ac:dyDescent="0.2">
      <c r="C104" s="10">
        <v>10</v>
      </c>
      <c r="E104" s="8">
        <f>IF(E$92&lt;=$C104,0,IF(E$92&gt;(INDEX($D$15:$AA$15,1,$C104)+$C104),INDEX($D$20:$AA$20,,$C104)-SUM($D104:D104),INDEX($D$20:$AA$20,,$C104)/INDEX($D$15:$AA$15,1,$C104)))</f>
        <v>0</v>
      </c>
      <c r="F104" s="8">
        <f>IF(F$92&lt;=$C104,0,IF(F$92&gt;(INDEX($D$15:$AA$15,1,$C104)+$C104),INDEX($D$20:$AA$20,,$C104)-SUM($D104:E104),INDEX($D$20:$AA$20,,$C104)/INDEX($D$15:$AA$15,1,$C104)))</f>
        <v>0</v>
      </c>
      <c r="G104" s="8">
        <f>IF(G$92&lt;=$C104,0,IF(G$92&gt;(INDEX($D$15:$AA$15,1,$C104)+$C104),INDEX($D$20:$AA$20,,$C104)-SUM($D104:F104),INDEX($D$20:$AA$20,,$C104)/INDEX($D$15:$AA$15,1,$C104)))</f>
        <v>0</v>
      </c>
      <c r="H104" s="8">
        <f>IF(H$92&lt;=$C104,0,IF(H$92&gt;(INDEX($D$15:$AA$15,1,$C104)+$C104),INDEX($D$20:$AA$20,,$C104)-SUM($D104:G104),INDEX($D$20:$AA$20,,$C104)/INDEX($D$15:$AA$15,1,$C104)))</f>
        <v>0</v>
      </c>
      <c r="I104" s="8">
        <f>IF(I$92&lt;=$C104,0,IF(I$92&gt;(INDEX($D$15:$AA$15,1,$C104)+$C104),INDEX($D$20:$AA$20,,$C104)-SUM($D104:H104),INDEX($D$20:$AA$20,,$C104)/INDEX($D$15:$AA$15,1,$C104)))</f>
        <v>0</v>
      </c>
      <c r="J104" s="8">
        <f>IF(J$92&lt;=$C104,0,IF(J$92&gt;(INDEX($D$15:$AA$15,1,$C104)+$C104),INDEX($D$20:$AA$20,,$C104)-SUM($D104:I104),INDEX($D$20:$AA$20,,$C104)/INDEX($D$15:$AA$15,1,$C104)))</f>
        <v>0</v>
      </c>
      <c r="K104" s="8">
        <f>IF(K$92&lt;=$C104,0,IF(K$92&gt;(INDEX($D$15:$AA$15,1,$C104)+$C104),INDEX($D$20:$AA$20,,$C104)-SUM($D104:J104),INDEX($D$20:$AA$20,,$C104)/INDEX($D$15:$AA$15,1,$C104)))</f>
        <v>0</v>
      </c>
      <c r="L104" s="8">
        <f>IF(L$92&lt;=$C104,0,IF(L$92&gt;(INDEX($D$15:$AA$15,1,$C104)+$C104),INDEX($D$20:$AA$20,,$C104)-SUM($D104:K104),INDEX($D$20:$AA$20,,$C104)/INDEX($D$15:$AA$15,1,$C104)))</f>
        <v>0</v>
      </c>
      <c r="M104" s="8">
        <f>IF(M$92&lt;=$C104,0,IF(M$92&gt;(INDEX($D$15:$AA$15,1,$C104)+$C104),INDEX($D$20:$AA$20,,$C104)-SUM($D104:L104),INDEX($D$20:$AA$20,,$C104)/INDEX($D$15:$AA$15,1,$C104)))</f>
        <v>0</v>
      </c>
      <c r="N104" s="8">
        <f>IF(N$92&lt;=$C104,0,IF(N$92&gt;(INDEX($D$15:$AA$15,1,$C104)+$C104),INDEX($D$20:$AA$20,,$C104)-SUM($D104:M104),INDEX($D$20:$AA$20,,$C104)/INDEX($D$15:$AA$15,1,$C104)))</f>
        <v>0</v>
      </c>
      <c r="O104" s="8">
        <f>IF(O$92&lt;=$C104,0,IF(O$92&gt;(INDEX($D$15:$AA$15,1,$C104)+$C104),INDEX($D$20:$AA$20,,$C104)-SUM($D104:N104),INDEX($D$20:$AA$20,,$C104)/INDEX($D$15:$AA$15,1,$C104)))</f>
        <v>0</v>
      </c>
      <c r="P104" s="8">
        <f>IF(P$92&lt;=$C104,0,IF(P$92&gt;(INDEX($D$15:$AA$15,1,$C104)+$C104),INDEX($D$20:$AA$20,,$C104)-SUM($D104:O104),INDEX($D$20:$AA$20,,$C104)/INDEX($D$15:$AA$15,1,$C104)))</f>
        <v>0</v>
      </c>
      <c r="Q104" s="8">
        <f>IF(Q$92&lt;=$C104,0,IF(Q$92&gt;(INDEX($D$15:$AA$15,1,$C104)+$C104),INDEX($D$20:$AA$20,,$C104)-SUM($D104:P104),INDEX($D$20:$AA$20,,$C104)/INDEX($D$15:$AA$15,1,$C104)))</f>
        <v>0</v>
      </c>
      <c r="R104" s="8">
        <f>IF(R$92&lt;=$C104,0,IF(R$92&gt;(INDEX($D$15:$AA$15,1,$C104)+$C104),INDEX($D$20:$AA$20,,$C104)-SUM($D104:Q104),INDEX($D$20:$AA$20,,$C104)/INDEX($D$15:$AA$15,1,$C104)))</f>
        <v>0</v>
      </c>
      <c r="S104" s="8">
        <f>IF(S$92&lt;=$C104,0,IF(S$92&gt;(INDEX($D$15:$AA$15,1,$C104)+$C104),INDEX($D$20:$AA$20,,$C104)-SUM($D104:R104),INDEX($D$20:$AA$20,,$C104)/INDEX($D$15:$AA$15,1,$C104)))</f>
        <v>0</v>
      </c>
      <c r="T104" s="8">
        <f>IF(T$92&lt;=$C104,0,IF(T$92&gt;(INDEX($D$15:$AA$15,1,$C104)+$C104),INDEX($D$20:$AA$20,,$C104)-SUM($D104:S104),INDEX($D$20:$AA$20,,$C104)/INDEX($D$15:$AA$15,1,$C104)))</f>
        <v>0</v>
      </c>
      <c r="U104" s="8">
        <f>IF(U$92&lt;=$C104,0,IF(U$92&gt;(INDEX($D$15:$AA$15,1,$C104)+$C104),INDEX($D$20:$AA$20,,$C104)-SUM($D104:T104),INDEX($D$20:$AA$20,,$C104)/INDEX($D$15:$AA$15,1,$C104)))</f>
        <v>0</v>
      </c>
      <c r="V104" s="8">
        <f>IF(V$92&lt;=$C104,0,IF(V$92&gt;(INDEX($D$15:$AA$15,1,$C104)+$C104),INDEX($D$20:$AA$20,,$C104)-SUM($D104:U104),INDEX($D$20:$AA$20,,$C104)/INDEX($D$15:$AA$15,1,$C104)))</f>
        <v>0</v>
      </c>
      <c r="W104" s="8">
        <f>IF(W$92&lt;=$C104,0,IF(W$92&gt;(INDEX($D$15:$AA$15,1,$C104)+$C104),INDEX($D$20:$AA$20,,$C104)-SUM($D104:V104),INDEX($D$20:$AA$20,,$C104)/INDEX($D$15:$AA$15,1,$C104)))</f>
        <v>0</v>
      </c>
      <c r="X104" s="8">
        <f>IF(X$92&lt;=$C104,0,IF(X$92&gt;(INDEX($D$15:$AA$15,1,$C104)+$C104),INDEX($D$20:$AA$20,,$C104)-SUM($D104:W104),INDEX($D$20:$AA$20,,$C104)/INDEX($D$15:$AA$15,1,$C104)))</f>
        <v>0</v>
      </c>
      <c r="Y104" s="8">
        <f>IF(Y$92&lt;=$C104,0,IF(Y$92&gt;(INDEX($D$15:$AA$15,1,$C104)+$C104),INDEX($D$20:$AA$20,,$C104)-SUM($D104:X104),INDEX($D$20:$AA$20,,$C104)/INDEX($D$15:$AA$15,1,$C104)))</f>
        <v>0</v>
      </c>
      <c r="Z104" s="8">
        <f>IF(Z$92&lt;=$C104,0,IF(Z$92&gt;(INDEX($D$15:$AA$15,1,$C104)+$C104),INDEX($D$20:$AA$20,,$C104)-SUM($D104:Y104),INDEX($D$20:$AA$20,,$C104)/INDEX($D$15:$AA$15,1,$C104)))</f>
        <v>0</v>
      </c>
      <c r="AA104" s="8">
        <f>IF(AA$92&lt;=$C104,0,IF(AA$92&gt;(INDEX($D$15:$AA$15,1,$C104)+$C104),INDEX($D$20:$AA$20,,$C104)-SUM($D104:Z104),INDEX($D$20:$AA$20,,$C104)/INDEX($D$15:$AA$15,1,$C104)))</f>
        <v>0</v>
      </c>
      <c r="AB104" s="8">
        <f>IF(AB$92&lt;=$C104,0,IF(AB$92&gt;(INDEX($D$15:$AA$15,1,$C104)+$C104),INDEX($D$20:$AA$20,,$C104)-SUM($D104:AA104),INDEX($D$20:$AA$20,,$C104)/INDEX($D$15:$AA$15,1,$C104)))</f>
        <v>0</v>
      </c>
      <c r="AC104" s="8">
        <f>IF(AC$92&lt;=$C104,0,IF(AC$92&gt;(INDEX($D$15:$AA$15,1,$C104)+$C104),INDEX($D$20:$AA$20,,$C104)-SUM($D104:AB104),INDEX($D$20:$AA$20,,$C104)/INDEX($D$15:$AA$15,1,$C104)))</f>
        <v>0</v>
      </c>
      <c r="AD104" s="8">
        <f>IF(AD$92&lt;=$C104,0,IF(AD$92&gt;(INDEX($D$15:$AG$15,1,$C104)+$C104),INDEX($D$20:$AG$20,,$C104)-SUM($D104:AC104),INDEX($D$20:$AG$20,,$C104)/INDEX($D$15:$AG$15,1,$C104)))*0.5</f>
        <v>0</v>
      </c>
      <c r="AE104" s="8">
        <f>IF(AE$92&lt;=$C104,0,IF(AE$92&gt;(INDEX($D$15:$AG$15,1,$C104)+$C104),INDEX($D$20:$AG$20,,$C104)-SUM($D104:AD104),INDEX($D$20:$AG$20,,$C104)/INDEX($D$15:$AG$15,1,$C104)))</f>
        <v>0</v>
      </c>
      <c r="AF104" s="8">
        <f>IF(AF$92&lt;=$C104,0,IF(AF$92&gt;(INDEX($D$15:$AG$15,1,$C104)+$C104),INDEX($D$20:$AG$20,,$C104)-SUM($D104:AE104),INDEX($D$20:$AG$20,,$C104)/INDEX($D$15:$AG$15,1,$C104)))</f>
        <v>0</v>
      </c>
      <c r="AG104" s="8">
        <f>IF(AG$92&lt;=$C104,0,IF(AG$92&gt;(INDEX($D$15:$AG$15,1,$C104)+$C104),INDEX($D$20:$AG$20,,$C104)-SUM($D104:AF104),INDEX($D$20:$AG$20,,$C104)/INDEX($D$15:$AG$15,1,$C104)))</f>
        <v>0</v>
      </c>
      <c r="AH104" s="11">
        <f t="shared" si="28"/>
        <v>0</v>
      </c>
      <c r="AI104" s="11">
        <v>0</v>
      </c>
      <c r="AJ104" s="11">
        <f t="shared" si="29"/>
        <v>0</v>
      </c>
      <c r="AK104" s="10">
        <f t="shared" si="30"/>
        <v>-16.5</v>
      </c>
    </row>
    <row r="105" spans="3:42" ht="12" outlineLevel="1" x14ac:dyDescent="0.2">
      <c r="C105" s="10">
        <v>11</v>
      </c>
      <c r="E105" s="8">
        <f>IF(E$92&lt;=$C105,0,IF(E$92&gt;(INDEX($D$15:$AA$15,1,$C105)+$C105),INDEX($D$20:$AA$20,,$C105)-SUM($D105:D105),INDEX($D$20:$AA$20,,$C105)/INDEX($D$15:$AA$15,1,$C105)))</f>
        <v>0</v>
      </c>
      <c r="F105" s="8">
        <f>IF(F$92&lt;=$C105,0,IF(F$92&gt;(INDEX($D$15:$AA$15,1,$C105)+$C105),INDEX($D$20:$AA$20,,$C105)-SUM($D105:E105),INDEX($D$20:$AA$20,,$C105)/INDEX($D$15:$AA$15,1,$C105)))</f>
        <v>0</v>
      </c>
      <c r="G105" s="8">
        <f>IF(G$92&lt;=$C105,0,IF(G$92&gt;(INDEX($D$15:$AA$15,1,$C105)+$C105),INDEX($D$20:$AA$20,,$C105)-SUM($D105:F105),INDEX($D$20:$AA$20,,$C105)/INDEX($D$15:$AA$15,1,$C105)))</f>
        <v>0</v>
      </c>
      <c r="H105" s="8">
        <f>IF(H$92&lt;=$C105,0,IF(H$92&gt;(INDEX($D$15:$AA$15,1,$C105)+$C105),INDEX($D$20:$AA$20,,$C105)-SUM($D105:G105),INDEX($D$20:$AA$20,,$C105)/INDEX($D$15:$AA$15,1,$C105)))</f>
        <v>0</v>
      </c>
      <c r="I105" s="8">
        <f>IF(I$92&lt;=$C105,0,IF(I$92&gt;(INDEX($D$15:$AA$15,1,$C105)+$C105),INDEX($D$20:$AA$20,,$C105)-SUM($D105:H105),INDEX($D$20:$AA$20,,$C105)/INDEX($D$15:$AA$15,1,$C105)))</f>
        <v>0</v>
      </c>
      <c r="J105" s="8">
        <f>IF(J$92&lt;=$C105,0,IF(J$92&gt;(INDEX($D$15:$AA$15,1,$C105)+$C105),INDEX($D$20:$AA$20,,$C105)-SUM($D105:I105),INDEX($D$20:$AA$20,,$C105)/INDEX($D$15:$AA$15,1,$C105)))</f>
        <v>0</v>
      </c>
      <c r="K105" s="8">
        <f>IF(K$92&lt;=$C105,0,IF(K$92&gt;(INDEX($D$15:$AA$15,1,$C105)+$C105),INDEX($D$20:$AA$20,,$C105)-SUM($D105:J105),INDEX($D$20:$AA$20,,$C105)/INDEX($D$15:$AA$15,1,$C105)))</f>
        <v>0</v>
      </c>
      <c r="L105" s="8">
        <f>IF(L$92&lt;=$C105,0,IF(L$92&gt;(INDEX($D$15:$AA$15,1,$C105)+$C105),INDEX($D$20:$AA$20,,$C105)-SUM($D105:K105),INDEX($D$20:$AA$20,,$C105)/INDEX($D$15:$AA$15,1,$C105)))</f>
        <v>0</v>
      </c>
      <c r="M105" s="8">
        <f>IF(M$92&lt;=$C105,0,IF(M$92&gt;(INDEX($D$15:$AA$15,1,$C105)+$C105),INDEX($D$20:$AA$20,,$C105)-SUM($D105:L105),INDEX($D$20:$AA$20,,$C105)/INDEX($D$15:$AA$15,1,$C105)))</f>
        <v>0</v>
      </c>
      <c r="N105" s="8">
        <f>IF(N$92&lt;=$C105,0,IF(N$92&gt;(INDEX($D$15:$AA$15,1,$C105)+$C105),INDEX($D$20:$AA$20,,$C105)-SUM($D105:M105),INDEX($D$20:$AA$20,,$C105)/INDEX($D$15:$AA$15,1,$C105)))</f>
        <v>0</v>
      </c>
      <c r="O105" s="8">
        <f>IF(O$92&lt;=$C105,0,IF(O$92&gt;(INDEX($D$15:$AA$15,1,$C105)+$C105),INDEX($D$20:$AA$20,,$C105)-SUM($D105:N105),INDEX($D$20:$AA$20,,$C105)/INDEX($D$15:$AA$15,1,$C105)))</f>
        <v>4.8070004391743271E-4</v>
      </c>
      <c r="P105" s="8">
        <f>IF(P$92&lt;=$C105,0,IF(P$92&gt;(INDEX($D$15:$AA$15,1,$C105)+$C105),INDEX($D$20:$AA$20,,$C105)-SUM($D105:O105),INDEX($D$20:$AA$20,,$C105)/INDEX($D$15:$AA$15,1,$C105)))</f>
        <v>4.8070004391743271E-4</v>
      </c>
      <c r="Q105" s="8">
        <f>IF(Q$92&lt;=$C105,0,IF(Q$92&gt;(INDEX($D$15:$AA$15,1,$C105)+$C105),INDEX($D$20:$AA$20,,$C105)-SUM($D105:P105),INDEX($D$20:$AA$20,,$C105)/INDEX($D$15:$AA$15,1,$C105)))</f>
        <v>4.8070004391743271E-4</v>
      </c>
      <c r="R105" s="8">
        <f>IF(R$92&lt;=$C105,0,IF(R$92&gt;(INDEX($D$15:$AA$15,1,$C105)+$C105),INDEX($D$20:$AA$20,,$C105)-SUM($D105:Q105),INDEX($D$20:$AA$20,,$C105)/INDEX($D$15:$AA$15,1,$C105)))</f>
        <v>4.8070004391743271E-4</v>
      </c>
      <c r="S105" s="8">
        <f>IF(S$92&lt;=$C105,0,IF(S$92&gt;(INDEX($D$15:$AA$15,1,$C105)+$C105),INDEX($D$20:$AA$20,,$C105)-SUM($D105:R105),INDEX($D$20:$AA$20,,$C105)/INDEX($D$15:$AA$15,1,$C105)))</f>
        <v>4.8070004391743271E-4</v>
      </c>
      <c r="T105" s="8">
        <f>IF(T$92&lt;=$C105,0,IF(T$92&gt;(INDEX($D$15:$AA$15,1,$C105)+$C105),INDEX($D$20:$AA$20,,$C105)-SUM($D105:S105),INDEX($D$20:$AA$20,,$C105)/INDEX($D$15:$AA$15,1,$C105)))</f>
        <v>4.8070004391743271E-4</v>
      </c>
      <c r="U105" s="8">
        <f>IF(U$92&lt;=$C105,0,IF(U$92&gt;(INDEX($D$15:$AA$15,1,$C105)+$C105),INDEX($D$20:$AA$20,,$C105)-SUM($D105:T105),INDEX($D$20:$AA$20,,$C105)/INDEX($D$15:$AA$15,1,$C105)))</f>
        <v>4.8070004391743271E-4</v>
      </c>
      <c r="V105" s="8">
        <f>IF(V$92&lt;=$C105,0,IF(V$92&gt;(INDEX($D$15:$AA$15,1,$C105)+$C105),INDEX($D$20:$AA$20,,$C105)-SUM($D105:U105),INDEX($D$20:$AA$20,,$C105)/INDEX($D$15:$AA$15,1,$C105)))</f>
        <v>4.8070004391743271E-4</v>
      </c>
      <c r="W105" s="8">
        <f>IF(W$92&lt;=$C105,0,IF(W$92&gt;(INDEX($D$15:$AA$15,1,$C105)+$C105),INDEX($D$20:$AA$20,,$C105)-SUM($D105:V105),INDEX($D$20:$AA$20,,$C105)/INDEX($D$15:$AA$15,1,$C105)))</f>
        <v>4.8070004391743271E-4</v>
      </c>
      <c r="X105" s="8">
        <f>IF(X$92&lt;=$C105,0,IF(X$92&gt;(INDEX($D$15:$AA$15,1,$C105)+$C105),INDEX($D$20:$AA$20,,$C105)-SUM($D105:W105),INDEX($D$20:$AA$20,,$C105)/INDEX($D$15:$AA$15,1,$C105)))</f>
        <v>4.8070004391743271E-4</v>
      </c>
      <c r="Y105" s="8">
        <f>IF(Y$92&lt;=$C105,0,IF(Y$92&gt;(INDEX($D$15:$AA$15,1,$C105)+$C105),INDEX($D$20:$AA$20,,$C105)-SUM($D105:X105),INDEX($D$20:$AA$20,,$C105)/INDEX($D$15:$AA$15,1,$C105)))</f>
        <v>4.8070004391743271E-4</v>
      </c>
      <c r="Z105" s="8">
        <f>IF(Z$92&lt;=$C105,0,IF(Z$92&gt;(INDEX($D$15:$AA$15,1,$C105)+$C105),INDEX($D$20:$AA$20,,$C105)-SUM($D105:Y105),INDEX($D$20:$AA$20,,$C105)/INDEX($D$15:$AA$15,1,$C105)))</f>
        <v>4.8070004391743271E-4</v>
      </c>
      <c r="AA105" s="8">
        <f>IF(AA$92&lt;=$C105,0,IF(AA$92&gt;(INDEX($D$15:$AA$15,1,$C105)+$C105),INDEX($D$20:$AA$20,,$C105)-SUM($D105:Z105),INDEX($D$20:$AA$20,,$C105)/INDEX($D$15:$AA$15,1,$C105)))</f>
        <v>4.8070004391743271E-4</v>
      </c>
      <c r="AB105" s="8">
        <f>IF(AB$92&lt;=$C105,0,IF(AB$92&gt;(INDEX($D$15:$AA$15,1,$C105)+$C105),INDEX($D$20:$AA$20,,$C105)-SUM($D105:AA105),INDEX($D$20:$AA$20,,$C105)/INDEX($D$15:$AA$15,1,$C105)))</f>
        <v>4.8070004391743271E-4</v>
      </c>
      <c r="AC105" s="8">
        <f>IF(AC$92&lt;=$C105,0,IF(AC$92&gt;(INDEX($D$15:$AA$15,1,$C105)+$C105),INDEX($D$20:$AA$20,,$C105)-SUM($D105:AB105),INDEX($D$20:$AA$20,,$C105)/INDEX($D$15:$AA$15,1,$C105)))</f>
        <v>4.8070004391743271E-4</v>
      </c>
      <c r="AD105" s="8">
        <f>IF(AD$92&lt;=$C105,0,IF(AD$92&gt;(INDEX($D$15:$AG$15,1,$C105)+$C105),INDEX($D$20:$AG$20,,$C105)-SUM($D105:AC105),INDEX($D$20:$AG$20,,$C105)/INDEX($D$15:$AG$15,1,$C105)))*0.5</f>
        <v>2.4035002195871635E-4</v>
      </c>
      <c r="AE105" s="8">
        <f>IF(AE$92&lt;=$C105,0,IF(AE$92&gt;(INDEX($D$15:$AG$15,1,$C105)+$C105),INDEX($D$20:$AG$20,,$C105)-SUM($D105:AD105),INDEX($D$20:$AG$20,,$C105)/INDEX($D$15:$AG$15,1,$C105)))</f>
        <v>4.8070004391743271E-4</v>
      </c>
      <c r="AF105" s="8">
        <f>IF(AF$92&lt;=$C105,0,IF(AF$92&gt;(INDEX($D$15:$AG$15,1,$C105)+$C105),INDEX($D$20:$AG$20,,$C105)-SUM($D105:AE105),INDEX($D$20:$AG$20,,$C105)/INDEX($D$15:$AG$15,1,$C105)))</f>
        <v>4.8070004391743271E-4</v>
      </c>
      <c r="AG105" s="8">
        <f>IF(AG$92&lt;=$C105,0,IF(AG$92&gt;(INDEX($D$15:$AG$15,1,$C105)+$C105),INDEX($D$20:$AG$20,,$C105)-SUM($D105:AF105),INDEX($D$20:$AG$20,,$C105)/INDEX($D$15:$AG$15,1,$C105)))</f>
        <v>4.8070004391743271E-4</v>
      </c>
      <c r="AH105" s="11">
        <f t="shared" si="28"/>
        <v>6.7298006148440578E-3</v>
      </c>
      <c r="AI105" s="11">
        <v>2.8842002635045962E-2</v>
      </c>
      <c r="AJ105" s="11">
        <f t="shared" si="29"/>
        <v>2.2112202020201904E-2</v>
      </c>
      <c r="AK105" s="106">
        <f t="shared" si="30"/>
        <v>44.5</v>
      </c>
      <c r="AM105">
        <v>60</v>
      </c>
      <c r="AN105">
        <f t="shared" ref="AN105" si="31">AM105-AK105</f>
        <v>15.5</v>
      </c>
      <c r="AO105">
        <v>50</v>
      </c>
      <c r="AP105" s="58">
        <f t="shared" ref="AP105" si="32">AO105-AN105</f>
        <v>34.5</v>
      </c>
    </row>
    <row r="106" spans="3:42" outlineLevel="1" x14ac:dyDescent="0.2">
      <c r="C106" s="10">
        <v>12</v>
      </c>
      <c r="E106" s="8">
        <f>IF(E$92&lt;=$C106,0,IF(E$92&gt;(INDEX($D$15:$AA$15,1,$C106)+$C106),INDEX($D$20:$AA$20,,$C106)-SUM($D106:D106),INDEX($D$20:$AA$20,,$C106)/INDEX($D$15:$AA$15,1,$C106)))</f>
        <v>0</v>
      </c>
      <c r="F106" s="8">
        <f>IF(F$92&lt;=$C106,0,IF(F$92&gt;(INDEX($D$15:$AA$15,1,$C106)+$C106),INDEX($D$20:$AA$20,,$C106)-SUM($D106:E106),INDEX($D$20:$AA$20,,$C106)/INDEX($D$15:$AA$15,1,$C106)))</f>
        <v>0</v>
      </c>
      <c r="G106" s="8">
        <f>IF(G$92&lt;=$C106,0,IF(G$92&gt;(INDEX($D$15:$AA$15,1,$C106)+$C106),INDEX($D$20:$AA$20,,$C106)-SUM($D106:F106),INDEX($D$20:$AA$20,,$C106)/INDEX($D$15:$AA$15,1,$C106)))</f>
        <v>0</v>
      </c>
      <c r="H106" s="8">
        <f>IF(H$92&lt;=$C106,0,IF(H$92&gt;(INDEX($D$15:$AA$15,1,$C106)+$C106),INDEX($D$20:$AA$20,,$C106)-SUM($D106:G106),INDEX($D$20:$AA$20,,$C106)/INDEX($D$15:$AA$15,1,$C106)))</f>
        <v>0</v>
      </c>
      <c r="I106" s="8">
        <f>IF(I$92&lt;=$C106,0,IF(I$92&gt;(INDEX($D$15:$AA$15,1,$C106)+$C106),INDEX($D$20:$AA$20,,$C106)-SUM($D106:H106),INDEX($D$20:$AA$20,,$C106)/INDEX($D$15:$AA$15,1,$C106)))</f>
        <v>0</v>
      </c>
      <c r="J106" s="8">
        <f>IF(J$92&lt;=$C106,0,IF(J$92&gt;(INDEX($D$15:$AA$15,1,$C106)+$C106),INDEX($D$20:$AA$20,,$C106)-SUM($D106:I106),INDEX($D$20:$AA$20,,$C106)/INDEX($D$15:$AA$15,1,$C106)))</f>
        <v>0</v>
      </c>
      <c r="K106" s="8">
        <f>IF(K$92&lt;=$C106,0,IF(K$92&gt;(INDEX($D$15:$AA$15,1,$C106)+$C106),INDEX($D$20:$AA$20,,$C106)-SUM($D106:J106),INDEX($D$20:$AA$20,,$C106)/INDEX($D$15:$AA$15,1,$C106)))</f>
        <v>0</v>
      </c>
      <c r="L106" s="8">
        <f>IF(L$92&lt;=$C106,0,IF(L$92&gt;(INDEX($D$15:$AA$15,1,$C106)+$C106),INDEX($D$20:$AA$20,,$C106)-SUM($D106:K106),INDEX($D$20:$AA$20,,$C106)/INDEX($D$15:$AA$15,1,$C106)))</f>
        <v>0</v>
      </c>
      <c r="M106" s="8">
        <f>IF(M$92&lt;=$C106,0,IF(M$92&gt;(INDEX($D$15:$AA$15,1,$C106)+$C106),INDEX($D$20:$AA$20,,$C106)-SUM($D106:L106),INDEX($D$20:$AA$20,,$C106)/INDEX($D$15:$AA$15,1,$C106)))</f>
        <v>0</v>
      </c>
      <c r="N106" s="8">
        <f>IF(N$92&lt;=$C106,0,IF(N$92&gt;(INDEX($D$15:$AA$15,1,$C106)+$C106),INDEX($D$20:$AA$20,,$C106)-SUM($D106:M106),INDEX($D$20:$AA$20,,$C106)/INDEX($D$15:$AA$15,1,$C106)))</f>
        <v>0</v>
      </c>
      <c r="O106" s="8">
        <f>IF(O$92&lt;=$C106,0,IF(O$92&gt;(INDEX($D$15:$AA$15,1,$C106)+$C106),INDEX($D$20:$AA$20,,$C106)-SUM($D106:N106),INDEX($D$20:$AA$20,,$C106)/INDEX($D$15:$AA$15,1,$C106)))</f>
        <v>0</v>
      </c>
      <c r="P106" s="8">
        <f>IF(P$92&lt;=$C106,0,IF(P$92&gt;(INDEX($D$15:$AA$15,1,$C106)+$C106),INDEX($D$20:$AA$20,,$C106)-SUM($D106:O106),INDEX($D$20:$AA$20,,$C106)/INDEX($D$15:$AA$15,1,$C106)))</f>
        <v>0</v>
      </c>
      <c r="Q106" s="8">
        <f>IF(Q$92&lt;=$C106,0,IF(Q$92&gt;(INDEX($D$15:$AA$15,1,$C106)+$C106),INDEX($D$20:$AA$20,,$C106)-SUM($D106:P106),INDEX($D$20:$AA$20,,$C106)/INDEX($D$15:$AA$15,1,$C106)))</f>
        <v>0</v>
      </c>
      <c r="R106" s="8">
        <f>IF(R$92&lt;=$C106,0,IF(R$92&gt;(INDEX($D$15:$AA$15,1,$C106)+$C106),INDEX($D$20:$AA$20,,$C106)-SUM($D106:Q106),INDEX($D$20:$AA$20,,$C106)/INDEX($D$15:$AA$15,1,$C106)))</f>
        <v>0</v>
      </c>
      <c r="S106" s="8">
        <f>IF(S$92&lt;=$C106,0,IF(S$92&gt;(INDEX($D$15:$AA$15,1,$C106)+$C106),INDEX($D$20:$AA$20,,$C106)-SUM($D106:R106),INDEX($D$20:$AA$20,,$C106)/INDEX($D$15:$AA$15,1,$C106)))</f>
        <v>0</v>
      </c>
      <c r="T106" s="8">
        <f>IF(T$92&lt;=$C106,0,IF(T$92&gt;(INDEX($D$15:$AA$15,1,$C106)+$C106),INDEX($D$20:$AA$20,,$C106)-SUM($D106:S106),INDEX($D$20:$AA$20,,$C106)/INDEX($D$15:$AA$15,1,$C106)))</f>
        <v>0</v>
      </c>
      <c r="U106" s="8">
        <f>IF(U$92&lt;=$C106,0,IF(U$92&gt;(INDEX($D$15:$AA$15,1,$C106)+$C106),INDEX($D$20:$AA$20,,$C106)-SUM($D106:T106),INDEX($D$20:$AA$20,,$C106)/INDEX($D$15:$AA$15,1,$C106)))</f>
        <v>0</v>
      </c>
      <c r="V106" s="8">
        <f>IF(V$92&lt;=$C106,0,IF(V$92&gt;(INDEX($D$15:$AA$15,1,$C106)+$C106),INDEX($D$20:$AA$20,,$C106)-SUM($D106:U106),INDEX($D$20:$AA$20,,$C106)/INDEX($D$15:$AA$15,1,$C106)))</f>
        <v>0</v>
      </c>
      <c r="W106" s="8">
        <f>IF(W$92&lt;=$C106,0,IF(W$92&gt;(INDEX($D$15:$AA$15,1,$C106)+$C106),INDEX($D$20:$AA$20,,$C106)-SUM($D106:V106),INDEX($D$20:$AA$20,,$C106)/INDEX($D$15:$AA$15,1,$C106)))</f>
        <v>0</v>
      </c>
      <c r="X106" s="8">
        <f>IF(X$92&lt;=$C106,0,IF(X$92&gt;(INDEX($D$15:$AA$15,1,$C106)+$C106),INDEX($D$20:$AA$20,,$C106)-SUM($D106:W106),INDEX($D$20:$AA$20,,$C106)/INDEX($D$15:$AA$15,1,$C106)))</f>
        <v>0</v>
      </c>
      <c r="Y106" s="8">
        <f>IF(Y$92&lt;=$C106,0,IF(Y$92&gt;(INDEX($D$15:$AA$15,1,$C106)+$C106),INDEX($D$20:$AA$20,,$C106)-SUM($D106:X106),INDEX($D$20:$AA$20,,$C106)/INDEX($D$15:$AA$15,1,$C106)))</f>
        <v>0</v>
      </c>
      <c r="Z106" s="8">
        <f>IF(Z$92&lt;=$C106,0,IF(Z$92&gt;(INDEX($D$15:$AA$15,1,$C106)+$C106),INDEX($D$20:$AA$20,,$C106)-SUM($D106:Y106),INDEX($D$20:$AA$20,,$C106)/INDEX($D$15:$AA$15,1,$C106)))</f>
        <v>0</v>
      </c>
      <c r="AA106" s="8">
        <f>IF(AA$92&lt;=$C106,0,IF(AA$92&gt;(INDEX($D$15:$AA$15,1,$C106)+$C106),INDEX($D$20:$AA$20,,$C106)-SUM($D106:Z106),INDEX($D$20:$AA$20,,$C106)/INDEX($D$15:$AA$15,1,$C106)))</f>
        <v>0</v>
      </c>
      <c r="AB106" s="8">
        <f>IF(AB$92&lt;=$C106,0,IF(AB$92&gt;(INDEX($D$15:$AA$15,1,$C106)+$C106),INDEX($D$20:$AA$20,,$C106)-SUM($D106:AA106),INDEX($D$20:$AA$20,,$C106)/INDEX($D$15:$AA$15,1,$C106)))</f>
        <v>0</v>
      </c>
      <c r="AC106" s="8">
        <f>IF(AC$92&lt;=$C106,0,IF(AC$92&gt;(INDEX($D$15:$AA$15,1,$C106)+$C106),INDEX($D$20:$AA$20,,$C106)-SUM($D106:AB106),INDEX($D$20:$AA$20,,$C106)/INDEX($D$15:$AA$15,1,$C106)))</f>
        <v>0</v>
      </c>
      <c r="AD106" s="8">
        <f>IF(AD$92&lt;=$C106,0,IF(AD$92&gt;(INDEX($D$15:$AG$15,1,$C106)+$C106),INDEX($D$20:$AG$20,,$C106)-SUM($D106:AC106),INDEX($D$20:$AG$20,,$C106)/INDEX($D$15:$AG$15,1,$C106)))*0.5</f>
        <v>0</v>
      </c>
      <c r="AE106" s="8">
        <f>IF(AE$92&lt;=$C106,0,IF(AE$92&gt;(INDEX($D$15:$AG$15,1,$C106)+$C106),INDEX($D$20:$AG$20,,$C106)-SUM($D106:AD106),INDEX($D$20:$AG$20,,$C106)/INDEX($D$15:$AG$15,1,$C106)))</f>
        <v>0</v>
      </c>
      <c r="AF106" s="8">
        <f>IF(AF$92&lt;=$C106,0,IF(AF$92&gt;(INDEX($D$15:$AG$15,1,$C106)+$C106),INDEX($D$20:$AG$20,,$C106)-SUM($D106:AE106),INDEX($D$20:$AG$20,,$C106)/INDEX($D$15:$AG$15,1,$C106)))</f>
        <v>0</v>
      </c>
      <c r="AG106" s="8">
        <f>IF(AG$92&lt;=$C106,0,IF(AG$92&gt;(INDEX($D$15:$AG$15,1,$C106)+$C106),INDEX($D$20:$AG$20,,$C106)-SUM($D106:AF106),INDEX($D$20:$AG$20,,$C106)/INDEX($D$15:$AG$15,1,$C106)))</f>
        <v>0</v>
      </c>
      <c r="AH106" s="11">
        <f t="shared" si="28"/>
        <v>0</v>
      </c>
      <c r="AI106" s="11">
        <v>0</v>
      </c>
      <c r="AJ106" s="11">
        <f t="shared" si="29"/>
        <v>0</v>
      </c>
      <c r="AK106" s="10">
        <f t="shared" si="30"/>
        <v>-14.5</v>
      </c>
    </row>
    <row r="107" spans="3:42" outlineLevel="1" x14ac:dyDescent="0.2">
      <c r="C107" s="10">
        <v>13</v>
      </c>
      <c r="E107" s="8">
        <f>IF(E$92&lt;=$C107,0,IF(E$92&gt;(INDEX($D$15:$AA$15,1,$C107)+$C107),INDEX($D$20:$AA$20,,$C107)-SUM($D107:D107),INDEX($D$20:$AA$20,,$C107)/INDEX($D$15:$AA$15,1,$C107)))</f>
        <v>0</v>
      </c>
      <c r="F107" s="8">
        <f>IF(F$92&lt;=$C107,0,IF(F$92&gt;(INDEX($D$15:$AA$15,1,$C107)+$C107),INDEX($D$20:$AA$20,,$C107)-SUM($D107:E107),INDEX($D$20:$AA$20,,$C107)/INDEX($D$15:$AA$15,1,$C107)))</f>
        <v>0</v>
      </c>
      <c r="G107" s="8">
        <f>IF(G$92&lt;=$C107,0,IF(G$92&gt;(INDEX($D$15:$AA$15,1,$C107)+$C107),INDEX($D$20:$AA$20,,$C107)-SUM($D107:F107),INDEX($D$20:$AA$20,,$C107)/INDEX($D$15:$AA$15,1,$C107)))</f>
        <v>0</v>
      </c>
      <c r="H107" s="8">
        <f>IF(H$92&lt;=$C107,0,IF(H$92&gt;(INDEX($D$15:$AA$15,1,$C107)+$C107),INDEX($D$20:$AA$20,,$C107)-SUM($D107:G107),INDEX($D$20:$AA$20,,$C107)/INDEX($D$15:$AA$15,1,$C107)))</f>
        <v>0</v>
      </c>
      <c r="I107" s="8">
        <f>IF(I$92&lt;=$C107,0,IF(I$92&gt;(INDEX($D$15:$AA$15,1,$C107)+$C107),INDEX($D$20:$AA$20,,$C107)-SUM($D107:H107),INDEX($D$20:$AA$20,,$C107)/INDEX($D$15:$AA$15,1,$C107)))</f>
        <v>0</v>
      </c>
      <c r="J107" s="8">
        <f>IF(J$92&lt;=$C107,0,IF(J$92&gt;(INDEX($D$15:$AA$15,1,$C107)+$C107),INDEX($D$20:$AA$20,,$C107)-SUM($D107:I107),INDEX($D$20:$AA$20,,$C107)/INDEX($D$15:$AA$15,1,$C107)))</f>
        <v>0</v>
      </c>
      <c r="K107" s="8">
        <f>IF(K$92&lt;=$C107,0,IF(K$92&gt;(INDEX($D$15:$AA$15,1,$C107)+$C107),INDEX($D$20:$AA$20,,$C107)-SUM($D107:J107),INDEX($D$20:$AA$20,,$C107)/INDEX($D$15:$AA$15,1,$C107)))</f>
        <v>0</v>
      </c>
      <c r="L107" s="8">
        <f>IF(L$92&lt;=$C107,0,IF(L$92&gt;(INDEX($D$15:$AA$15,1,$C107)+$C107),INDEX($D$20:$AA$20,,$C107)-SUM($D107:K107),INDEX($D$20:$AA$20,,$C107)/INDEX($D$15:$AA$15,1,$C107)))</f>
        <v>0</v>
      </c>
      <c r="M107" s="8">
        <f>IF(M$92&lt;=$C107,0,IF(M$92&gt;(INDEX($D$15:$AA$15,1,$C107)+$C107),INDEX($D$20:$AA$20,,$C107)-SUM($D107:L107),INDEX($D$20:$AA$20,,$C107)/INDEX($D$15:$AA$15,1,$C107)))</f>
        <v>0</v>
      </c>
      <c r="N107" s="8">
        <f>IF(N$92&lt;=$C107,0,IF(N$92&gt;(INDEX($D$15:$AA$15,1,$C107)+$C107),INDEX($D$20:$AA$20,,$C107)-SUM($D107:M107),INDEX($D$20:$AA$20,,$C107)/INDEX($D$15:$AA$15,1,$C107)))</f>
        <v>0</v>
      </c>
      <c r="O107" s="8">
        <f>IF(O$92&lt;=$C107,0,IF(O$92&gt;(INDEX($D$15:$AA$15,1,$C107)+$C107),INDEX($D$20:$AA$20,,$C107)-SUM($D107:N107),INDEX($D$20:$AA$20,,$C107)/INDEX($D$15:$AA$15,1,$C107)))</f>
        <v>0</v>
      </c>
      <c r="P107" s="8">
        <f>IF(P$92&lt;=$C107,0,IF(P$92&gt;(INDEX($D$15:$AA$15,1,$C107)+$C107),INDEX($D$20:$AA$20,,$C107)-SUM($D107:O107),INDEX($D$20:$AA$20,,$C107)/INDEX($D$15:$AA$15,1,$C107)))</f>
        <v>0</v>
      </c>
      <c r="Q107" s="8">
        <f>IF(Q$92&lt;=$C107,0,IF(Q$92&gt;(INDEX($D$15:$AA$15,1,$C107)+$C107),INDEX($D$20:$AA$20,,$C107)-SUM($D107:P107),INDEX($D$20:$AA$20,,$C107)/INDEX($D$15:$AA$15,1,$C107)))</f>
        <v>0</v>
      </c>
      <c r="R107" s="8">
        <f>IF(R$92&lt;=$C107,0,IF(R$92&gt;(INDEX($D$15:$AA$15,1,$C107)+$C107),INDEX($D$20:$AA$20,,$C107)-SUM($D107:Q107),INDEX($D$20:$AA$20,,$C107)/INDEX($D$15:$AA$15,1,$C107)))</f>
        <v>0</v>
      </c>
      <c r="S107" s="8">
        <f>IF(S$92&lt;=$C107,0,IF(S$92&gt;(INDEX($D$15:$AA$15,1,$C107)+$C107),INDEX($D$20:$AA$20,,$C107)-SUM($D107:R107),INDEX($D$20:$AA$20,,$C107)/INDEX($D$15:$AA$15,1,$C107)))</f>
        <v>0</v>
      </c>
      <c r="T107" s="8">
        <f>IF(T$92&lt;=$C107,0,IF(T$92&gt;(INDEX($D$15:$AA$15,1,$C107)+$C107),INDEX($D$20:$AA$20,,$C107)-SUM($D107:S107),INDEX($D$20:$AA$20,,$C107)/INDEX($D$15:$AA$15,1,$C107)))</f>
        <v>0</v>
      </c>
      <c r="U107" s="8">
        <f>IF(U$92&lt;=$C107,0,IF(U$92&gt;(INDEX($D$15:$AA$15,1,$C107)+$C107),INDEX($D$20:$AA$20,,$C107)-SUM($D107:T107),INDEX($D$20:$AA$20,,$C107)/INDEX($D$15:$AA$15,1,$C107)))</f>
        <v>0</v>
      </c>
      <c r="V107" s="8">
        <f>IF(V$92&lt;=$C107,0,IF(V$92&gt;(INDEX($D$15:$AA$15,1,$C107)+$C107),INDEX($D$20:$AA$20,,$C107)-SUM($D107:U107),INDEX($D$20:$AA$20,,$C107)/INDEX($D$15:$AA$15,1,$C107)))</f>
        <v>0</v>
      </c>
      <c r="W107" s="8">
        <f>IF(W$92&lt;=$C107,0,IF(W$92&gt;(INDEX($D$15:$AA$15,1,$C107)+$C107),INDEX($D$20:$AA$20,,$C107)-SUM($D107:V107),INDEX($D$20:$AA$20,,$C107)/INDEX($D$15:$AA$15,1,$C107)))</f>
        <v>0</v>
      </c>
      <c r="X107" s="8">
        <f>IF(X$92&lt;=$C107,0,IF(X$92&gt;(INDEX($D$15:$AA$15,1,$C107)+$C107),INDEX($D$20:$AA$20,,$C107)-SUM($D107:W107),INDEX($D$20:$AA$20,,$C107)/INDEX($D$15:$AA$15,1,$C107)))</f>
        <v>0</v>
      </c>
      <c r="Y107" s="8">
        <f>IF(Y$92&lt;=$C107,0,IF(Y$92&gt;(INDEX($D$15:$AA$15,1,$C107)+$C107),INDEX($D$20:$AA$20,,$C107)-SUM($D107:X107),INDEX($D$20:$AA$20,,$C107)/INDEX($D$15:$AA$15,1,$C107)))</f>
        <v>0</v>
      </c>
      <c r="Z107" s="8">
        <f>IF(Z$92&lt;=$C107,0,IF(Z$92&gt;(INDEX($D$15:$AA$15,1,$C107)+$C107),INDEX($D$20:$AA$20,,$C107)-SUM($D107:Y107),INDEX($D$20:$AA$20,,$C107)/INDEX($D$15:$AA$15,1,$C107)))</f>
        <v>0</v>
      </c>
      <c r="AA107" s="8">
        <f>IF(AA$92&lt;=$C107,0,IF(AA$92&gt;(INDEX($D$15:$AA$15,1,$C107)+$C107),INDEX($D$20:$AA$20,,$C107)-SUM($D107:Z107),INDEX($D$20:$AA$20,,$C107)/INDEX($D$15:$AA$15,1,$C107)))</f>
        <v>0</v>
      </c>
      <c r="AB107" s="8">
        <f>IF(AB$92&lt;=$C107,0,IF(AB$92&gt;(INDEX($D$15:$AA$15,1,$C107)+$C107),INDEX($D$20:$AA$20,,$C107)-SUM($D107:AA107),INDEX($D$20:$AA$20,,$C107)/INDEX($D$15:$AA$15,1,$C107)))</f>
        <v>0</v>
      </c>
      <c r="AC107" s="8">
        <f>IF(AC$92&lt;=$C107,0,IF(AC$92&gt;(INDEX($D$15:$AA$15,1,$C107)+$C107),INDEX($D$20:$AA$20,,$C107)-SUM($D107:AB107),INDEX($D$20:$AA$20,,$C107)/INDEX($D$15:$AA$15,1,$C107)))</f>
        <v>0</v>
      </c>
      <c r="AD107" s="8">
        <f>IF(AD$92&lt;=$C107,0,IF(AD$92&gt;(INDEX($D$15:$AG$15,1,$C107)+$C107),INDEX($D$20:$AG$20,,$C107)-SUM($D107:AC107),INDEX($D$20:$AG$20,,$C107)/INDEX($D$15:$AG$15,1,$C107)))*0.5</f>
        <v>0</v>
      </c>
      <c r="AE107" s="8">
        <f>IF(AE$92&lt;=$C107,0,IF(AE$92&gt;(INDEX($D$15:$AG$15,1,$C107)+$C107),INDEX($D$20:$AG$20,,$C107)-SUM($D107:AD107),INDEX($D$20:$AG$20,,$C107)/INDEX($D$15:$AG$15,1,$C107)))</f>
        <v>0</v>
      </c>
      <c r="AF107" s="8">
        <f>IF(AF$92&lt;=$C107,0,IF(AF$92&gt;(INDEX($D$15:$AG$15,1,$C107)+$C107),INDEX($D$20:$AG$20,,$C107)-SUM($D107:AE107),INDEX($D$20:$AG$20,,$C107)/INDEX($D$15:$AG$15,1,$C107)))</f>
        <v>0</v>
      </c>
      <c r="AG107" s="8">
        <f>IF(AG$92&lt;=$C107,0,IF(AG$92&gt;(INDEX($D$15:$AG$15,1,$C107)+$C107),INDEX($D$20:$AG$20,,$C107)-SUM($D107:AF107),INDEX($D$20:$AG$20,,$C107)/INDEX($D$15:$AG$15,1,$C107)))</f>
        <v>0</v>
      </c>
      <c r="AH107" s="11">
        <f t="shared" si="28"/>
        <v>0</v>
      </c>
      <c r="AI107" s="11">
        <v>0</v>
      </c>
      <c r="AJ107" s="11">
        <f t="shared" si="29"/>
        <v>0</v>
      </c>
      <c r="AK107" s="10">
        <f t="shared" si="30"/>
        <v>-13.5</v>
      </c>
    </row>
    <row r="108" spans="3:42" outlineLevel="1" x14ac:dyDescent="0.2">
      <c r="C108" s="10">
        <v>14</v>
      </c>
      <c r="E108" s="8">
        <f>IF(E$92&lt;=$C108,0,IF(E$92&gt;(INDEX($D$15:$AA$15,1,$C108)+$C108),INDEX($D$20:$AA$20,,$C108)-SUM($D108:D108),INDEX($D$20:$AA$20,,$C108)/INDEX($D$15:$AA$15,1,$C108)))</f>
        <v>0</v>
      </c>
      <c r="F108" s="8">
        <f>IF(F$92&lt;=$C108,0,IF(F$92&gt;(INDEX($D$15:$AA$15,1,$C108)+$C108),INDEX($D$20:$AA$20,,$C108)-SUM($D108:E108),INDEX($D$20:$AA$20,,$C108)/INDEX($D$15:$AA$15,1,$C108)))</f>
        <v>0</v>
      </c>
      <c r="G108" s="8">
        <f>IF(G$92&lt;=$C108,0,IF(G$92&gt;(INDEX($D$15:$AA$15,1,$C108)+$C108),INDEX($D$20:$AA$20,,$C108)-SUM($D108:F108),INDEX($D$20:$AA$20,,$C108)/INDEX($D$15:$AA$15,1,$C108)))</f>
        <v>0</v>
      </c>
      <c r="H108" s="8">
        <f>IF(H$92&lt;=$C108,0,IF(H$92&gt;(INDEX($D$15:$AA$15,1,$C108)+$C108),INDEX($D$20:$AA$20,,$C108)-SUM($D108:G108),INDEX($D$20:$AA$20,,$C108)/INDEX($D$15:$AA$15,1,$C108)))</f>
        <v>0</v>
      </c>
      <c r="I108" s="8">
        <f>IF(I$92&lt;=$C108,0,IF(I$92&gt;(INDEX($D$15:$AA$15,1,$C108)+$C108),INDEX($D$20:$AA$20,,$C108)-SUM($D108:H108),INDEX($D$20:$AA$20,,$C108)/INDEX($D$15:$AA$15,1,$C108)))</f>
        <v>0</v>
      </c>
      <c r="J108" s="8">
        <f>IF(J$92&lt;=$C108,0,IF(J$92&gt;(INDEX($D$15:$AA$15,1,$C108)+$C108),INDEX($D$20:$AA$20,,$C108)-SUM($D108:I108),INDEX($D$20:$AA$20,,$C108)/INDEX($D$15:$AA$15,1,$C108)))</f>
        <v>0</v>
      </c>
      <c r="K108" s="8">
        <f>IF(K$92&lt;=$C108,0,IF(K$92&gt;(INDEX($D$15:$AA$15,1,$C108)+$C108),INDEX($D$20:$AA$20,,$C108)-SUM($D108:J108),INDEX($D$20:$AA$20,,$C108)/INDEX($D$15:$AA$15,1,$C108)))</f>
        <v>0</v>
      </c>
      <c r="L108" s="8">
        <f>IF(L$92&lt;=$C108,0,IF(L$92&gt;(INDEX($D$15:$AA$15,1,$C108)+$C108),INDEX($D$20:$AA$20,,$C108)-SUM($D108:K108),INDEX($D$20:$AA$20,,$C108)/INDEX($D$15:$AA$15,1,$C108)))</f>
        <v>0</v>
      </c>
      <c r="M108" s="8">
        <f>IF(M$92&lt;=$C108,0,IF(M$92&gt;(INDEX($D$15:$AA$15,1,$C108)+$C108),INDEX($D$20:$AA$20,,$C108)-SUM($D108:L108),INDEX($D$20:$AA$20,,$C108)/INDEX($D$15:$AA$15,1,$C108)))</f>
        <v>0</v>
      </c>
      <c r="N108" s="8">
        <f>IF(N$92&lt;=$C108,0,IF(N$92&gt;(INDEX($D$15:$AA$15,1,$C108)+$C108),INDEX($D$20:$AA$20,,$C108)-SUM($D108:M108),INDEX($D$20:$AA$20,,$C108)/INDEX($D$15:$AA$15,1,$C108)))</f>
        <v>0</v>
      </c>
      <c r="O108" s="8">
        <f>IF(O$92&lt;=$C108,0,IF(O$92&gt;(INDEX($D$15:$AA$15,1,$C108)+$C108),INDEX($D$20:$AA$20,,$C108)-SUM($D108:N108),INDEX($D$20:$AA$20,,$C108)/INDEX($D$15:$AA$15,1,$C108)))</f>
        <v>0</v>
      </c>
      <c r="P108" s="8">
        <f>IF(P$92&lt;=$C108,0,IF(P$92&gt;(INDEX($D$15:$AA$15,1,$C108)+$C108),INDEX($D$20:$AA$20,,$C108)-SUM($D108:O108),INDEX($D$20:$AA$20,,$C108)/INDEX($D$15:$AA$15,1,$C108)))</f>
        <v>0</v>
      </c>
      <c r="Q108" s="8">
        <f>IF(Q$92&lt;=$C108,0,IF(Q$92&gt;(INDEX($D$15:$AA$15,1,$C108)+$C108),INDEX($D$20:$AA$20,,$C108)-SUM($D108:P108),INDEX($D$20:$AA$20,,$C108)/INDEX($D$15:$AA$15,1,$C108)))</f>
        <v>0</v>
      </c>
      <c r="R108" s="8">
        <f>IF(R$92&lt;=$C108,0,IF(R$92&gt;(INDEX($D$15:$AA$15,1,$C108)+$C108),INDEX($D$20:$AA$20,,$C108)-SUM($D108:Q108),INDEX($D$20:$AA$20,,$C108)/INDEX($D$15:$AA$15,1,$C108)))</f>
        <v>0</v>
      </c>
      <c r="S108" s="8">
        <f>IF(S$92&lt;=$C108,0,IF(S$92&gt;(INDEX($D$15:$AA$15,1,$C108)+$C108),INDEX($D$20:$AA$20,,$C108)-SUM($D108:R108),INDEX($D$20:$AA$20,,$C108)/INDEX($D$15:$AA$15,1,$C108)))</f>
        <v>0</v>
      </c>
      <c r="T108" s="8">
        <f>IF(T$92&lt;=$C108,0,IF(T$92&gt;(INDEX($D$15:$AA$15,1,$C108)+$C108),INDEX($D$20:$AA$20,,$C108)-SUM($D108:S108),INDEX($D$20:$AA$20,,$C108)/INDEX($D$15:$AA$15,1,$C108)))</f>
        <v>0</v>
      </c>
      <c r="U108" s="8">
        <f>IF(U$92&lt;=$C108,0,IF(U$92&gt;(INDEX($D$15:$AA$15,1,$C108)+$C108),INDEX($D$20:$AA$20,,$C108)-SUM($D108:T108),INDEX($D$20:$AA$20,,$C108)/INDEX($D$15:$AA$15,1,$C108)))</f>
        <v>0</v>
      </c>
      <c r="V108" s="8">
        <f>IF(V$92&lt;=$C108,0,IF(V$92&gt;(INDEX($D$15:$AA$15,1,$C108)+$C108),INDEX($D$20:$AA$20,,$C108)-SUM($D108:U108),INDEX($D$20:$AA$20,,$C108)/INDEX($D$15:$AA$15,1,$C108)))</f>
        <v>0</v>
      </c>
      <c r="W108" s="8">
        <f>IF(W$92&lt;=$C108,0,IF(W$92&gt;(INDEX($D$15:$AA$15,1,$C108)+$C108),INDEX($D$20:$AA$20,,$C108)-SUM($D108:V108),INDEX($D$20:$AA$20,,$C108)/INDEX($D$15:$AA$15,1,$C108)))</f>
        <v>0</v>
      </c>
      <c r="X108" s="8">
        <f>IF(X$92&lt;=$C108,0,IF(X$92&gt;(INDEX($D$15:$AA$15,1,$C108)+$C108),INDEX($D$20:$AA$20,,$C108)-SUM($D108:W108),INDEX($D$20:$AA$20,,$C108)/INDEX($D$15:$AA$15,1,$C108)))</f>
        <v>0</v>
      </c>
      <c r="Y108" s="8">
        <f>IF(Y$92&lt;=$C108,0,IF(Y$92&gt;(INDEX($D$15:$AA$15,1,$C108)+$C108),INDEX($D$20:$AA$20,,$C108)-SUM($D108:X108),INDEX($D$20:$AA$20,,$C108)/INDEX($D$15:$AA$15,1,$C108)))</f>
        <v>0</v>
      </c>
      <c r="Z108" s="8">
        <f>IF(Z$92&lt;=$C108,0,IF(Z$92&gt;(INDEX($D$15:$AA$15,1,$C108)+$C108),INDEX($D$20:$AA$20,,$C108)-SUM($D108:Y108),INDEX($D$20:$AA$20,,$C108)/INDEX($D$15:$AA$15,1,$C108)))</f>
        <v>0</v>
      </c>
      <c r="AA108" s="8">
        <f>IF(AA$92&lt;=$C108,0,IF(AA$92&gt;(INDEX($D$15:$AA$15,1,$C108)+$C108),INDEX($D$20:$AA$20,,$C108)-SUM($D108:Z108),INDEX($D$20:$AA$20,,$C108)/INDEX($D$15:$AA$15,1,$C108)))</f>
        <v>0</v>
      </c>
      <c r="AB108" s="8">
        <f>IF(AB$92&lt;=$C108,0,IF(AB$92&gt;(INDEX($D$15:$AA$15,1,$C108)+$C108),INDEX($D$20:$AA$20,,$C108)-SUM($D108:AA108),INDEX($D$20:$AA$20,,$C108)/INDEX($D$15:$AA$15,1,$C108)))</f>
        <v>0</v>
      </c>
      <c r="AC108" s="8">
        <f>IF(AC$92&lt;=$C108,0,IF(AC$92&gt;(INDEX($D$15:$AA$15,1,$C108)+$C108),INDEX($D$20:$AA$20,,$C108)-SUM($D108:AB108),INDEX($D$20:$AA$20,,$C108)/INDEX($D$15:$AA$15,1,$C108)))</f>
        <v>0</v>
      </c>
      <c r="AD108" s="8">
        <f>IF(AD$92&lt;=$C108,0,IF(AD$92&gt;(INDEX($D$15:$AG$15,1,$C108)+$C108),INDEX($D$20:$AG$20,,$C108)-SUM($D108:AC108),INDEX($D$20:$AG$20,,$C108)/INDEX($D$15:$AG$15,1,$C108)))*0.5</f>
        <v>0</v>
      </c>
      <c r="AE108" s="8">
        <f>IF(AE$92&lt;=$C108,0,IF(AE$92&gt;(INDEX($D$15:$AG$15,1,$C108)+$C108),INDEX($D$20:$AG$20,,$C108)-SUM($D108:AD108),INDEX($D$20:$AG$20,,$C108)/INDEX($D$15:$AG$15,1,$C108)))</f>
        <v>0</v>
      </c>
      <c r="AF108" s="8">
        <f>IF(AF$92&lt;=$C108,0,IF(AF$92&gt;(INDEX($D$15:$AG$15,1,$C108)+$C108),INDEX($D$20:$AG$20,,$C108)-SUM($D108:AE108),INDEX($D$20:$AG$20,,$C108)/INDEX($D$15:$AG$15,1,$C108)))</f>
        <v>0</v>
      </c>
      <c r="AG108" s="8">
        <f>IF(AG$92&lt;=$C108,0,IF(AG$92&gt;(INDEX($D$15:$AG$15,1,$C108)+$C108),INDEX($D$20:$AG$20,,$C108)-SUM($D108:AF108),INDEX($D$20:$AG$20,,$C108)/INDEX($D$15:$AG$15,1,$C108)))</f>
        <v>0</v>
      </c>
      <c r="AH108" s="11">
        <f t="shared" si="28"/>
        <v>0</v>
      </c>
      <c r="AI108" s="11">
        <v>0</v>
      </c>
      <c r="AJ108" s="11">
        <f t="shared" si="29"/>
        <v>0</v>
      </c>
      <c r="AK108" s="10">
        <f t="shared" si="30"/>
        <v>-12.5</v>
      </c>
    </row>
    <row r="109" spans="3:42" outlineLevel="1" x14ac:dyDescent="0.2">
      <c r="C109" s="10">
        <v>15</v>
      </c>
      <c r="E109" s="8">
        <f>IF(E$92&lt;=$C109,0,IF(E$92&gt;(INDEX($D$15:$AA$15,1,$C109)+$C109),INDEX($D$20:$AA$20,,$C109)-SUM($D109:D109),INDEX($D$20:$AA$20,,$C109)/INDEX($D$15:$AA$15,1,$C109)))</f>
        <v>0</v>
      </c>
      <c r="F109" s="8">
        <f>IF(F$92&lt;=$C109,0,IF(F$92&gt;(INDEX($D$15:$AA$15,1,$C109)+$C109),INDEX($D$20:$AA$20,,$C109)-SUM($D109:E109),INDEX($D$20:$AA$20,,$C109)/INDEX($D$15:$AA$15,1,$C109)))</f>
        <v>0</v>
      </c>
      <c r="G109" s="8">
        <f>IF(G$92&lt;=$C109,0,IF(G$92&gt;(INDEX($D$15:$AA$15,1,$C109)+$C109),INDEX($D$20:$AA$20,,$C109)-SUM($D109:F109),INDEX($D$20:$AA$20,,$C109)/INDEX($D$15:$AA$15,1,$C109)))</f>
        <v>0</v>
      </c>
      <c r="H109" s="8">
        <f>IF(H$92&lt;=$C109,0,IF(H$92&gt;(INDEX($D$15:$AA$15,1,$C109)+$C109),INDEX($D$20:$AA$20,,$C109)-SUM($D109:G109),INDEX($D$20:$AA$20,,$C109)/INDEX($D$15:$AA$15,1,$C109)))</f>
        <v>0</v>
      </c>
      <c r="I109" s="8">
        <f>IF(I$92&lt;=$C109,0,IF(I$92&gt;(INDEX($D$15:$AA$15,1,$C109)+$C109),INDEX($D$20:$AA$20,,$C109)-SUM($D109:H109),INDEX($D$20:$AA$20,,$C109)/INDEX($D$15:$AA$15,1,$C109)))</f>
        <v>0</v>
      </c>
      <c r="J109" s="8">
        <f>IF(J$92&lt;=$C109,0,IF(J$92&gt;(INDEX($D$15:$AA$15,1,$C109)+$C109),INDEX($D$20:$AA$20,,$C109)-SUM($D109:I109),INDEX($D$20:$AA$20,,$C109)/INDEX($D$15:$AA$15,1,$C109)))</f>
        <v>0</v>
      </c>
      <c r="K109" s="8">
        <f>IF(K$92&lt;=$C109,0,IF(K$92&gt;(INDEX($D$15:$AA$15,1,$C109)+$C109),INDEX($D$20:$AA$20,,$C109)-SUM($D109:J109),INDEX($D$20:$AA$20,,$C109)/INDEX($D$15:$AA$15,1,$C109)))</f>
        <v>0</v>
      </c>
      <c r="L109" s="8">
        <f>IF(L$92&lt;=$C109,0,IF(L$92&gt;(INDEX($D$15:$AA$15,1,$C109)+$C109),INDEX($D$20:$AA$20,,$C109)-SUM($D109:K109),INDEX($D$20:$AA$20,,$C109)/INDEX($D$15:$AA$15,1,$C109)))</f>
        <v>0</v>
      </c>
      <c r="M109" s="8">
        <f>IF(M$92&lt;=$C109,0,IF(M$92&gt;(INDEX($D$15:$AA$15,1,$C109)+$C109),INDEX($D$20:$AA$20,,$C109)-SUM($D109:L109),INDEX($D$20:$AA$20,,$C109)/INDEX($D$15:$AA$15,1,$C109)))</f>
        <v>0</v>
      </c>
      <c r="N109" s="8">
        <f>IF(N$92&lt;=$C109,0,IF(N$92&gt;(INDEX($D$15:$AA$15,1,$C109)+$C109),INDEX($D$20:$AA$20,,$C109)-SUM($D109:M109),INDEX($D$20:$AA$20,,$C109)/INDEX($D$15:$AA$15,1,$C109)))</f>
        <v>0</v>
      </c>
      <c r="O109" s="8">
        <f>IF(O$92&lt;=$C109,0,IF(O$92&gt;(INDEX($D$15:$AA$15,1,$C109)+$C109),INDEX($D$20:$AA$20,,$C109)-SUM($D109:N109),INDEX($D$20:$AA$20,,$C109)/INDEX($D$15:$AA$15,1,$C109)))</f>
        <v>0</v>
      </c>
      <c r="P109" s="8">
        <f>IF(P$92&lt;=$C109,0,IF(P$92&gt;(INDEX($D$15:$AA$15,1,$C109)+$C109),INDEX($D$20:$AA$20,,$C109)-SUM($D109:O109),INDEX($D$20:$AA$20,,$C109)/INDEX($D$15:$AA$15,1,$C109)))</f>
        <v>0</v>
      </c>
      <c r="Q109" s="8">
        <f>IF(Q$92&lt;=$C109,0,IF(Q$92&gt;(INDEX($D$15:$AA$15,1,$C109)+$C109),INDEX($D$20:$AA$20,,$C109)-SUM($D109:P109),INDEX($D$20:$AA$20,,$C109)/INDEX($D$15:$AA$15,1,$C109)))</f>
        <v>0</v>
      </c>
      <c r="R109" s="8">
        <f>IF(R$92&lt;=$C109,0,IF(R$92&gt;(INDEX($D$15:$AA$15,1,$C109)+$C109),INDEX($D$20:$AA$20,,$C109)-SUM($D109:Q109),INDEX($D$20:$AA$20,,$C109)/INDEX($D$15:$AA$15,1,$C109)))</f>
        <v>0</v>
      </c>
      <c r="S109" s="8">
        <f>IF(S$92&lt;=$C109,0,IF(S$92&gt;(INDEX($D$15:$AA$15,1,$C109)+$C109),INDEX($D$20:$AA$20,,$C109)-SUM($D109:R109),INDEX($D$20:$AA$20,,$C109)/INDEX($D$15:$AA$15,1,$C109)))</f>
        <v>0</v>
      </c>
      <c r="T109" s="8">
        <f>IF(T$92&lt;=$C109,0,IF(T$92&gt;(INDEX($D$15:$AA$15,1,$C109)+$C109),INDEX($D$20:$AA$20,,$C109)-SUM($D109:S109),INDEX($D$20:$AA$20,,$C109)/INDEX($D$15:$AA$15,1,$C109)))</f>
        <v>0</v>
      </c>
      <c r="U109" s="8">
        <f>IF(U$92&lt;=$C109,0,IF(U$92&gt;(INDEX($D$15:$AA$15,1,$C109)+$C109),INDEX($D$20:$AA$20,,$C109)-SUM($D109:T109),INDEX($D$20:$AA$20,,$C109)/INDEX($D$15:$AA$15,1,$C109)))</f>
        <v>0</v>
      </c>
      <c r="V109" s="8">
        <f>IF(V$92&lt;=$C109,0,IF(V$92&gt;(INDEX($D$15:$AA$15,1,$C109)+$C109),INDEX($D$20:$AA$20,,$C109)-SUM($D109:U109),INDEX($D$20:$AA$20,,$C109)/INDEX($D$15:$AA$15,1,$C109)))</f>
        <v>0</v>
      </c>
      <c r="W109" s="8">
        <f>IF(W$92&lt;=$C109,0,IF(W$92&gt;(INDEX($D$15:$AA$15,1,$C109)+$C109),INDEX($D$20:$AA$20,,$C109)-SUM($D109:V109),INDEX($D$20:$AA$20,,$C109)/INDEX($D$15:$AA$15,1,$C109)))</f>
        <v>0</v>
      </c>
      <c r="X109" s="8">
        <f>IF(X$92&lt;=$C109,0,IF(X$92&gt;(INDEX($D$15:$AA$15,1,$C109)+$C109),INDEX($D$20:$AA$20,,$C109)-SUM($D109:W109),INDEX($D$20:$AA$20,,$C109)/INDEX($D$15:$AA$15,1,$C109)))</f>
        <v>0</v>
      </c>
      <c r="Y109" s="8">
        <f>IF(Y$92&lt;=$C109,0,IF(Y$92&gt;(INDEX($D$15:$AA$15,1,$C109)+$C109),INDEX($D$20:$AA$20,,$C109)-SUM($D109:X109),INDEX($D$20:$AA$20,,$C109)/INDEX($D$15:$AA$15,1,$C109)))</f>
        <v>0</v>
      </c>
      <c r="Z109" s="8">
        <f>IF(Z$92&lt;=$C109,0,IF(Z$92&gt;(INDEX($D$15:$AA$15,1,$C109)+$C109),INDEX($D$20:$AA$20,,$C109)-SUM($D109:Y109),INDEX($D$20:$AA$20,,$C109)/INDEX($D$15:$AA$15,1,$C109)))</f>
        <v>0</v>
      </c>
      <c r="AA109" s="8">
        <f>IF(AA$92&lt;=$C109,0,IF(AA$92&gt;(INDEX($D$15:$AA$15,1,$C109)+$C109),INDEX($D$20:$AA$20,,$C109)-SUM($D109:Z109),INDEX($D$20:$AA$20,,$C109)/INDEX($D$15:$AA$15,1,$C109)))</f>
        <v>0</v>
      </c>
      <c r="AB109" s="8">
        <f>IF(AB$92&lt;=$C109,0,IF(AB$92&gt;(INDEX($D$15:$AA$15,1,$C109)+$C109),INDEX($D$20:$AA$20,,$C109)-SUM($D109:AA109),INDEX($D$20:$AA$20,,$C109)/INDEX($D$15:$AA$15,1,$C109)))</f>
        <v>0</v>
      </c>
      <c r="AC109" s="8">
        <f>IF(AC$92&lt;=$C109,0,IF(AC$92&gt;(INDEX($D$15:$AA$15,1,$C109)+$C109),INDEX($D$20:$AA$20,,$C109)-SUM($D109:AB109),INDEX($D$20:$AA$20,,$C109)/INDEX($D$15:$AA$15,1,$C109)))</f>
        <v>0</v>
      </c>
      <c r="AD109" s="8">
        <f>IF(AD$92&lt;=$C109,0,IF(AD$92&gt;(INDEX($D$15:$AG$15,1,$C109)+$C109),INDEX($D$20:$AG$20,,$C109)-SUM($D109:AC109),INDEX($D$20:$AG$20,,$C109)/INDEX($D$15:$AG$15,1,$C109)))*0.5</f>
        <v>0</v>
      </c>
      <c r="AE109" s="8">
        <f>IF(AE$92&lt;=$C109,0,IF(AE$92&gt;(INDEX($D$15:$AG$15,1,$C109)+$C109),INDEX($D$20:$AG$20,,$C109)-SUM($D109:AD109),INDEX($D$20:$AG$20,,$C109)/INDEX($D$15:$AG$15,1,$C109)))</f>
        <v>0</v>
      </c>
      <c r="AF109" s="8">
        <f>IF(AF$92&lt;=$C109,0,IF(AF$92&gt;(INDEX($D$15:$AG$15,1,$C109)+$C109),INDEX($D$20:$AG$20,,$C109)-SUM($D109:AE109),INDEX($D$20:$AG$20,,$C109)/INDEX($D$15:$AG$15,1,$C109)))</f>
        <v>0</v>
      </c>
      <c r="AG109" s="8">
        <f>IF(AG$92&lt;=$C109,0,IF(AG$92&gt;(INDEX($D$15:$AG$15,1,$C109)+$C109),INDEX($D$20:$AG$20,,$C109)-SUM($D109:AF109),INDEX($D$20:$AG$20,,$C109)/INDEX($D$15:$AG$15,1,$C109)))</f>
        <v>0</v>
      </c>
      <c r="AH109" s="11">
        <f>SUM(E109:AB109)</f>
        <v>0</v>
      </c>
      <c r="AI109" s="11">
        <v>0</v>
      </c>
      <c r="AJ109" s="11">
        <f t="shared" si="29"/>
        <v>0</v>
      </c>
      <c r="AK109" s="10">
        <f t="shared" si="30"/>
        <v>-11.5</v>
      </c>
    </row>
    <row r="110" spans="3:42" outlineLevel="1" x14ac:dyDescent="0.2">
      <c r="C110" s="10">
        <v>16</v>
      </c>
      <c r="E110" s="8">
        <f>IF(E$92&lt;=$C110,0,IF(E$92&gt;(INDEX($D$15:$AA$15,1,$C110)+$C110),INDEX($D$20:$AA$20,,$C110)-SUM($D110:D110),INDEX($D$20:$AA$20,,$C110)/INDEX($D$15:$AA$15,1,$C110)))</f>
        <v>0</v>
      </c>
      <c r="F110" s="8">
        <f>IF(F$92&lt;=$C110,0,IF(F$92&gt;(INDEX($D$15:$AA$15,1,$C110)+$C110),INDEX($D$20:$AA$20,,$C110)-SUM($D110:E110),INDEX($D$20:$AA$20,,$C110)/INDEX($D$15:$AA$15,1,$C110)))</f>
        <v>0</v>
      </c>
      <c r="G110" s="8">
        <f>IF(G$92&lt;=$C110,0,IF(G$92&gt;(INDEX($D$15:$AA$15,1,$C110)+$C110),INDEX($D$20:$AA$20,,$C110)-SUM($D110:F110),INDEX($D$20:$AA$20,,$C110)/INDEX($D$15:$AA$15,1,$C110)))</f>
        <v>0</v>
      </c>
      <c r="H110" s="8">
        <f>IF(H$92&lt;=$C110,0,IF(H$92&gt;(INDEX($D$15:$AA$15,1,$C110)+$C110),INDEX($D$20:$AA$20,,$C110)-SUM($D110:G110),INDEX($D$20:$AA$20,,$C110)/INDEX($D$15:$AA$15,1,$C110)))</f>
        <v>0</v>
      </c>
      <c r="I110" s="8">
        <f>IF(I$92&lt;=$C110,0,IF(I$92&gt;(INDEX($D$15:$AA$15,1,$C110)+$C110),INDEX($D$20:$AA$20,,$C110)-SUM($D110:H110),INDEX($D$20:$AA$20,,$C110)/INDEX($D$15:$AA$15,1,$C110)))</f>
        <v>0</v>
      </c>
      <c r="J110" s="8">
        <f>IF(J$92&lt;=$C110,0,IF(J$92&gt;(INDEX($D$15:$AA$15,1,$C110)+$C110),INDEX($D$20:$AA$20,,$C110)-SUM($D110:I110),INDEX($D$20:$AA$20,,$C110)/INDEX($D$15:$AA$15,1,$C110)))</f>
        <v>0</v>
      </c>
      <c r="K110" s="8">
        <f>IF(K$92&lt;=$C110,0,IF(K$92&gt;(INDEX($D$15:$AA$15,1,$C110)+$C110),INDEX($D$20:$AA$20,,$C110)-SUM($D110:J110),INDEX($D$20:$AA$20,,$C110)/INDEX($D$15:$AA$15,1,$C110)))</f>
        <v>0</v>
      </c>
      <c r="L110" s="8">
        <f>IF(L$92&lt;=$C110,0,IF(L$92&gt;(INDEX($D$15:$AA$15,1,$C110)+$C110),INDEX($D$20:$AA$20,,$C110)-SUM($D110:K110),INDEX($D$20:$AA$20,,$C110)/INDEX($D$15:$AA$15,1,$C110)))</f>
        <v>0</v>
      </c>
      <c r="M110" s="8">
        <f>IF(M$92&lt;=$C110,0,IF(M$92&gt;(INDEX($D$15:$AA$15,1,$C110)+$C110),INDEX($D$20:$AA$20,,$C110)-SUM($D110:L110),INDEX($D$20:$AA$20,,$C110)/INDEX($D$15:$AA$15,1,$C110)))</f>
        <v>0</v>
      </c>
      <c r="N110" s="8">
        <f>IF(N$92&lt;=$C110,0,IF(N$92&gt;(INDEX($D$15:$AA$15,1,$C110)+$C110),INDEX($D$20:$AA$20,,$C110)-SUM($D110:M110),INDEX($D$20:$AA$20,,$C110)/INDEX($D$15:$AA$15,1,$C110)))</f>
        <v>0</v>
      </c>
      <c r="O110" s="8">
        <f>IF(O$92&lt;=$C110,0,IF(O$92&gt;(INDEX($D$15:$AA$15,1,$C110)+$C110),INDEX($D$20:$AA$20,,$C110)-SUM($D110:N110),INDEX($D$20:$AA$20,,$C110)/INDEX($D$15:$AA$15,1,$C110)))</f>
        <v>0</v>
      </c>
      <c r="P110" s="8">
        <f>IF(P$92&lt;=$C110,0,IF(P$92&gt;(INDEX($D$15:$AA$15,1,$C110)+$C110),INDEX($D$20:$AA$20,,$C110)-SUM($D110:O110),INDEX($D$20:$AA$20,,$C110)/INDEX($D$15:$AA$15,1,$C110)))</f>
        <v>0</v>
      </c>
      <c r="Q110" s="8">
        <f>IF(Q$92&lt;=$C110,0,IF(Q$92&gt;(INDEX($D$15:$AA$15,1,$C110)+$C110),INDEX($D$20:$AA$20,,$C110)-SUM($D110:P110),INDEX($D$20:$AA$20,,$C110)/INDEX($D$15:$AA$15,1,$C110)))</f>
        <v>0</v>
      </c>
      <c r="R110" s="8">
        <f>IF(R$92&lt;=$C110,0,IF(R$92&gt;(INDEX($D$15:$AA$15,1,$C110)+$C110),INDEX($D$20:$AA$20,,$C110)-SUM($D110:Q110),INDEX($D$20:$AA$20,,$C110)/INDEX($D$15:$AA$15,1,$C110)))</f>
        <v>0</v>
      </c>
      <c r="S110" s="8">
        <f>IF(S$92&lt;=$C110,0,IF(S$92&gt;(INDEX($D$15:$AA$15,1,$C110)+$C110),INDEX($D$20:$AA$20,,$C110)-SUM($D110:R110),INDEX($D$20:$AA$20,,$C110)/INDEX($D$15:$AA$15,1,$C110)))</f>
        <v>0</v>
      </c>
      <c r="T110" s="8">
        <f>IF(T$92&lt;=$C110,0,IF(T$92&gt;(INDEX($D$15:$AA$15,1,$C110)+$C110),INDEX($D$20:$AA$20,,$C110)-SUM($D110:S110),INDEX($D$20:$AA$20,,$C110)/INDEX($D$15:$AA$15,1,$C110)))</f>
        <v>0</v>
      </c>
      <c r="U110" s="8">
        <f>IF(U$92&lt;=$C110,0,IF(U$92&gt;(INDEX($D$15:$AA$15,1,$C110)+$C110),INDEX($D$20:$AA$20,,$C110)-SUM($D110:T110),INDEX($D$20:$AA$20,,$C110)/INDEX($D$15:$AA$15,1,$C110)))</f>
        <v>0</v>
      </c>
      <c r="V110" s="8">
        <f>IF(V$92&lt;=$C110,0,IF(V$92&gt;(INDEX($D$15:$AA$15,1,$C110)+$C110),INDEX($D$20:$AA$20,,$C110)-SUM($D110:U110),INDEX($D$20:$AA$20,,$C110)/INDEX($D$15:$AA$15,1,$C110)))</f>
        <v>0</v>
      </c>
      <c r="W110" s="8">
        <f>IF(W$92&lt;=$C110,0,IF(W$92&gt;(INDEX($D$15:$AA$15,1,$C110)+$C110),INDEX($D$20:$AA$20,,$C110)-SUM($D110:V110),INDEX($D$20:$AA$20,,$C110)/INDEX($D$15:$AA$15,1,$C110)))</f>
        <v>0</v>
      </c>
      <c r="X110" s="8">
        <f>IF(X$92&lt;=$C110,0,IF(X$92&gt;(INDEX($D$15:$AA$15,1,$C110)+$C110),INDEX($D$20:$AA$20,,$C110)-SUM($D110:W110),INDEX($D$20:$AA$20,,$C110)/INDEX($D$15:$AA$15,1,$C110)))</f>
        <v>0</v>
      </c>
      <c r="Y110" s="8">
        <f>IF(Y$92&lt;=$C110,0,IF(Y$92&gt;(INDEX($D$15:$AA$15,1,$C110)+$C110),INDEX($D$20:$AA$20,,$C110)-SUM($D110:X110),INDEX($D$20:$AA$20,,$C110)/INDEX($D$15:$AA$15,1,$C110)))</f>
        <v>0</v>
      </c>
      <c r="Z110" s="8">
        <f>IF(Z$92&lt;=$C110,0,IF(Z$92&gt;(INDEX($D$15:$AA$15,1,$C110)+$C110),INDEX($D$20:$AA$20,,$C110)-SUM($D110:Y110),INDEX($D$20:$AA$20,,$C110)/INDEX($D$15:$AA$15,1,$C110)))</f>
        <v>0</v>
      </c>
      <c r="AA110" s="8">
        <f>IF(AA$92&lt;=$C110,0,IF(AA$92&gt;(INDEX($D$15:$AA$15,1,$C110)+$C110),INDEX($D$20:$AA$20,,$C110)-SUM($D110:Z110),INDEX($D$20:$AA$20,,$C110)/INDEX($D$15:$AA$15,1,$C110)))</f>
        <v>0</v>
      </c>
      <c r="AB110" s="8">
        <f>IF(AB$92&lt;=$C110,0,IF(AB$92&gt;(INDEX($D$15:$AA$15,1,$C110)+$C110),INDEX($D$20:$AA$20,,$C110)-SUM($D110:AA110),INDEX($D$20:$AA$20,,$C110)/INDEX($D$15:$AA$15,1,$C110)))</f>
        <v>0</v>
      </c>
      <c r="AC110" s="8">
        <f>IF(AC$92&lt;=$C110,0,IF(AC$92&gt;(INDEX($D$15:$AA$15,1,$C110)+$C110),INDEX($D$20:$AA$20,,$C110)-SUM($D110:AB110),INDEX($D$20:$AA$20,,$C110)/INDEX($D$15:$AA$15,1,$C110)))</f>
        <v>0</v>
      </c>
      <c r="AD110" s="8">
        <f>IF(AD$92&lt;=$C110,0,IF(AD$92&gt;(INDEX($D$15:$AG$15,1,$C110)+$C110),INDEX($D$20:$AG$20,,$C110)-SUM($D110:AC110),INDEX($D$20:$AG$20,,$C110)/INDEX($D$15:$AG$15,1,$C110)))*0.5</f>
        <v>0</v>
      </c>
      <c r="AE110" s="8">
        <f>IF(AE$92&lt;=$C110,0,IF(AE$92&gt;(INDEX($D$15:$AG$15,1,$C110)+$C110),INDEX($D$20:$AG$20,,$C110)-SUM($D110:AD110),INDEX($D$20:$AG$20,,$C110)/INDEX($D$15:$AG$15,1,$C110)))</f>
        <v>0</v>
      </c>
      <c r="AF110" s="8">
        <f>IF(AF$92&lt;=$C110,0,IF(AF$92&gt;(INDEX($D$15:$AG$15,1,$C110)+$C110),INDEX($D$20:$AG$20,,$C110)-SUM($D110:AE110),INDEX($D$20:$AG$20,,$C110)/INDEX($D$15:$AG$15,1,$C110)))</f>
        <v>0</v>
      </c>
      <c r="AG110" s="8">
        <f>IF(AG$92&lt;=$C110,0,IF(AG$92&gt;(INDEX($D$15:$AG$15,1,$C110)+$C110),INDEX($D$20:$AG$20,,$C110)-SUM($D110:AF110),INDEX($D$20:$AG$20,,$C110)/INDEX($D$15:$AG$15,1,$C110)))</f>
        <v>0</v>
      </c>
      <c r="AH110" s="11">
        <f t="shared" si="28"/>
        <v>0</v>
      </c>
      <c r="AI110" s="11">
        <v>0</v>
      </c>
      <c r="AJ110" s="11">
        <f t="shared" si="29"/>
        <v>0</v>
      </c>
      <c r="AK110" s="10">
        <f t="shared" si="30"/>
        <v>-10.5</v>
      </c>
    </row>
    <row r="111" spans="3:42" outlineLevel="1" x14ac:dyDescent="0.2">
      <c r="C111" s="10">
        <v>17</v>
      </c>
      <c r="E111" s="8">
        <f>IF(E$92&lt;=$C111,0,IF(E$92&gt;(INDEX($D$15:$AA$15,1,$C111)+$C111),INDEX($D$20:$AA$20,,$C111)-SUM($D111:D111),INDEX($D$20:$AA$20,,$C111)/INDEX($D$15:$AA$15,1,$C111)))</f>
        <v>0</v>
      </c>
      <c r="F111" s="8">
        <f>IF(F$92&lt;=$C111,0,IF(F$92&gt;(INDEX($D$15:$AA$15,1,$C111)+$C111),INDEX($D$20:$AA$20,,$C111)-SUM($D111:E111),INDEX($D$20:$AA$20,,$C111)/INDEX($D$15:$AA$15,1,$C111)))</f>
        <v>0</v>
      </c>
      <c r="G111" s="8">
        <f>IF(G$92&lt;=$C111,0,IF(G$92&gt;(INDEX($D$15:$AA$15,1,$C111)+$C111),INDEX($D$20:$AA$20,,$C111)-SUM($D111:F111),INDEX($D$20:$AA$20,,$C111)/INDEX($D$15:$AA$15,1,$C111)))</f>
        <v>0</v>
      </c>
      <c r="H111" s="8">
        <f>IF(H$92&lt;=$C111,0,IF(H$92&gt;(INDEX($D$15:$AA$15,1,$C111)+$C111),INDEX($D$20:$AA$20,,$C111)-SUM($D111:G111),INDEX($D$20:$AA$20,,$C111)/INDEX($D$15:$AA$15,1,$C111)))</f>
        <v>0</v>
      </c>
      <c r="I111" s="8">
        <f>IF(I$92&lt;=$C111,0,IF(I$92&gt;(INDEX($D$15:$AA$15,1,$C111)+$C111),INDEX($D$20:$AA$20,,$C111)-SUM($D111:H111),INDEX($D$20:$AA$20,,$C111)/INDEX($D$15:$AA$15,1,$C111)))</f>
        <v>0</v>
      </c>
      <c r="J111" s="8">
        <f>IF(J$92&lt;=$C111,0,IF(J$92&gt;(INDEX($D$15:$AA$15,1,$C111)+$C111),INDEX($D$20:$AA$20,,$C111)-SUM($D111:I111),INDEX($D$20:$AA$20,,$C111)/INDEX($D$15:$AA$15,1,$C111)))</f>
        <v>0</v>
      </c>
      <c r="K111" s="8">
        <f>IF(K$92&lt;=$C111,0,IF(K$92&gt;(INDEX($D$15:$AA$15,1,$C111)+$C111),INDEX($D$20:$AA$20,,$C111)-SUM($D111:J111),INDEX($D$20:$AA$20,,$C111)/INDEX($D$15:$AA$15,1,$C111)))</f>
        <v>0</v>
      </c>
      <c r="L111" s="8">
        <f>IF(L$92&lt;=$C111,0,IF(L$92&gt;(INDEX($D$15:$AA$15,1,$C111)+$C111),INDEX($D$20:$AA$20,,$C111)-SUM($D111:K111),INDEX($D$20:$AA$20,,$C111)/INDEX($D$15:$AA$15,1,$C111)))</f>
        <v>0</v>
      </c>
      <c r="M111" s="8">
        <f>IF(M$92&lt;=$C111,0,IF(M$92&gt;(INDEX($D$15:$AA$15,1,$C111)+$C111),INDEX($D$20:$AA$20,,$C111)-SUM($D111:L111),INDEX($D$20:$AA$20,,$C111)/INDEX($D$15:$AA$15,1,$C111)))</f>
        <v>0</v>
      </c>
      <c r="N111" s="8">
        <f>IF(N$92&lt;=$C111,0,IF(N$92&gt;(INDEX($D$15:$AA$15,1,$C111)+$C111),INDEX($D$20:$AA$20,,$C111)-SUM($D111:M111),INDEX($D$20:$AA$20,,$C111)/INDEX($D$15:$AA$15,1,$C111)))</f>
        <v>0</v>
      </c>
      <c r="O111" s="8">
        <f>IF(O$92&lt;=$C111,0,IF(O$92&gt;(INDEX($D$15:$AA$15,1,$C111)+$C111),INDEX($D$20:$AA$20,,$C111)-SUM($D111:N111),INDEX($D$20:$AA$20,,$C111)/INDEX($D$15:$AA$15,1,$C111)))</f>
        <v>0</v>
      </c>
      <c r="P111" s="8">
        <f>IF(P$92&lt;=$C111,0,IF(P$92&gt;(INDEX($D$15:$AA$15,1,$C111)+$C111),INDEX($D$20:$AA$20,,$C111)-SUM($D111:O111),INDEX($D$20:$AA$20,,$C111)/INDEX($D$15:$AA$15,1,$C111)))</f>
        <v>0</v>
      </c>
      <c r="Q111" s="8">
        <f>IF(Q$92&lt;=$C111,0,IF(Q$92&gt;(INDEX($D$15:$AA$15,1,$C111)+$C111),INDEX($D$20:$AA$20,,$C111)-SUM($D111:P111),INDEX($D$20:$AA$20,,$C111)/INDEX($D$15:$AA$15,1,$C111)))</f>
        <v>0</v>
      </c>
      <c r="R111" s="8">
        <f>IF(R$92&lt;=$C111,0,IF(R$92&gt;(INDEX($D$15:$AA$15,1,$C111)+$C111),INDEX($D$20:$AA$20,,$C111)-SUM($D111:Q111),INDEX($D$20:$AA$20,,$C111)/INDEX($D$15:$AA$15,1,$C111)))</f>
        <v>0</v>
      </c>
      <c r="S111" s="8">
        <f>IF(S$92&lt;=$C111,0,IF(S$92&gt;(INDEX($D$15:$AA$15,1,$C111)+$C111),INDEX($D$20:$AA$20,,$C111)-SUM($D111:R111),INDEX($D$20:$AA$20,,$C111)/INDEX($D$15:$AA$15,1,$C111)))</f>
        <v>0</v>
      </c>
      <c r="T111" s="8">
        <f>IF(T$92&lt;=$C111,0,IF(T$92&gt;(INDEX($D$15:$AA$15,1,$C111)+$C111),INDEX($D$20:$AA$20,,$C111)-SUM($D111:S111),INDEX($D$20:$AA$20,,$C111)/INDEX($D$15:$AA$15,1,$C111)))</f>
        <v>0</v>
      </c>
      <c r="U111" s="8">
        <f>IF(U$92&lt;=$C111,0,IF(U$92&gt;(INDEX($D$15:$AA$15,1,$C111)+$C111),INDEX($D$20:$AA$20,,$C111)-SUM($D111:T111),INDEX($D$20:$AA$20,,$C111)/INDEX($D$15:$AA$15,1,$C111)))</f>
        <v>0</v>
      </c>
      <c r="V111" s="8">
        <f>IF(V$92&lt;=$C111,0,IF(V$92&gt;(INDEX($D$15:$AA$15,1,$C111)+$C111),INDEX($D$20:$AA$20,,$C111)-SUM($D111:U111),INDEX($D$20:$AA$20,,$C111)/INDEX($D$15:$AA$15,1,$C111)))</f>
        <v>0</v>
      </c>
      <c r="W111" s="8">
        <f>IF(W$92&lt;=$C111,0,IF(W$92&gt;(INDEX($D$15:$AA$15,1,$C111)+$C111),INDEX($D$20:$AA$20,,$C111)-SUM($D111:V111),INDEX($D$20:$AA$20,,$C111)/INDEX($D$15:$AA$15,1,$C111)))</f>
        <v>0</v>
      </c>
      <c r="X111" s="8">
        <f>IF(X$92&lt;=$C111,0,IF(X$92&gt;(INDEX($D$15:$AA$15,1,$C111)+$C111),INDEX($D$20:$AA$20,,$C111)-SUM($D111:W111),INDEX($D$20:$AA$20,,$C111)/INDEX($D$15:$AA$15,1,$C111)))</f>
        <v>0</v>
      </c>
      <c r="Y111" s="8">
        <f>IF(Y$92&lt;=$C111,0,IF(Y$92&gt;(INDEX($D$15:$AA$15,1,$C111)+$C111),INDEX($D$20:$AA$20,,$C111)-SUM($D111:X111),INDEX($D$20:$AA$20,,$C111)/INDEX($D$15:$AA$15,1,$C111)))</f>
        <v>0</v>
      </c>
      <c r="Z111" s="8">
        <f>IF(Z$92&lt;=$C111,0,IF(Z$92&gt;(INDEX($D$15:$AA$15,1,$C111)+$C111),INDEX($D$20:$AA$20,,$C111)-SUM($D111:Y111),INDEX($D$20:$AA$20,,$C111)/INDEX($D$15:$AA$15,1,$C111)))</f>
        <v>0</v>
      </c>
      <c r="AA111" s="8">
        <f>IF(AA$92&lt;=$C111,0,IF(AA$92&gt;(INDEX($D$15:$AA$15,1,$C111)+$C111),INDEX($D$20:$AA$20,,$C111)-SUM($D111:Z111),INDEX($D$20:$AA$20,,$C111)/INDEX($D$15:$AA$15,1,$C111)))</f>
        <v>0</v>
      </c>
      <c r="AB111" s="8">
        <f>IF(AB$92&lt;=$C111,0,IF(AB$92&gt;(INDEX($D$15:$AA$15,1,$C111)+$C111),INDEX($D$20:$AA$20,,$C111)-SUM($D111:AA111),INDEX($D$20:$AA$20,,$C111)/INDEX($D$15:$AA$15,1,$C111)))</f>
        <v>0</v>
      </c>
      <c r="AC111" s="8">
        <f>IF(AC$92&lt;=$C111,0,IF(AC$92&gt;(INDEX($D$15:$AA$15,1,$C111)+$C111),INDEX($D$20:$AA$20,,$C111)-SUM($D111:AB111),INDEX($D$20:$AA$20,,$C111)/INDEX($D$15:$AA$15,1,$C111)))</f>
        <v>0</v>
      </c>
      <c r="AD111" s="8">
        <f>IF(AD$92&lt;=$C111,0,IF(AD$92&gt;(INDEX($D$15:$AG$15,1,$C111)+$C111),INDEX($D$20:$AG$20,,$C111)-SUM($D111:AC111),INDEX($D$20:$AG$20,,$C111)/INDEX($D$15:$AG$15,1,$C111)))*0.5</f>
        <v>0</v>
      </c>
      <c r="AE111" s="8">
        <f>IF(AE$92&lt;=$C111,0,IF(AE$92&gt;(INDEX($D$15:$AG$15,1,$C111)+$C111),INDEX($D$20:$AG$20,,$C111)-SUM($D111:AD111),INDEX($D$20:$AG$20,,$C111)/INDEX($D$15:$AG$15,1,$C111)))</f>
        <v>0</v>
      </c>
      <c r="AF111" s="8">
        <f>IF(AF$92&lt;=$C111,0,IF(AF$92&gt;(INDEX($D$15:$AG$15,1,$C111)+$C111),INDEX($D$20:$AG$20,,$C111)-SUM($D111:AE111),INDEX($D$20:$AG$20,,$C111)/INDEX($D$15:$AG$15,1,$C111)))</f>
        <v>0</v>
      </c>
      <c r="AG111" s="8">
        <f>IF(AG$92&lt;=$C111,0,IF(AG$92&gt;(INDEX($D$15:$AG$15,1,$C111)+$C111),INDEX($D$20:$AG$20,,$C111)-SUM($D111:AF111),INDEX($D$20:$AG$20,,$C111)/INDEX($D$15:$AG$15,1,$C111)))</f>
        <v>0</v>
      </c>
      <c r="AH111" s="11">
        <f t="shared" si="28"/>
        <v>0</v>
      </c>
      <c r="AI111" s="11">
        <v>0</v>
      </c>
      <c r="AJ111" s="11">
        <f t="shared" si="29"/>
        <v>0</v>
      </c>
      <c r="AK111" s="10">
        <f t="shared" si="30"/>
        <v>-9.5</v>
      </c>
    </row>
    <row r="112" spans="3:42" outlineLevel="1" x14ac:dyDescent="0.2">
      <c r="C112" s="10">
        <v>18</v>
      </c>
      <c r="E112" s="8">
        <f>IF(E$92&lt;=$C112,0,IF(E$92&gt;(INDEX($D$15:$AA$15,1,$C112)+$C112),INDEX($D$20:$AA$20,,$C112)-SUM($D112:D112),INDEX($D$20:$AA$20,,$C112)/INDEX($D$15:$AA$15,1,$C112)))</f>
        <v>0</v>
      </c>
      <c r="F112" s="8">
        <f>IF(F$92&lt;=$C112,0,IF(F$92&gt;(INDEX($D$15:$AA$15,1,$C112)+$C112),INDEX($D$20:$AA$20,,$C112)-SUM($D112:E112),INDEX($D$20:$AA$20,,$C112)/INDEX($D$15:$AA$15,1,$C112)))</f>
        <v>0</v>
      </c>
      <c r="G112" s="8">
        <f>IF(G$92&lt;=$C112,0,IF(G$92&gt;(INDEX($D$15:$AA$15,1,$C112)+$C112),INDEX($D$20:$AA$20,,$C112)-SUM($D112:F112),INDEX($D$20:$AA$20,,$C112)/INDEX($D$15:$AA$15,1,$C112)))</f>
        <v>0</v>
      </c>
      <c r="H112" s="8">
        <f>IF(H$92&lt;=$C112,0,IF(H$92&gt;(INDEX($D$15:$AA$15,1,$C112)+$C112),INDEX($D$20:$AA$20,,$C112)-SUM($D112:G112),INDEX($D$20:$AA$20,,$C112)/INDEX($D$15:$AA$15,1,$C112)))</f>
        <v>0</v>
      </c>
      <c r="I112" s="8">
        <f>IF(I$92&lt;=$C112,0,IF(I$92&gt;(INDEX($D$15:$AA$15,1,$C112)+$C112),INDEX($D$20:$AA$20,,$C112)-SUM($D112:H112),INDEX($D$20:$AA$20,,$C112)/INDEX($D$15:$AA$15,1,$C112)))</f>
        <v>0</v>
      </c>
      <c r="J112" s="8">
        <f>IF(J$92&lt;=$C112,0,IF(J$92&gt;(INDEX($D$15:$AA$15,1,$C112)+$C112),INDEX($D$20:$AA$20,,$C112)-SUM($D112:I112),INDEX($D$20:$AA$20,,$C112)/INDEX($D$15:$AA$15,1,$C112)))</f>
        <v>0</v>
      </c>
      <c r="K112" s="8">
        <f>IF(K$92&lt;=$C112,0,IF(K$92&gt;(INDEX($D$15:$AA$15,1,$C112)+$C112),INDEX($D$20:$AA$20,,$C112)-SUM($D112:J112),INDEX($D$20:$AA$20,,$C112)/INDEX($D$15:$AA$15,1,$C112)))</f>
        <v>0</v>
      </c>
      <c r="L112" s="8">
        <f>IF(L$92&lt;=$C112,0,IF(L$92&gt;(INDEX($D$15:$AA$15,1,$C112)+$C112),INDEX($D$20:$AA$20,,$C112)-SUM($D112:K112),INDEX($D$20:$AA$20,,$C112)/INDEX($D$15:$AA$15,1,$C112)))</f>
        <v>0</v>
      </c>
      <c r="M112" s="8">
        <f>IF(M$92&lt;=$C112,0,IF(M$92&gt;(INDEX($D$15:$AA$15,1,$C112)+$C112),INDEX($D$20:$AA$20,,$C112)-SUM($D112:L112),INDEX($D$20:$AA$20,,$C112)/INDEX($D$15:$AA$15,1,$C112)))</f>
        <v>0</v>
      </c>
      <c r="N112" s="8">
        <f>IF(N$92&lt;=$C112,0,IF(N$92&gt;(INDEX($D$15:$AA$15,1,$C112)+$C112),INDEX($D$20:$AA$20,,$C112)-SUM($D112:M112),INDEX($D$20:$AA$20,,$C112)/INDEX($D$15:$AA$15,1,$C112)))</f>
        <v>0</v>
      </c>
      <c r="O112" s="8">
        <f>IF(O$92&lt;=$C112,0,IF(O$92&gt;(INDEX($D$15:$AA$15,1,$C112)+$C112),INDEX($D$20:$AA$20,,$C112)-SUM($D112:N112),INDEX($D$20:$AA$20,,$C112)/INDEX($D$15:$AA$15,1,$C112)))</f>
        <v>0</v>
      </c>
      <c r="P112" s="8">
        <f>IF(P$92&lt;=$C112,0,IF(P$92&gt;(INDEX($D$15:$AA$15,1,$C112)+$C112),INDEX($D$20:$AA$20,,$C112)-SUM($D112:O112),INDEX($D$20:$AA$20,,$C112)/INDEX($D$15:$AA$15,1,$C112)))</f>
        <v>0</v>
      </c>
      <c r="Q112" s="8">
        <f>IF(Q$92&lt;=$C112,0,IF(Q$92&gt;(INDEX($D$15:$AA$15,1,$C112)+$C112),INDEX($D$20:$AA$20,,$C112)-SUM($D112:P112),INDEX($D$20:$AA$20,,$C112)/INDEX($D$15:$AA$15,1,$C112)))</f>
        <v>0</v>
      </c>
      <c r="R112" s="8">
        <f>IF(R$92&lt;=$C112,0,IF(R$92&gt;(INDEX($D$15:$AA$15,1,$C112)+$C112),INDEX($D$20:$AA$20,,$C112)-SUM($D112:Q112),INDEX($D$20:$AA$20,,$C112)/INDEX($D$15:$AA$15,1,$C112)))</f>
        <v>0</v>
      </c>
      <c r="S112" s="8">
        <f>IF(S$92&lt;=$C112,0,IF(S$92&gt;(INDEX($D$15:$AA$15,1,$C112)+$C112),INDEX($D$20:$AA$20,,$C112)-SUM($D112:R112),INDEX($D$20:$AA$20,,$C112)/INDEX($D$15:$AA$15,1,$C112)))</f>
        <v>0</v>
      </c>
      <c r="T112" s="8">
        <f>IF(T$92&lt;=$C112,0,IF(T$92&gt;(INDEX($D$15:$AA$15,1,$C112)+$C112),INDEX($D$20:$AA$20,,$C112)-SUM($D112:S112),INDEX($D$20:$AA$20,,$C112)/INDEX($D$15:$AA$15,1,$C112)))</f>
        <v>0</v>
      </c>
      <c r="U112" s="8">
        <f>IF(U$92&lt;=$C112,0,IF(U$92&gt;(INDEX($D$15:$AA$15,1,$C112)+$C112),INDEX($D$20:$AA$20,,$C112)-SUM($D112:T112),INDEX($D$20:$AA$20,,$C112)/INDEX($D$15:$AA$15,1,$C112)))</f>
        <v>0</v>
      </c>
      <c r="V112" s="8">
        <f>IF(V$92&lt;=$C112,0,IF(V$92&gt;(INDEX($D$15:$AA$15,1,$C112)+$C112),INDEX($D$20:$AA$20,,$C112)-SUM($D112:U112),INDEX($D$20:$AA$20,,$C112)/INDEX($D$15:$AA$15,1,$C112)))</f>
        <v>0</v>
      </c>
      <c r="W112" s="8">
        <f>IF(W$92&lt;=$C112,0,IF(W$92&gt;(INDEX($D$15:$AA$15,1,$C112)+$C112),INDEX($D$20:$AA$20,,$C112)-SUM($D112:V112),INDEX($D$20:$AA$20,,$C112)/INDEX($D$15:$AA$15,1,$C112)))</f>
        <v>0</v>
      </c>
      <c r="X112" s="8">
        <f>IF(X$92&lt;=$C112,0,IF(X$92&gt;(INDEX($D$15:$AA$15,1,$C112)+$C112),INDEX($D$20:$AA$20,,$C112)-SUM($D112:W112),INDEX($D$20:$AA$20,,$C112)/INDEX($D$15:$AA$15,1,$C112)))</f>
        <v>0</v>
      </c>
      <c r="Y112" s="8">
        <f>IF(Y$92&lt;=$C112,0,IF(Y$92&gt;(INDEX($D$15:$AA$15,1,$C112)+$C112),INDEX($D$20:$AA$20,,$C112)-SUM($D112:X112),INDEX($D$20:$AA$20,,$C112)/INDEX($D$15:$AA$15,1,$C112)))</f>
        <v>0</v>
      </c>
      <c r="Z112" s="8">
        <f>IF(Z$92&lt;=$C112,0,IF(Z$92&gt;(INDEX($D$15:$AA$15,1,$C112)+$C112),INDEX($D$20:$AA$20,,$C112)-SUM($D112:Y112),INDEX($D$20:$AA$20,,$C112)/INDEX($D$15:$AA$15,1,$C112)))</f>
        <v>0</v>
      </c>
      <c r="AA112" s="8">
        <f>IF(AA$92&lt;=$C112,0,IF(AA$92&gt;(INDEX($D$15:$AA$15,1,$C112)+$C112),INDEX($D$20:$AA$20,,$C112)-SUM($D112:Z112),INDEX($D$20:$AA$20,,$C112)/INDEX($D$15:$AA$15,1,$C112)))</f>
        <v>0</v>
      </c>
      <c r="AB112" s="8">
        <f>IF(AB$92&lt;=$C112,0,IF(AB$92&gt;(INDEX($D$15:$AA$15,1,$C112)+$C112),INDEX($D$20:$AA$20,,$C112)-SUM($D112:AA112),INDEX($D$20:$AA$20,,$C112)/INDEX($D$15:$AA$15,1,$C112)))</f>
        <v>0</v>
      </c>
      <c r="AC112" s="8">
        <f>IF(AC$92&lt;=$C112,0,IF(AC$92&gt;(INDEX($D$15:$AA$15,1,$C112)+$C112),INDEX($D$20:$AA$20,,$C112)-SUM($D112:AB112),INDEX($D$20:$AA$20,,$C112)/INDEX($D$15:$AA$15,1,$C112)))</f>
        <v>0</v>
      </c>
      <c r="AD112" s="8">
        <f>IF(AD$92&lt;=$C112,0,IF(AD$92&gt;(INDEX($D$15:$AG$15,1,$C112)+$C112),INDEX($D$20:$AG$20,,$C112)-SUM($D112:AC112),INDEX($D$20:$AG$20,,$C112)/INDEX($D$15:$AG$15,1,$C112)))*0.5</f>
        <v>0</v>
      </c>
      <c r="AE112" s="8">
        <f>IF(AE$92&lt;=$C112,0,IF(AE$92&gt;(INDEX($D$15:$AG$15,1,$C112)+$C112),INDEX($D$20:$AG$20,,$C112)-SUM($D112:AD112),INDEX($D$20:$AG$20,,$C112)/INDEX($D$15:$AG$15,1,$C112)))</f>
        <v>0</v>
      </c>
      <c r="AF112" s="8">
        <f>IF(AF$92&lt;=$C112,0,IF(AF$92&gt;(INDEX($D$15:$AG$15,1,$C112)+$C112),INDEX($D$20:$AG$20,,$C112)-SUM($D112:AE112),INDEX($D$20:$AG$20,,$C112)/INDEX($D$15:$AG$15,1,$C112)))</f>
        <v>0</v>
      </c>
      <c r="AG112" s="8">
        <f>IF(AG$92&lt;=$C112,0,IF(AG$92&gt;(INDEX($D$15:$AG$15,1,$C112)+$C112),INDEX($D$20:$AG$20,,$C112)-SUM($D112:AF112),INDEX($D$20:$AG$20,,$C112)/INDEX($D$15:$AG$15,1,$C112)))</f>
        <v>0</v>
      </c>
      <c r="AH112" s="11">
        <f t="shared" si="28"/>
        <v>0</v>
      </c>
      <c r="AI112" s="11">
        <v>0</v>
      </c>
      <c r="AJ112" s="11">
        <f t="shared" si="29"/>
        <v>0</v>
      </c>
      <c r="AK112" s="10">
        <f t="shared" si="30"/>
        <v>-8.5</v>
      </c>
    </row>
    <row r="113" spans="2:40" outlineLevel="1" x14ac:dyDescent="0.2">
      <c r="C113" s="10">
        <v>19</v>
      </c>
      <c r="E113" s="8">
        <f>IF(E$92&lt;=$C113,0,IF(E$92&gt;(INDEX($D$15:$AA$15,1,$C113)+$C113),INDEX($D$20:$AA$20,,$C113)-SUM($D113:D113),INDEX($D$20:$AA$20,,$C113)/INDEX($D$15:$AA$15,1,$C113)))</f>
        <v>0</v>
      </c>
      <c r="F113" s="8">
        <f>IF(F$92&lt;=$C113,0,IF(F$92&gt;(INDEX($D$15:$AA$15,1,$C113)+$C113),INDEX($D$20:$AA$20,,$C113)-SUM($D113:E113),INDEX($D$20:$AA$20,,$C113)/INDEX($D$15:$AA$15,1,$C113)))</f>
        <v>0</v>
      </c>
      <c r="G113" s="8">
        <f>IF(G$92&lt;=$C113,0,IF(G$92&gt;(INDEX($D$15:$AA$15,1,$C113)+$C113),INDEX($D$20:$AA$20,,$C113)-SUM($D113:F113),INDEX($D$20:$AA$20,,$C113)/INDEX($D$15:$AA$15,1,$C113)))</f>
        <v>0</v>
      </c>
      <c r="H113" s="8">
        <f>IF(H$92&lt;=$C113,0,IF(H$92&gt;(INDEX($D$15:$AA$15,1,$C113)+$C113),INDEX($D$20:$AA$20,,$C113)-SUM($D113:G113),INDEX($D$20:$AA$20,,$C113)/INDEX($D$15:$AA$15,1,$C113)))</f>
        <v>0</v>
      </c>
      <c r="I113" s="8">
        <f>IF(I$92&lt;=$C113,0,IF(I$92&gt;(INDEX($D$15:$AA$15,1,$C113)+$C113),INDEX($D$20:$AA$20,,$C113)-SUM($D113:H113),INDEX($D$20:$AA$20,,$C113)/INDEX($D$15:$AA$15,1,$C113)))</f>
        <v>0</v>
      </c>
      <c r="J113" s="8">
        <f>IF(J$92&lt;=$C113,0,IF(J$92&gt;(INDEX($D$15:$AA$15,1,$C113)+$C113),INDEX($D$20:$AA$20,,$C113)-SUM($D113:I113),INDEX($D$20:$AA$20,,$C113)/INDEX($D$15:$AA$15,1,$C113)))</f>
        <v>0</v>
      </c>
      <c r="K113" s="8">
        <f>IF(K$92&lt;=$C113,0,IF(K$92&gt;(INDEX($D$15:$AA$15,1,$C113)+$C113),INDEX($D$20:$AA$20,,$C113)-SUM($D113:J113),INDEX($D$20:$AA$20,,$C113)/INDEX($D$15:$AA$15,1,$C113)))</f>
        <v>0</v>
      </c>
      <c r="L113" s="8">
        <f>IF(L$92&lt;=$C113,0,IF(L$92&gt;(INDEX($D$15:$AA$15,1,$C113)+$C113),INDEX($D$20:$AA$20,,$C113)-SUM($D113:K113),INDEX($D$20:$AA$20,,$C113)/INDEX($D$15:$AA$15,1,$C113)))</f>
        <v>0</v>
      </c>
      <c r="M113" s="8">
        <f>IF(M$92&lt;=$C113,0,IF(M$92&gt;(INDEX($D$15:$AA$15,1,$C113)+$C113),INDEX($D$20:$AA$20,,$C113)-SUM($D113:L113),INDEX($D$20:$AA$20,,$C113)/INDEX($D$15:$AA$15,1,$C113)))</f>
        <v>0</v>
      </c>
      <c r="N113" s="8">
        <f>IF(N$92&lt;=$C113,0,IF(N$92&gt;(INDEX($D$15:$AA$15,1,$C113)+$C113),INDEX($D$20:$AA$20,,$C113)-SUM($D113:M113),INDEX($D$20:$AA$20,,$C113)/INDEX($D$15:$AA$15,1,$C113)))</f>
        <v>0</v>
      </c>
      <c r="O113" s="8">
        <f>IF(O$92&lt;=$C113,0,IF(O$92&gt;(INDEX($D$15:$AA$15,1,$C113)+$C113),INDEX($D$20:$AA$20,,$C113)-SUM($D113:N113),INDEX($D$20:$AA$20,,$C113)/INDEX($D$15:$AA$15,1,$C113)))</f>
        <v>0</v>
      </c>
      <c r="P113" s="8">
        <f>IF(P$92&lt;=$C113,0,IF(P$92&gt;(INDEX($D$15:$AA$15,1,$C113)+$C113),INDEX($D$20:$AA$20,,$C113)-SUM($D113:O113),INDEX($D$20:$AA$20,,$C113)/INDEX($D$15:$AA$15,1,$C113)))</f>
        <v>0</v>
      </c>
      <c r="Q113" s="8">
        <f>IF(Q$92&lt;=$C113,0,IF(Q$92&gt;(INDEX($D$15:$AA$15,1,$C113)+$C113),INDEX($D$20:$AA$20,,$C113)-SUM($D113:P113),INDEX($D$20:$AA$20,,$C113)/INDEX($D$15:$AA$15,1,$C113)))</f>
        <v>0</v>
      </c>
      <c r="R113" s="8">
        <f>IF(R$92&lt;=$C113,0,IF(R$92&gt;(INDEX($D$15:$AA$15,1,$C113)+$C113),INDEX($D$20:$AA$20,,$C113)-SUM($D113:Q113),INDEX($D$20:$AA$20,,$C113)/INDEX($D$15:$AA$15,1,$C113)))</f>
        <v>0</v>
      </c>
      <c r="S113" s="8">
        <f>IF(S$92&lt;=$C113,0,IF(S$92&gt;(INDEX($D$15:$AA$15,1,$C113)+$C113),INDEX($D$20:$AA$20,,$C113)-SUM($D113:R113),INDEX($D$20:$AA$20,,$C113)/INDEX($D$15:$AA$15,1,$C113)))</f>
        <v>0</v>
      </c>
      <c r="T113" s="8">
        <f>IF(T$92&lt;=$C113,0,IF(T$92&gt;(INDEX($D$15:$AA$15,1,$C113)+$C113),INDEX($D$20:$AA$20,,$C113)-SUM($D113:S113),INDEX($D$20:$AA$20,,$C113)/INDEX($D$15:$AA$15,1,$C113)))</f>
        <v>0</v>
      </c>
      <c r="U113" s="8">
        <f>IF(U$92&lt;=$C113,0,IF(U$92&gt;(INDEX($D$15:$AA$15,1,$C113)+$C113),INDEX($D$20:$AA$20,,$C113)-SUM($D113:T113),INDEX($D$20:$AA$20,,$C113)/INDEX($D$15:$AA$15,1,$C113)))</f>
        <v>0</v>
      </c>
      <c r="V113" s="8">
        <f>IF(V$92&lt;=$C113,0,IF(V$92&gt;(INDEX($D$15:$AA$15,1,$C113)+$C113),INDEX($D$20:$AA$20,,$C113)-SUM($D113:U113),INDEX($D$20:$AA$20,,$C113)/INDEX($D$15:$AA$15,1,$C113)))</f>
        <v>0</v>
      </c>
      <c r="W113" s="8">
        <f>IF(W$92&lt;=$C113,0,IF(W$92&gt;(INDEX($D$15:$AA$15,1,$C113)+$C113),INDEX($D$20:$AA$20,,$C113)-SUM($D113:V113),INDEX($D$20:$AA$20,,$C113)/INDEX($D$15:$AA$15,1,$C113)))</f>
        <v>0</v>
      </c>
      <c r="X113" s="8">
        <f>IF(X$92&lt;=$C113,0,IF(X$92&gt;(INDEX($D$15:$AA$15,1,$C113)+$C113),INDEX($D$20:$AA$20,,$C113)-SUM($D113:W113),INDEX($D$20:$AA$20,,$C113)/INDEX($D$15:$AA$15,1,$C113)))</f>
        <v>0</v>
      </c>
      <c r="Y113" s="8">
        <f>IF(Y$92&lt;=$C113,0,IF(Y$92&gt;(INDEX($D$15:$AA$15,1,$C113)+$C113),INDEX($D$20:$AA$20,,$C113)-SUM($D113:X113),INDEX($D$20:$AA$20,,$C113)/INDEX($D$15:$AA$15,1,$C113)))</f>
        <v>0</v>
      </c>
      <c r="Z113" s="8">
        <f>IF(Z$92&lt;=$C113,0,IF(Z$92&gt;(INDEX($D$15:$AA$15,1,$C113)+$C113),INDEX($D$20:$AA$20,,$C113)-SUM($D113:Y113),INDEX($D$20:$AA$20,,$C113)/INDEX($D$15:$AA$15,1,$C113)))</f>
        <v>0</v>
      </c>
      <c r="AA113" s="8">
        <f>IF(AA$92&lt;=$C113,0,IF(AA$92&gt;(INDEX($D$15:$AA$15,1,$C113)+$C113),INDEX($D$20:$AA$20,,$C113)-SUM($D113:Z113),INDEX($D$20:$AA$20,,$C113)/INDEX($D$15:$AA$15,1,$C113)))</f>
        <v>0</v>
      </c>
      <c r="AB113" s="8">
        <f>IF(AB$92&lt;=$C113,0,IF(AB$92&gt;(INDEX($D$15:$AA$15,1,$C113)+$C113),INDEX($D$20:$AA$20,,$C113)-SUM($D113:AA113),INDEX($D$20:$AA$20,,$C113)/INDEX($D$15:$AA$15,1,$C113)))</f>
        <v>0</v>
      </c>
      <c r="AC113" s="8">
        <f>IF(AC$92&lt;=$C113,0,IF(AC$92&gt;(INDEX($D$15:$AA$15,1,$C113)+$C113),INDEX($D$20:$AA$20,,$C113)-SUM($D113:AB113),INDEX($D$20:$AA$20,,$C113)/INDEX($D$15:$AA$15,1,$C113)))</f>
        <v>0</v>
      </c>
      <c r="AD113" s="8">
        <f>IF(AD$92&lt;=$C113,0,IF(AD$92&gt;(INDEX($D$15:$AG$15,1,$C113)+$C113),INDEX($D$20:$AG$20,,$C113)-SUM($D113:AC113),INDEX($D$20:$AG$20,,$C113)/INDEX($D$15:$AG$15,1,$C113)))*0.5</f>
        <v>0</v>
      </c>
      <c r="AE113" s="8">
        <f>IF(AE$92&lt;=$C113,0,IF(AE$92&gt;(INDEX($D$15:$AG$15,1,$C113)+$C113),INDEX($D$20:$AG$20,,$C113)-SUM($D113:AD113),INDEX($D$20:$AG$20,,$C113)/INDEX($D$15:$AG$15,1,$C113)))</f>
        <v>0</v>
      </c>
      <c r="AF113" s="8">
        <f>IF(AF$92&lt;=$C113,0,IF(AF$92&gt;(INDEX($D$15:$AG$15,1,$C113)+$C113),INDEX($D$20:$AG$20,,$C113)-SUM($D113:AE113),INDEX($D$20:$AG$20,,$C113)/INDEX($D$15:$AG$15,1,$C113)))</f>
        <v>0</v>
      </c>
      <c r="AG113" s="8">
        <f>IF(AG$92&lt;=$C113,0,IF(AG$92&gt;(INDEX($D$15:$AG$15,1,$C113)+$C113),INDEX($D$20:$AG$20,,$C113)-SUM($D113:AF113),INDEX($D$20:$AG$20,,$C113)/INDEX($D$15:$AG$15,1,$C113)))</f>
        <v>0</v>
      </c>
      <c r="AH113" s="11">
        <f t="shared" si="28"/>
        <v>0</v>
      </c>
      <c r="AI113" s="11">
        <v>0</v>
      </c>
      <c r="AJ113" s="11">
        <f t="shared" si="29"/>
        <v>0</v>
      </c>
      <c r="AK113" s="10">
        <f t="shared" si="30"/>
        <v>-7.5</v>
      </c>
    </row>
    <row r="114" spans="2:40" outlineLevel="1" x14ac:dyDescent="0.2">
      <c r="C114" s="10">
        <v>20</v>
      </c>
      <c r="E114" s="8">
        <f>IF(E$92&lt;=$C114,0,IF(E$92&gt;(INDEX($D$15:$AA$15,1,$C114)+$C114),INDEX($D$20:$AA$20,,$C114)-SUM($D114:D114),INDEX($D$20:$AA$20,,$C114)/INDEX($D$15:$AA$15,1,$C114)))</f>
        <v>0</v>
      </c>
      <c r="F114" s="8">
        <f>IF(F$92&lt;=$C114,0,IF(F$92&gt;(INDEX($D$15:$AA$15,1,$C114)+$C114),INDEX($D$20:$AA$20,,$C114)-SUM($D114:E114),INDEX($D$20:$AA$20,,$C114)/INDEX($D$15:$AA$15,1,$C114)))</f>
        <v>0</v>
      </c>
      <c r="G114" s="8">
        <f>IF(G$92&lt;=$C114,0,IF(G$92&gt;(INDEX($D$15:$AA$15,1,$C114)+$C114),INDEX($D$20:$AA$20,,$C114)-SUM($D114:F114),INDEX($D$20:$AA$20,,$C114)/INDEX($D$15:$AA$15,1,$C114)))</f>
        <v>0</v>
      </c>
      <c r="H114" s="8">
        <f>IF(H$92&lt;=$C114,0,IF(H$92&gt;(INDEX($D$15:$AA$15,1,$C114)+$C114),INDEX($D$20:$AA$20,,$C114)-SUM($D114:G114),INDEX($D$20:$AA$20,,$C114)/INDEX($D$15:$AA$15,1,$C114)))</f>
        <v>0</v>
      </c>
      <c r="I114" s="8">
        <f>IF(I$92&lt;=$C114,0,IF(I$92&gt;(INDEX($D$15:$AA$15,1,$C114)+$C114),INDEX($D$20:$AA$20,,$C114)-SUM($D114:H114),INDEX($D$20:$AA$20,,$C114)/INDEX($D$15:$AA$15,1,$C114)))</f>
        <v>0</v>
      </c>
      <c r="J114" s="8">
        <f>IF(J$92&lt;=$C114,0,IF(J$92&gt;(INDEX($D$15:$AA$15,1,$C114)+$C114),INDEX($D$20:$AA$20,,$C114)-SUM($D114:I114),INDEX($D$20:$AA$20,,$C114)/INDEX($D$15:$AA$15,1,$C114)))</f>
        <v>0</v>
      </c>
      <c r="K114" s="8">
        <f>IF(K$92&lt;=$C114,0,IF(K$92&gt;(INDEX($D$15:$AA$15,1,$C114)+$C114),INDEX($D$20:$AA$20,,$C114)-SUM($D114:J114),INDEX($D$20:$AA$20,,$C114)/INDEX($D$15:$AA$15,1,$C114)))</f>
        <v>0</v>
      </c>
      <c r="L114" s="8">
        <f>IF(L$92&lt;=$C114,0,IF(L$92&gt;(INDEX($D$15:$AA$15,1,$C114)+$C114),INDEX($D$20:$AA$20,,$C114)-SUM($D114:K114),INDEX($D$20:$AA$20,,$C114)/INDEX($D$15:$AA$15,1,$C114)))</f>
        <v>0</v>
      </c>
      <c r="M114" s="8">
        <f>IF(M$92&lt;=$C114,0,IF(M$92&gt;(INDEX($D$15:$AA$15,1,$C114)+$C114),INDEX($D$20:$AA$20,,$C114)-SUM($D114:L114),INDEX($D$20:$AA$20,,$C114)/INDEX($D$15:$AA$15,1,$C114)))</f>
        <v>0</v>
      </c>
      <c r="N114" s="8">
        <f>IF(N$92&lt;=$C114,0,IF(N$92&gt;(INDEX($D$15:$AA$15,1,$C114)+$C114),INDEX($D$20:$AA$20,,$C114)-SUM($D114:M114),INDEX($D$20:$AA$20,,$C114)/INDEX($D$15:$AA$15,1,$C114)))</f>
        <v>0</v>
      </c>
      <c r="O114" s="8">
        <f>IF(O$92&lt;=$C114,0,IF(O$92&gt;(INDEX($D$15:$AA$15,1,$C114)+$C114),INDEX($D$20:$AA$20,,$C114)-SUM($D114:N114),INDEX($D$20:$AA$20,,$C114)/INDEX($D$15:$AA$15,1,$C114)))</f>
        <v>0</v>
      </c>
      <c r="P114" s="8">
        <f>IF(P$92&lt;=$C114,0,IF(P$92&gt;(INDEX($D$15:$AA$15,1,$C114)+$C114),INDEX($D$20:$AA$20,,$C114)-SUM($D114:O114),INDEX($D$20:$AA$20,,$C114)/INDEX($D$15:$AA$15,1,$C114)))</f>
        <v>0</v>
      </c>
      <c r="Q114" s="8">
        <f>IF(Q$92&lt;=$C114,0,IF(Q$92&gt;(INDEX($D$15:$AA$15,1,$C114)+$C114),INDEX($D$20:$AA$20,,$C114)-SUM($D114:P114),INDEX($D$20:$AA$20,,$C114)/INDEX($D$15:$AA$15,1,$C114)))</f>
        <v>0</v>
      </c>
      <c r="R114" s="8">
        <f>IF(R$92&lt;=$C114,0,IF(R$92&gt;(INDEX($D$15:$AA$15,1,$C114)+$C114),INDEX($D$20:$AA$20,,$C114)-SUM($D114:Q114),INDEX($D$20:$AA$20,,$C114)/INDEX($D$15:$AA$15,1,$C114)))</f>
        <v>0</v>
      </c>
      <c r="S114" s="8">
        <f>IF(S$92&lt;=$C114,0,IF(S$92&gt;(INDEX($D$15:$AA$15,1,$C114)+$C114),INDEX($D$20:$AA$20,,$C114)-SUM($D114:R114),INDEX($D$20:$AA$20,,$C114)/INDEX($D$15:$AA$15,1,$C114)))</f>
        <v>0</v>
      </c>
      <c r="T114" s="8">
        <f>IF(T$92&lt;=$C114,0,IF(T$92&gt;(INDEX($D$15:$AA$15,1,$C114)+$C114),INDEX($D$20:$AA$20,,$C114)-SUM($D114:S114),INDEX($D$20:$AA$20,,$C114)/INDEX($D$15:$AA$15,1,$C114)))</f>
        <v>0</v>
      </c>
      <c r="U114" s="8">
        <f>IF(U$92&lt;=$C114,0,IF(U$92&gt;(INDEX($D$15:$AA$15,1,$C114)+$C114),INDEX($D$20:$AA$20,,$C114)-SUM($D114:T114),INDEX($D$20:$AA$20,,$C114)/INDEX($D$15:$AA$15,1,$C114)))</f>
        <v>0</v>
      </c>
      <c r="V114" s="8">
        <f>IF(V$92&lt;=$C114,0,IF(V$92&gt;(INDEX($D$15:$AA$15,1,$C114)+$C114),INDEX($D$20:$AA$20,,$C114)-SUM($D114:U114),INDEX($D$20:$AA$20,,$C114)/INDEX($D$15:$AA$15,1,$C114)))</f>
        <v>0</v>
      </c>
      <c r="W114" s="8">
        <f>IF(W$92&lt;=$C114,0,IF(W$92&gt;(INDEX($D$15:$AA$15,1,$C114)+$C114),INDEX($D$20:$AA$20,,$C114)-SUM($D114:V114),INDEX($D$20:$AA$20,,$C114)/INDEX($D$15:$AA$15,1,$C114)))</f>
        <v>0</v>
      </c>
      <c r="X114" s="8">
        <f>IF(X$92&lt;=$C114,0,IF(X$92&gt;(INDEX($D$15:$AA$15,1,$C114)+$C114),INDEX($D$20:$AA$20,,$C114)-SUM($D114:W114),INDEX($D$20:$AA$20,,$C114)/INDEX($D$15:$AA$15,1,$C114)))</f>
        <v>0</v>
      </c>
      <c r="Y114" s="8">
        <f>IF(Y$92&lt;=$C114,0,IF(Y$92&gt;(INDEX($D$15:$AA$15,1,$C114)+$C114),INDEX($D$20:$AA$20,,$C114)-SUM($D114:X114),INDEX($D$20:$AA$20,,$C114)/INDEX($D$15:$AA$15,1,$C114)))</f>
        <v>0</v>
      </c>
      <c r="Z114" s="8">
        <f>IF(Z$92&lt;=$C114,0,IF(Z$92&gt;(INDEX($D$15:$AA$15,1,$C114)+$C114),INDEX($D$20:$AA$20,,$C114)-SUM($D114:Y114),INDEX($D$20:$AA$20,,$C114)/INDEX($D$15:$AA$15,1,$C114)))</f>
        <v>0</v>
      </c>
      <c r="AA114" s="8">
        <f>IF(AA$92&lt;=$C114,0,IF(AA$92&gt;(INDEX($D$15:$AA$15,1,$C114)+$C114),INDEX($D$20:$AA$20,,$C114)-SUM($D114:Z114),INDEX($D$20:$AA$20,,$C114)/INDEX($D$15:$AA$15,1,$C114)))</f>
        <v>0</v>
      </c>
      <c r="AB114" s="8">
        <f>IF(AB$92&lt;=$C114,0,IF(AB$92&gt;(INDEX($D$15:$AA$15,1,$C114)+$C114),INDEX($D$20:$AA$20,,$C114)-SUM($D114:AA114),INDEX($D$20:$AA$20,,$C114)/INDEX($D$15:$AA$15,1,$C114)))</f>
        <v>0</v>
      </c>
      <c r="AC114" s="8">
        <f>IF(AC$92&lt;=$C114,0,IF(AC$92&gt;(INDEX($D$15:$AA$15,1,$C114)+$C114),INDEX($D$20:$AA$20,,$C114)-SUM($D114:AB114),INDEX($D$20:$AA$20,,$C114)/INDEX($D$15:$AA$15,1,$C114)))</f>
        <v>0</v>
      </c>
      <c r="AD114" s="8">
        <f>IF(AD$92&lt;=$C114,0,IF(AD$92&gt;(INDEX($D$15:$AG$15,1,$C114)+$C114),INDEX($D$20:$AG$20,,$C114)-SUM($D114:AC114),INDEX($D$20:$AG$20,,$C114)/INDEX($D$15:$AG$15,1,$C114)))*0.5</f>
        <v>0</v>
      </c>
      <c r="AE114" s="8">
        <f>IF(AE$92&lt;=$C114,0,IF(AE$92&gt;(INDEX($D$15:$AG$15,1,$C114)+$C114),INDEX($D$20:$AG$20,,$C114)-SUM($D114:AD114),INDEX($D$20:$AG$20,,$C114)/INDEX($D$15:$AG$15,1,$C114)))</f>
        <v>0</v>
      </c>
      <c r="AF114" s="8">
        <f>IF(AF$92&lt;=$C114,0,IF(AF$92&gt;(INDEX($D$15:$AG$15,1,$C114)+$C114),INDEX($D$20:$AG$20,,$C114)-SUM($D114:AE114),INDEX($D$20:$AG$20,,$C114)/INDEX($D$15:$AG$15,1,$C114)))</f>
        <v>0</v>
      </c>
      <c r="AG114" s="8">
        <f>IF(AG$92&lt;=$C114,0,IF(AG$92&gt;(INDEX($D$15:$AG$15,1,$C114)+$C114),INDEX($D$20:$AG$20,,$C114)-SUM($D114:AF114),INDEX($D$20:$AG$20,,$C114)/INDEX($D$15:$AG$15,1,$C114)))</f>
        <v>0</v>
      </c>
      <c r="AH114" s="11">
        <f t="shared" si="28"/>
        <v>0</v>
      </c>
      <c r="AI114" s="11"/>
      <c r="AJ114" s="10"/>
      <c r="AK114" s="10"/>
    </row>
    <row r="115" spans="2:40" s="62" customFormat="1" ht="12" outlineLevel="1" x14ac:dyDescent="0.25">
      <c r="B115" s="151" t="s">
        <v>12</v>
      </c>
      <c r="C115" s="151"/>
      <c r="D115" s="150">
        <f>SUM(D95:D114)</f>
        <v>0</v>
      </c>
      <c r="E115" s="150">
        <f>SUM(E95:E114)</f>
        <v>0</v>
      </c>
      <c r="F115" s="150">
        <f t="shared" ref="F115:AJ115" si="33">SUM(F95:F114)</f>
        <v>0</v>
      </c>
      <c r="G115" s="150">
        <f t="shared" si="33"/>
        <v>0</v>
      </c>
      <c r="H115" s="150">
        <f t="shared" si="33"/>
        <v>0</v>
      </c>
      <c r="I115" s="150">
        <f t="shared" si="33"/>
        <v>0</v>
      </c>
      <c r="J115" s="150">
        <f t="shared" si="33"/>
        <v>0</v>
      </c>
      <c r="K115" s="150">
        <f t="shared" si="33"/>
        <v>0</v>
      </c>
      <c r="L115" s="150">
        <f t="shared" si="33"/>
        <v>0</v>
      </c>
      <c r="M115" s="150">
        <f t="shared" si="33"/>
        <v>0</v>
      </c>
      <c r="N115" s="150">
        <f t="shared" si="33"/>
        <v>0</v>
      </c>
      <c r="O115" s="150">
        <f t="shared" si="33"/>
        <v>4.8070004391743271E-4</v>
      </c>
      <c r="P115" s="150">
        <f t="shared" si="33"/>
        <v>4.8070004391743271E-4</v>
      </c>
      <c r="Q115" s="150">
        <f t="shared" si="33"/>
        <v>4.8070004391743271E-4</v>
      </c>
      <c r="R115" s="150">
        <f t="shared" si="33"/>
        <v>4.8070004391743271E-4</v>
      </c>
      <c r="S115" s="150">
        <f t="shared" si="33"/>
        <v>4.8070004391743271E-4</v>
      </c>
      <c r="T115" s="150">
        <f t="shared" si="33"/>
        <v>4.8070004391743271E-4</v>
      </c>
      <c r="U115" s="150">
        <f t="shared" si="33"/>
        <v>4.8070004391743271E-4</v>
      </c>
      <c r="V115" s="150">
        <f t="shared" si="33"/>
        <v>4.8070004391743271E-4</v>
      </c>
      <c r="W115" s="150">
        <f t="shared" si="33"/>
        <v>4.8070004391743271E-4</v>
      </c>
      <c r="X115" s="150">
        <f t="shared" si="33"/>
        <v>4.8070004391743271E-4</v>
      </c>
      <c r="Y115" s="150">
        <f t="shared" si="33"/>
        <v>4.8070004391743271E-4</v>
      </c>
      <c r="Z115" s="150">
        <f t="shared" si="33"/>
        <v>4.8070004391743271E-4</v>
      </c>
      <c r="AA115" s="150">
        <f t="shared" si="33"/>
        <v>4.8070004391743271E-4</v>
      </c>
      <c r="AB115" s="150">
        <f t="shared" si="33"/>
        <v>4.8070004391743271E-4</v>
      </c>
      <c r="AC115" s="150">
        <f t="shared" si="33"/>
        <v>4.8070004391743271E-4</v>
      </c>
      <c r="AD115" s="150">
        <f t="shared" si="33"/>
        <v>2.4035002195871635E-4</v>
      </c>
      <c r="AE115" s="150">
        <f t="shared" si="33"/>
        <v>4.8070004391743271E-4</v>
      </c>
      <c r="AF115" s="150">
        <f t="shared" si="33"/>
        <v>4.8070004391743271E-4</v>
      </c>
      <c r="AG115" s="150">
        <f t="shared" si="33"/>
        <v>4.8070004391743271E-4</v>
      </c>
      <c r="AH115" s="103">
        <f t="shared" si="33"/>
        <v>6.7298006148440578E-3</v>
      </c>
      <c r="AI115" s="103">
        <f t="shared" si="33"/>
        <v>2.8842002635045962E-2</v>
      </c>
      <c r="AJ115" s="103">
        <f t="shared" si="33"/>
        <v>2.2112202020201904E-2</v>
      </c>
      <c r="AK115" s="103">
        <f>SUMPRODUCT(AJ95:AJ113,AK95:AK113)/SUM(AJ95:AJ113)</f>
        <v>44.5</v>
      </c>
      <c r="AL115" s="106" t="s">
        <v>6</v>
      </c>
      <c r="AM115" s="104">
        <f>AI117/AI115*$Q$15+AI118/AI115*$V$15</f>
        <v>0</v>
      </c>
      <c r="AN115" s="106"/>
    </row>
    <row r="116" spans="2:40" ht="12" outlineLevel="1" x14ac:dyDescent="0.2">
      <c r="B116" s="10"/>
      <c r="C116" s="1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03"/>
      <c r="AI116" s="103"/>
      <c r="AJ116" s="103"/>
      <c r="AK116" s="103"/>
      <c r="AL116" s="106"/>
      <c r="AM116" s="10"/>
      <c r="AN116" s="10"/>
    </row>
    <row r="117" spans="2:40" outlineLevel="1" x14ac:dyDescent="0.2">
      <c r="B117" s="10" t="s">
        <v>98</v>
      </c>
      <c r="C117" s="10"/>
      <c r="D117" s="8">
        <f t="shared" ref="D117" si="34">SUM(D95:D114)</f>
        <v>0</v>
      </c>
      <c r="E117" s="8">
        <f>SUM(E95:E114)</f>
        <v>0</v>
      </c>
      <c r="F117" s="8">
        <f t="shared" ref="F117:AJ117" si="35">SUM(F95:F114)</f>
        <v>0</v>
      </c>
      <c r="G117" s="8">
        <f t="shared" si="35"/>
        <v>0</v>
      </c>
      <c r="H117" s="8">
        <f t="shared" si="35"/>
        <v>0</v>
      </c>
      <c r="I117" s="8">
        <f t="shared" si="35"/>
        <v>0</v>
      </c>
      <c r="J117" s="8">
        <f t="shared" si="35"/>
        <v>0</v>
      </c>
      <c r="K117" s="8">
        <f t="shared" si="35"/>
        <v>0</v>
      </c>
      <c r="L117" s="8">
        <f t="shared" si="35"/>
        <v>0</v>
      </c>
      <c r="M117" s="8">
        <f t="shared" si="35"/>
        <v>0</v>
      </c>
      <c r="N117" s="8">
        <f t="shared" si="35"/>
        <v>0</v>
      </c>
      <c r="O117" s="8">
        <f t="shared" si="35"/>
        <v>4.8070004391743271E-4</v>
      </c>
      <c r="P117" s="8">
        <f t="shared" si="35"/>
        <v>4.8070004391743271E-4</v>
      </c>
      <c r="Q117" s="8">
        <f t="shared" si="35"/>
        <v>4.8070004391743271E-4</v>
      </c>
      <c r="R117" s="8">
        <f t="shared" si="35"/>
        <v>4.8070004391743271E-4</v>
      </c>
      <c r="S117" s="8">
        <f t="shared" si="35"/>
        <v>4.8070004391743271E-4</v>
      </c>
      <c r="T117" s="8">
        <f t="shared" si="35"/>
        <v>4.8070004391743271E-4</v>
      </c>
      <c r="U117" s="8">
        <f t="shared" si="35"/>
        <v>4.8070004391743271E-4</v>
      </c>
      <c r="V117" s="8">
        <f t="shared" si="35"/>
        <v>4.8070004391743271E-4</v>
      </c>
      <c r="W117" s="8">
        <f t="shared" si="35"/>
        <v>4.8070004391743271E-4</v>
      </c>
      <c r="X117" s="8">
        <f t="shared" si="35"/>
        <v>4.8070004391743271E-4</v>
      </c>
      <c r="Y117" s="8">
        <f t="shared" si="35"/>
        <v>4.8070004391743271E-4</v>
      </c>
      <c r="Z117" s="8">
        <f t="shared" si="35"/>
        <v>4.8070004391743271E-4</v>
      </c>
      <c r="AA117" s="8">
        <f t="shared" si="35"/>
        <v>4.8070004391743271E-4</v>
      </c>
      <c r="AB117" s="8">
        <f t="shared" si="35"/>
        <v>4.8070004391743271E-4</v>
      </c>
      <c r="AC117" s="8">
        <f t="shared" si="35"/>
        <v>4.8070004391743271E-4</v>
      </c>
      <c r="AD117" s="8">
        <f t="shared" si="35"/>
        <v>2.4035002195871635E-4</v>
      </c>
      <c r="AE117" s="8">
        <f t="shared" si="35"/>
        <v>4.8070004391743271E-4</v>
      </c>
      <c r="AF117" s="8">
        <f t="shared" si="35"/>
        <v>4.8070004391743271E-4</v>
      </c>
      <c r="AG117" s="8">
        <f t="shared" si="35"/>
        <v>4.8070004391743271E-4</v>
      </c>
      <c r="AH117" s="8">
        <f t="shared" si="35"/>
        <v>6.7298006148440578E-3</v>
      </c>
      <c r="AI117" s="8">
        <f t="shared" si="35"/>
        <v>2.8842002635045962E-2</v>
      </c>
      <c r="AJ117" s="11">
        <f t="shared" si="35"/>
        <v>2.2112202020201904E-2</v>
      </c>
      <c r="AK117" s="8">
        <f>SUMPRODUCT(AJ95:AJ108,AK95:AK108)/SUM(AJ95:AJ108)</f>
        <v>44.5</v>
      </c>
      <c r="AL117" s="10"/>
      <c r="AM117" s="10"/>
      <c r="AN117" s="10"/>
    </row>
    <row r="118" spans="2:40" outlineLevel="1" x14ac:dyDescent="0.2">
      <c r="B118" s="10" t="s">
        <v>23</v>
      </c>
      <c r="C118" s="10"/>
      <c r="D118" s="8">
        <f>SUM(D109:D114)</f>
        <v>0</v>
      </c>
      <c r="E118" s="8">
        <f t="shared" ref="E118:AG118" si="36">SUM(E109:E114)</f>
        <v>0</v>
      </c>
      <c r="F118" s="8">
        <f t="shared" si="36"/>
        <v>0</v>
      </c>
      <c r="G118" s="8">
        <f t="shared" si="36"/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>SUM(AH109:AH114)</f>
        <v>0</v>
      </c>
      <c r="AI118" s="8">
        <f>SUM(AI109:AI114)</f>
        <v>0</v>
      </c>
      <c r="AJ118" s="11">
        <f>AI118-AH118</f>
        <v>0</v>
      </c>
      <c r="AK118" s="8" t="e">
        <f>SUMPRODUCT(AJ109:AJ113,AK109:AK113)/SUM(AJ109:AJ113)</f>
        <v>#DIV/0!</v>
      </c>
      <c r="AL118" s="10"/>
      <c r="AM118" s="10"/>
      <c r="AN118" s="10"/>
    </row>
    <row r="119" spans="2:40" outlineLevel="1" x14ac:dyDescent="0.2">
      <c r="B119" s="10" t="s">
        <v>26</v>
      </c>
      <c r="C119" s="10"/>
      <c r="D119" s="8">
        <f>SUM($D20:D20)-SUM($D117:D117)-SUM($D118:D118)</f>
        <v>0</v>
      </c>
      <c r="E119" s="8">
        <f>SUM($D20:E20)-SUM($D117:E117)-SUM($D118:E118)</f>
        <v>0</v>
      </c>
      <c r="F119" s="8">
        <f>SUM($D20:F20)-SUM($D117:F117)-SUM($D118:F118)</f>
        <v>0</v>
      </c>
      <c r="G119" s="8">
        <f>SUM($D20:G20)-SUM($D117:G117)-SUM($D118:G118)</f>
        <v>0</v>
      </c>
      <c r="H119" s="8">
        <f>SUM($D20:H20)-SUM($D117:H117)-SUM($D118:H118)</f>
        <v>0</v>
      </c>
      <c r="I119" s="8">
        <f>SUM($D20:I20)-SUM($D117:I117)-SUM($D118:I118)</f>
        <v>0</v>
      </c>
      <c r="J119" s="8">
        <f>SUM($D20:J20)-SUM($D117:J117)-SUM($D118:J118)</f>
        <v>0</v>
      </c>
      <c r="K119" s="8">
        <f>SUM($D20:K20)-SUM($D117:K117)-SUM($D118:K118)</f>
        <v>0</v>
      </c>
      <c r="L119" s="8">
        <f>SUM($D20:L20)-SUM($D117:L117)-SUM($D118:L118)</f>
        <v>0</v>
      </c>
      <c r="M119" s="8">
        <f>SUM($D20:M20)-SUM($D117:M117)-SUM($D118:M118)</f>
        <v>0</v>
      </c>
      <c r="N119" s="8">
        <f>SUM($D20:N20)-SUM($D117:N117)-SUM($D118:N118)</f>
        <v>2.8842002635045962E-2</v>
      </c>
      <c r="O119" s="8">
        <f>SUM($D20:O20)-SUM($D117:O117)-SUM($D118:O118)</f>
        <v>2.8361302591128529E-2</v>
      </c>
      <c r="P119" s="8">
        <f>SUM($D20:P20)-SUM($D117:P117)-SUM($D118:P118)</f>
        <v>2.7880602547211097E-2</v>
      </c>
      <c r="Q119" s="8">
        <f>SUM($D20:Q20)-SUM($D117:Q117)-SUM($D118:Q118)</f>
        <v>2.7399902503293664E-2</v>
      </c>
      <c r="R119" s="8">
        <f>SUM($D20:R20)-SUM($D117:R117)-SUM($D118:R118)</f>
        <v>2.6919202459376231E-2</v>
      </c>
      <c r="S119" s="8">
        <f>SUM($D20:S20)-SUM($D117:S117)-SUM($D118:S118)</f>
        <v>2.6438502415458798E-2</v>
      </c>
      <c r="T119" s="8">
        <f>SUM($D20:T20)-SUM($D117:T117)-SUM($D118:T118)</f>
        <v>2.5957802371541366E-2</v>
      </c>
      <c r="U119" s="8">
        <f>SUM($D20:U20)-SUM($D117:U117)-SUM($D118:U118)</f>
        <v>2.5477102327623933E-2</v>
      </c>
      <c r="V119" s="8">
        <f>SUM($D20:V20)-SUM($D117:V117)-SUM($D118:V118)</f>
        <v>2.49964022837065E-2</v>
      </c>
      <c r="W119" s="8">
        <f>SUM($D20:W20)-SUM($D117:W117)-SUM($D118:W118)</f>
        <v>2.4515702239789067E-2</v>
      </c>
      <c r="X119" s="8">
        <f>SUM($D20:X20)-SUM($D117:X117)-SUM($D118:X118)</f>
        <v>2.4035002195871635E-2</v>
      </c>
      <c r="Y119" s="8">
        <f>SUM($D20:Y20)-SUM($D117:Y117)-SUM($D118:Y118)</f>
        <v>2.3554302151954202E-2</v>
      </c>
      <c r="Z119" s="8">
        <f>SUM($D20:Z20)-SUM($D117:Z117)-SUM($D118:Z118)</f>
        <v>2.3073602108036769E-2</v>
      </c>
      <c r="AA119" s="8">
        <f>SUM($D20:AA20)-SUM($D117:AA117)-SUM($D118:AA118)</f>
        <v>2.2592902064119336E-2</v>
      </c>
      <c r="AB119" s="8">
        <f>SUM($D20:AB20)-SUM($D117:AB117)-SUM($D118:AB118)</f>
        <v>2.2112202020201904E-2</v>
      </c>
      <c r="AC119" s="8">
        <f>SUM($D20:AC20)-SUM($D117:AC117)-SUM($D118:AC118)</f>
        <v>2.1631501976284471E-2</v>
      </c>
      <c r="AD119" s="8">
        <f>SUM($D20:AD20)-SUM($D117:AD117)-SUM($D118:AD118)</f>
        <v>2.1391151954325754E-2</v>
      </c>
      <c r="AE119" s="8">
        <f>SUM($D20:AE20)-SUM($D117:AE117)-SUM($D118:AE118)</f>
        <v>2.0910451910408322E-2</v>
      </c>
      <c r="AF119" s="8">
        <f>SUM($D20:AF20)-SUM($D117:AF117)-SUM($D118:AF118)</f>
        <v>2.0429751866490889E-2</v>
      </c>
      <c r="AG119" s="8">
        <f>SUM($D20:AG20)-SUM($D117:AG117)-SUM($D118:AG118)</f>
        <v>1.9949051822573456E-2</v>
      </c>
      <c r="AH119" s="8"/>
      <c r="AI119" s="8"/>
      <c r="AJ119" s="10"/>
      <c r="AK119" s="10"/>
      <c r="AL119" s="11"/>
      <c r="AM119" s="10"/>
      <c r="AN119" s="10"/>
    </row>
    <row r="120" spans="2:40" outlineLevel="1" x14ac:dyDescent="0.2">
      <c r="B120" s="10"/>
      <c r="C120" s="1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3"/>
      <c r="AJ120" s="10"/>
      <c r="AK120" s="10"/>
      <c r="AL120" s="10"/>
      <c r="AM120" s="10"/>
      <c r="AN120" s="10"/>
    </row>
    <row r="121" spans="2:40" outlineLevel="1" x14ac:dyDescent="0.2">
      <c r="B121" s="10"/>
      <c r="C121" s="1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3"/>
      <c r="AJ121" s="10"/>
      <c r="AK121" s="10"/>
      <c r="AL121" s="10"/>
      <c r="AM121" s="10"/>
      <c r="AN121" s="10"/>
    </row>
    <row r="122" spans="2:40" outlineLevel="1" x14ac:dyDescent="0.2">
      <c r="B122" s="10" t="s">
        <v>68</v>
      </c>
      <c r="C122" s="10">
        <v>1997</v>
      </c>
      <c r="D122" s="10">
        <f>D$15</f>
        <v>0</v>
      </c>
      <c r="E122" s="10">
        <f>D122-1</f>
        <v>-1</v>
      </c>
      <c r="F122" s="10">
        <f t="shared" ref="F122:U137" si="37">E122-1</f>
        <v>-2</v>
      </c>
      <c r="G122" s="10">
        <f t="shared" si="37"/>
        <v>-3</v>
      </c>
      <c r="H122" s="10">
        <f t="shared" si="37"/>
        <v>-4</v>
      </c>
      <c r="I122" s="10">
        <f t="shared" si="37"/>
        <v>-5</v>
      </c>
      <c r="J122" s="10">
        <f t="shared" si="37"/>
        <v>-6</v>
      </c>
      <c r="K122" s="10">
        <f t="shared" si="37"/>
        <v>-7</v>
      </c>
      <c r="L122" s="10">
        <f t="shared" si="37"/>
        <v>-8</v>
      </c>
      <c r="M122" s="10">
        <f t="shared" si="37"/>
        <v>-9</v>
      </c>
      <c r="N122" s="10">
        <f t="shared" si="37"/>
        <v>-10</v>
      </c>
      <c r="O122" s="10">
        <f t="shared" si="37"/>
        <v>-11</v>
      </c>
      <c r="P122" s="10">
        <f t="shared" si="37"/>
        <v>-12</v>
      </c>
      <c r="Q122" s="10">
        <f t="shared" si="37"/>
        <v>-13</v>
      </c>
      <c r="R122" s="10">
        <f t="shared" si="37"/>
        <v>-14</v>
      </c>
      <c r="S122" s="10">
        <f t="shared" si="37"/>
        <v>-15</v>
      </c>
      <c r="T122" s="10">
        <f t="shared" si="37"/>
        <v>-16</v>
      </c>
      <c r="U122" s="10">
        <f t="shared" si="37"/>
        <v>-17</v>
      </c>
      <c r="V122" s="10">
        <f t="shared" ref="V122:AC139" si="38">U122-1</f>
        <v>-18</v>
      </c>
      <c r="W122" s="10">
        <f t="shared" si="38"/>
        <v>-19</v>
      </c>
      <c r="X122" s="10">
        <f t="shared" si="38"/>
        <v>-20</v>
      </c>
      <c r="Y122" s="10">
        <f t="shared" si="38"/>
        <v>-21</v>
      </c>
      <c r="Z122" s="10">
        <f t="shared" si="38"/>
        <v>-22</v>
      </c>
      <c r="AA122" s="10">
        <f t="shared" si="38"/>
        <v>-23</v>
      </c>
      <c r="AB122" s="10">
        <f t="shared" si="38"/>
        <v>-24</v>
      </c>
      <c r="AC122" s="10">
        <f t="shared" si="38"/>
        <v>-25</v>
      </c>
      <c r="AD122" s="10">
        <f>AC122-0.5</f>
        <v>-25.5</v>
      </c>
      <c r="AE122" s="10">
        <f t="shared" ref="AE122:AG145" si="39">AD122-1</f>
        <v>-26.5</v>
      </c>
      <c r="AF122" s="10">
        <f t="shared" si="39"/>
        <v>-27.5</v>
      </c>
      <c r="AG122" s="10">
        <f t="shared" si="39"/>
        <v>-28.5</v>
      </c>
      <c r="AH122" s="10"/>
      <c r="AI122" s="115"/>
      <c r="AJ122" s="116"/>
      <c r="AK122" s="115"/>
      <c r="AL122" s="117"/>
      <c r="AM122" s="10"/>
      <c r="AN122" s="10"/>
    </row>
    <row r="123" spans="2:40" outlineLevel="1" x14ac:dyDescent="0.2">
      <c r="B123" s="10"/>
      <c r="C123" s="10">
        <v>1998</v>
      </c>
      <c r="D123" s="10"/>
      <c r="E123" s="10">
        <f>E$15</f>
        <v>0</v>
      </c>
      <c r="F123" s="10">
        <f t="shared" si="37"/>
        <v>-1</v>
      </c>
      <c r="G123" s="10">
        <f t="shared" si="37"/>
        <v>-2</v>
      </c>
      <c r="H123" s="10">
        <f t="shared" si="37"/>
        <v>-3</v>
      </c>
      <c r="I123" s="10">
        <f t="shared" si="37"/>
        <v>-4</v>
      </c>
      <c r="J123" s="10">
        <f t="shared" si="37"/>
        <v>-5</v>
      </c>
      <c r="K123" s="10">
        <f t="shared" si="37"/>
        <v>-6</v>
      </c>
      <c r="L123" s="10">
        <f t="shared" si="37"/>
        <v>-7</v>
      </c>
      <c r="M123" s="10">
        <f t="shared" si="37"/>
        <v>-8</v>
      </c>
      <c r="N123" s="10">
        <f t="shared" si="37"/>
        <v>-9</v>
      </c>
      <c r="O123" s="10">
        <f t="shared" si="37"/>
        <v>-10</v>
      </c>
      <c r="P123" s="10">
        <f t="shared" si="37"/>
        <v>-11</v>
      </c>
      <c r="Q123" s="10">
        <f t="shared" si="37"/>
        <v>-12</v>
      </c>
      <c r="R123" s="10">
        <f t="shared" si="37"/>
        <v>-13</v>
      </c>
      <c r="S123" s="10">
        <f t="shared" si="37"/>
        <v>-14</v>
      </c>
      <c r="T123" s="10">
        <f t="shared" si="37"/>
        <v>-15</v>
      </c>
      <c r="U123" s="10">
        <f t="shared" si="37"/>
        <v>-16</v>
      </c>
      <c r="V123" s="10">
        <f t="shared" si="38"/>
        <v>-17</v>
      </c>
      <c r="W123" s="10">
        <f t="shared" si="38"/>
        <v>-18</v>
      </c>
      <c r="X123" s="10">
        <f t="shared" si="38"/>
        <v>-19</v>
      </c>
      <c r="Y123" s="10">
        <f t="shared" si="38"/>
        <v>-20</v>
      </c>
      <c r="Z123" s="10">
        <f t="shared" si="38"/>
        <v>-21</v>
      </c>
      <c r="AA123" s="10">
        <f t="shared" si="38"/>
        <v>-22</v>
      </c>
      <c r="AB123" s="10">
        <f t="shared" si="38"/>
        <v>-23</v>
      </c>
      <c r="AC123" s="10">
        <f t="shared" si="38"/>
        <v>-24</v>
      </c>
      <c r="AD123" s="10">
        <f t="shared" ref="AD123:AD145" si="40">AC123-0.5</f>
        <v>-24.5</v>
      </c>
      <c r="AE123" s="10">
        <f t="shared" si="39"/>
        <v>-25.5</v>
      </c>
      <c r="AF123" s="10">
        <f t="shared" si="39"/>
        <v>-26.5</v>
      </c>
      <c r="AG123" s="10">
        <f t="shared" si="39"/>
        <v>-27.5</v>
      </c>
      <c r="AH123" s="10"/>
      <c r="AI123" s="115"/>
      <c r="AJ123" s="116"/>
      <c r="AK123" s="115"/>
      <c r="AL123" s="117"/>
      <c r="AM123" s="10"/>
      <c r="AN123" s="10"/>
    </row>
    <row r="124" spans="2:40" outlineLevel="1" x14ac:dyDescent="0.2">
      <c r="B124" s="10"/>
      <c r="C124" s="10">
        <v>1999</v>
      </c>
      <c r="D124" s="10"/>
      <c r="E124" s="10"/>
      <c r="F124" s="10">
        <f>F$15</f>
        <v>0</v>
      </c>
      <c r="G124" s="10">
        <f t="shared" si="37"/>
        <v>-1</v>
      </c>
      <c r="H124" s="10">
        <f t="shared" si="37"/>
        <v>-2</v>
      </c>
      <c r="I124" s="10">
        <f t="shared" si="37"/>
        <v>-3</v>
      </c>
      <c r="J124" s="10">
        <f t="shared" si="37"/>
        <v>-4</v>
      </c>
      <c r="K124" s="10">
        <f t="shared" si="37"/>
        <v>-5</v>
      </c>
      <c r="L124" s="10">
        <f t="shared" si="37"/>
        <v>-6</v>
      </c>
      <c r="M124" s="10">
        <f t="shared" si="37"/>
        <v>-7</v>
      </c>
      <c r="N124" s="10">
        <f t="shared" si="37"/>
        <v>-8</v>
      </c>
      <c r="O124" s="10">
        <f t="shared" si="37"/>
        <v>-9</v>
      </c>
      <c r="P124" s="10">
        <f t="shared" si="37"/>
        <v>-10</v>
      </c>
      <c r="Q124" s="10">
        <f t="shared" si="37"/>
        <v>-11</v>
      </c>
      <c r="R124" s="10">
        <f t="shared" si="37"/>
        <v>-12</v>
      </c>
      <c r="S124" s="10">
        <f t="shared" si="37"/>
        <v>-13</v>
      </c>
      <c r="T124" s="10">
        <f t="shared" si="37"/>
        <v>-14</v>
      </c>
      <c r="U124" s="10">
        <f t="shared" si="37"/>
        <v>-15</v>
      </c>
      <c r="V124" s="10">
        <f t="shared" si="38"/>
        <v>-16</v>
      </c>
      <c r="W124" s="10">
        <f t="shared" si="38"/>
        <v>-17</v>
      </c>
      <c r="X124" s="10">
        <f t="shared" si="38"/>
        <v>-18</v>
      </c>
      <c r="Y124" s="10">
        <f t="shared" si="38"/>
        <v>-19</v>
      </c>
      <c r="Z124" s="10">
        <f t="shared" si="38"/>
        <v>-20</v>
      </c>
      <c r="AA124" s="10">
        <f t="shared" si="38"/>
        <v>-21</v>
      </c>
      <c r="AB124" s="10">
        <f t="shared" si="38"/>
        <v>-22</v>
      </c>
      <c r="AC124" s="10">
        <f t="shared" si="38"/>
        <v>-23</v>
      </c>
      <c r="AD124" s="10">
        <f t="shared" si="40"/>
        <v>-23.5</v>
      </c>
      <c r="AE124" s="10">
        <f t="shared" si="39"/>
        <v>-24.5</v>
      </c>
      <c r="AF124" s="10">
        <f t="shared" si="39"/>
        <v>-25.5</v>
      </c>
      <c r="AG124" s="10">
        <f t="shared" si="39"/>
        <v>-26.5</v>
      </c>
      <c r="AH124" s="10"/>
      <c r="AI124" s="115"/>
      <c r="AJ124" s="116"/>
      <c r="AK124" s="115"/>
      <c r="AL124" s="117"/>
      <c r="AM124" s="10"/>
      <c r="AN124" s="10"/>
    </row>
    <row r="125" spans="2:40" outlineLevel="1" x14ac:dyDescent="0.2">
      <c r="B125" s="10"/>
      <c r="C125" s="10">
        <v>2000</v>
      </c>
      <c r="D125" s="10"/>
      <c r="E125" s="10"/>
      <c r="F125" s="10"/>
      <c r="G125" s="10">
        <f>G$15</f>
        <v>0</v>
      </c>
      <c r="H125" s="10">
        <f t="shared" si="37"/>
        <v>-1</v>
      </c>
      <c r="I125" s="10">
        <f t="shared" si="37"/>
        <v>-2</v>
      </c>
      <c r="J125" s="10">
        <f t="shared" si="37"/>
        <v>-3</v>
      </c>
      <c r="K125" s="10">
        <f t="shared" si="37"/>
        <v>-4</v>
      </c>
      <c r="L125" s="10">
        <f t="shared" si="37"/>
        <v>-5</v>
      </c>
      <c r="M125" s="10">
        <f t="shared" si="37"/>
        <v>-6</v>
      </c>
      <c r="N125" s="10">
        <f t="shared" si="37"/>
        <v>-7</v>
      </c>
      <c r="O125" s="10">
        <f t="shared" si="37"/>
        <v>-8</v>
      </c>
      <c r="P125" s="10">
        <f t="shared" si="37"/>
        <v>-9</v>
      </c>
      <c r="Q125" s="10">
        <f t="shared" si="37"/>
        <v>-10</v>
      </c>
      <c r="R125" s="10">
        <f t="shared" si="37"/>
        <v>-11</v>
      </c>
      <c r="S125" s="10">
        <f t="shared" si="37"/>
        <v>-12</v>
      </c>
      <c r="T125" s="10">
        <f t="shared" si="37"/>
        <v>-13</v>
      </c>
      <c r="U125" s="10">
        <f t="shared" si="37"/>
        <v>-14</v>
      </c>
      <c r="V125" s="10">
        <f t="shared" si="38"/>
        <v>-15</v>
      </c>
      <c r="W125" s="10">
        <f t="shared" si="38"/>
        <v>-16</v>
      </c>
      <c r="X125" s="10">
        <f t="shared" si="38"/>
        <v>-17</v>
      </c>
      <c r="Y125" s="10">
        <f t="shared" si="38"/>
        <v>-18</v>
      </c>
      <c r="Z125" s="10">
        <f t="shared" si="38"/>
        <v>-19</v>
      </c>
      <c r="AA125" s="10">
        <f t="shared" si="38"/>
        <v>-20</v>
      </c>
      <c r="AB125" s="10">
        <f t="shared" si="38"/>
        <v>-21</v>
      </c>
      <c r="AC125" s="10">
        <f t="shared" si="38"/>
        <v>-22</v>
      </c>
      <c r="AD125" s="10">
        <f t="shared" si="40"/>
        <v>-22.5</v>
      </c>
      <c r="AE125" s="10">
        <f t="shared" si="39"/>
        <v>-23.5</v>
      </c>
      <c r="AF125" s="10">
        <f t="shared" si="39"/>
        <v>-24.5</v>
      </c>
      <c r="AG125" s="10">
        <f t="shared" si="39"/>
        <v>-25.5</v>
      </c>
      <c r="AH125" s="10"/>
      <c r="AI125" s="115"/>
      <c r="AJ125" s="116"/>
      <c r="AK125" s="115"/>
      <c r="AL125" s="117"/>
      <c r="AM125" s="10"/>
      <c r="AN125" s="10"/>
    </row>
    <row r="126" spans="2:40" outlineLevel="1" x14ac:dyDescent="0.2">
      <c r="B126" s="10"/>
      <c r="C126" s="10">
        <v>2001</v>
      </c>
      <c r="D126" s="10"/>
      <c r="E126" s="10"/>
      <c r="F126" s="10"/>
      <c r="G126" s="10"/>
      <c r="H126" s="10">
        <f>H$15</f>
        <v>0</v>
      </c>
      <c r="I126" s="10">
        <f t="shared" si="37"/>
        <v>-1</v>
      </c>
      <c r="J126" s="10">
        <f t="shared" si="37"/>
        <v>-2</v>
      </c>
      <c r="K126" s="10">
        <f t="shared" si="37"/>
        <v>-3</v>
      </c>
      <c r="L126" s="10">
        <f t="shared" si="37"/>
        <v>-4</v>
      </c>
      <c r="M126" s="10">
        <f t="shared" si="37"/>
        <v>-5</v>
      </c>
      <c r="N126" s="10">
        <f t="shared" si="37"/>
        <v>-6</v>
      </c>
      <c r="O126" s="10">
        <f t="shared" si="37"/>
        <v>-7</v>
      </c>
      <c r="P126" s="10">
        <f t="shared" si="37"/>
        <v>-8</v>
      </c>
      <c r="Q126" s="10">
        <f t="shared" si="37"/>
        <v>-9</v>
      </c>
      <c r="R126" s="10">
        <f t="shared" si="37"/>
        <v>-10</v>
      </c>
      <c r="S126" s="10">
        <f t="shared" si="37"/>
        <v>-11</v>
      </c>
      <c r="T126" s="10">
        <f t="shared" si="37"/>
        <v>-12</v>
      </c>
      <c r="U126" s="10">
        <f t="shared" si="37"/>
        <v>-13</v>
      </c>
      <c r="V126" s="10">
        <f t="shared" si="38"/>
        <v>-14</v>
      </c>
      <c r="W126" s="10">
        <f t="shared" si="38"/>
        <v>-15</v>
      </c>
      <c r="X126" s="10">
        <f t="shared" si="38"/>
        <v>-16</v>
      </c>
      <c r="Y126" s="10">
        <f t="shared" si="38"/>
        <v>-17</v>
      </c>
      <c r="Z126" s="10">
        <f t="shared" si="38"/>
        <v>-18</v>
      </c>
      <c r="AA126" s="10">
        <f t="shared" si="38"/>
        <v>-19</v>
      </c>
      <c r="AB126" s="10">
        <f t="shared" si="38"/>
        <v>-20</v>
      </c>
      <c r="AC126" s="10">
        <f t="shared" si="38"/>
        <v>-21</v>
      </c>
      <c r="AD126" s="10">
        <f t="shared" si="40"/>
        <v>-21.5</v>
      </c>
      <c r="AE126" s="10">
        <f t="shared" si="39"/>
        <v>-22.5</v>
      </c>
      <c r="AF126" s="10">
        <f t="shared" si="39"/>
        <v>-23.5</v>
      </c>
      <c r="AG126" s="10">
        <f t="shared" si="39"/>
        <v>-24.5</v>
      </c>
      <c r="AH126" s="10"/>
      <c r="AI126" s="115"/>
      <c r="AJ126" s="116"/>
      <c r="AK126" s="115"/>
      <c r="AL126" s="117"/>
      <c r="AM126" s="10"/>
      <c r="AN126" s="10"/>
    </row>
    <row r="127" spans="2:40" outlineLevel="1" x14ac:dyDescent="0.2">
      <c r="B127" s="10"/>
      <c r="C127" s="10">
        <v>2002</v>
      </c>
      <c r="D127" s="10"/>
      <c r="E127" s="10"/>
      <c r="F127" s="10"/>
      <c r="G127" s="10"/>
      <c r="H127" s="10"/>
      <c r="I127" s="10">
        <f>I$15</f>
        <v>0</v>
      </c>
      <c r="J127" s="10">
        <f t="shared" si="37"/>
        <v>-1</v>
      </c>
      <c r="K127" s="10">
        <f t="shared" si="37"/>
        <v>-2</v>
      </c>
      <c r="L127" s="10">
        <f t="shared" si="37"/>
        <v>-3</v>
      </c>
      <c r="M127" s="10">
        <f t="shared" si="37"/>
        <v>-4</v>
      </c>
      <c r="N127" s="10">
        <f t="shared" si="37"/>
        <v>-5</v>
      </c>
      <c r="O127" s="10">
        <f t="shared" si="37"/>
        <v>-6</v>
      </c>
      <c r="P127" s="10">
        <f t="shared" si="37"/>
        <v>-7</v>
      </c>
      <c r="Q127" s="10">
        <f t="shared" si="37"/>
        <v>-8</v>
      </c>
      <c r="R127" s="10">
        <f t="shared" si="37"/>
        <v>-9</v>
      </c>
      <c r="S127" s="10">
        <f t="shared" si="37"/>
        <v>-10</v>
      </c>
      <c r="T127" s="10">
        <f t="shared" si="37"/>
        <v>-11</v>
      </c>
      <c r="U127" s="10">
        <f t="shared" si="37"/>
        <v>-12</v>
      </c>
      <c r="V127" s="10">
        <f t="shared" si="38"/>
        <v>-13</v>
      </c>
      <c r="W127" s="10">
        <f t="shared" si="38"/>
        <v>-14</v>
      </c>
      <c r="X127" s="10">
        <f t="shared" si="38"/>
        <v>-15</v>
      </c>
      <c r="Y127" s="10">
        <f t="shared" si="38"/>
        <v>-16</v>
      </c>
      <c r="Z127" s="10">
        <f t="shared" si="38"/>
        <v>-17</v>
      </c>
      <c r="AA127" s="10">
        <f t="shared" si="38"/>
        <v>-18</v>
      </c>
      <c r="AB127" s="10">
        <f t="shared" si="38"/>
        <v>-19</v>
      </c>
      <c r="AC127" s="10">
        <f t="shared" si="38"/>
        <v>-20</v>
      </c>
      <c r="AD127" s="10">
        <f t="shared" si="40"/>
        <v>-20.5</v>
      </c>
      <c r="AE127" s="10">
        <f t="shared" si="39"/>
        <v>-21.5</v>
      </c>
      <c r="AF127" s="10">
        <f t="shared" si="39"/>
        <v>-22.5</v>
      </c>
      <c r="AG127" s="10">
        <f t="shared" si="39"/>
        <v>-23.5</v>
      </c>
      <c r="AH127" s="10"/>
      <c r="AI127" s="115"/>
      <c r="AJ127" s="116"/>
      <c r="AK127" s="115"/>
      <c r="AL127" s="117"/>
      <c r="AM127" s="10"/>
      <c r="AN127" s="10"/>
    </row>
    <row r="128" spans="2:40" outlineLevel="1" x14ac:dyDescent="0.2">
      <c r="B128" s="10"/>
      <c r="C128" s="10">
        <v>2003</v>
      </c>
      <c r="D128" s="10"/>
      <c r="E128" s="10"/>
      <c r="F128" s="10"/>
      <c r="G128" s="10"/>
      <c r="H128" s="10"/>
      <c r="I128" s="10"/>
      <c r="J128" s="10">
        <f>J$15</f>
        <v>0</v>
      </c>
      <c r="K128" s="10">
        <f t="shared" si="37"/>
        <v>-1</v>
      </c>
      <c r="L128" s="10">
        <f t="shared" si="37"/>
        <v>-2</v>
      </c>
      <c r="M128" s="10">
        <f t="shared" si="37"/>
        <v>-3</v>
      </c>
      <c r="N128" s="10">
        <f t="shared" si="37"/>
        <v>-4</v>
      </c>
      <c r="O128" s="10">
        <f t="shared" si="37"/>
        <v>-5</v>
      </c>
      <c r="P128" s="10">
        <f t="shared" si="37"/>
        <v>-6</v>
      </c>
      <c r="Q128" s="10">
        <f t="shared" si="37"/>
        <v>-7</v>
      </c>
      <c r="R128" s="10">
        <f t="shared" si="37"/>
        <v>-8</v>
      </c>
      <c r="S128" s="10">
        <f t="shared" si="37"/>
        <v>-9</v>
      </c>
      <c r="T128" s="10">
        <f t="shared" si="37"/>
        <v>-10</v>
      </c>
      <c r="U128" s="10">
        <f t="shared" si="37"/>
        <v>-11</v>
      </c>
      <c r="V128" s="10">
        <f t="shared" si="38"/>
        <v>-12</v>
      </c>
      <c r="W128" s="10">
        <f t="shared" si="38"/>
        <v>-13</v>
      </c>
      <c r="X128" s="10">
        <f t="shared" si="38"/>
        <v>-14</v>
      </c>
      <c r="Y128" s="10">
        <f t="shared" si="38"/>
        <v>-15</v>
      </c>
      <c r="Z128" s="10">
        <f t="shared" si="38"/>
        <v>-16</v>
      </c>
      <c r="AA128" s="10">
        <f t="shared" si="38"/>
        <v>-17</v>
      </c>
      <c r="AB128" s="10">
        <f t="shared" si="38"/>
        <v>-18</v>
      </c>
      <c r="AC128" s="10">
        <f t="shared" si="38"/>
        <v>-19</v>
      </c>
      <c r="AD128" s="10">
        <f t="shared" si="40"/>
        <v>-19.5</v>
      </c>
      <c r="AE128" s="10">
        <f t="shared" si="39"/>
        <v>-20.5</v>
      </c>
      <c r="AF128" s="10">
        <f t="shared" si="39"/>
        <v>-21.5</v>
      </c>
      <c r="AG128" s="10">
        <f t="shared" si="39"/>
        <v>-22.5</v>
      </c>
      <c r="AH128" s="10"/>
      <c r="AI128" s="115"/>
      <c r="AJ128" s="116"/>
      <c r="AK128" s="115"/>
      <c r="AL128" s="117"/>
      <c r="AM128" s="10"/>
      <c r="AN128" s="10"/>
    </row>
    <row r="129" spans="2:40" outlineLevel="1" x14ac:dyDescent="0.2">
      <c r="B129" s="10"/>
      <c r="C129" s="10">
        <v>2004</v>
      </c>
      <c r="D129" s="10"/>
      <c r="E129" s="10"/>
      <c r="F129" s="10"/>
      <c r="G129" s="10"/>
      <c r="H129" s="10"/>
      <c r="I129" s="10"/>
      <c r="J129" s="10"/>
      <c r="K129" s="10">
        <f>K$15</f>
        <v>0</v>
      </c>
      <c r="L129" s="10">
        <f t="shared" si="37"/>
        <v>-1</v>
      </c>
      <c r="M129" s="10">
        <f t="shared" si="37"/>
        <v>-2</v>
      </c>
      <c r="N129" s="10">
        <f t="shared" si="37"/>
        <v>-3</v>
      </c>
      <c r="O129" s="10">
        <f t="shared" si="37"/>
        <v>-4</v>
      </c>
      <c r="P129" s="10">
        <f t="shared" si="37"/>
        <v>-5</v>
      </c>
      <c r="Q129" s="10">
        <f t="shared" si="37"/>
        <v>-6</v>
      </c>
      <c r="R129" s="10">
        <f t="shared" si="37"/>
        <v>-7</v>
      </c>
      <c r="S129" s="10">
        <f t="shared" si="37"/>
        <v>-8</v>
      </c>
      <c r="T129" s="10">
        <f t="shared" si="37"/>
        <v>-9</v>
      </c>
      <c r="U129" s="10">
        <f t="shared" si="37"/>
        <v>-10</v>
      </c>
      <c r="V129" s="10">
        <f t="shared" si="38"/>
        <v>-11</v>
      </c>
      <c r="W129" s="10">
        <f t="shared" si="38"/>
        <v>-12</v>
      </c>
      <c r="X129" s="10">
        <f t="shared" si="38"/>
        <v>-13</v>
      </c>
      <c r="Y129" s="10">
        <f t="shared" si="38"/>
        <v>-14</v>
      </c>
      <c r="Z129" s="10">
        <f t="shared" si="38"/>
        <v>-15</v>
      </c>
      <c r="AA129" s="10">
        <f t="shared" si="38"/>
        <v>-16</v>
      </c>
      <c r="AB129" s="10">
        <f t="shared" si="38"/>
        <v>-17</v>
      </c>
      <c r="AC129" s="10">
        <f t="shared" si="38"/>
        <v>-18</v>
      </c>
      <c r="AD129" s="10">
        <f t="shared" si="40"/>
        <v>-18.5</v>
      </c>
      <c r="AE129" s="10">
        <f t="shared" si="39"/>
        <v>-19.5</v>
      </c>
      <c r="AF129" s="10">
        <f t="shared" si="39"/>
        <v>-20.5</v>
      </c>
      <c r="AG129" s="10">
        <f t="shared" si="39"/>
        <v>-21.5</v>
      </c>
      <c r="AH129" s="10"/>
      <c r="AI129" s="115"/>
      <c r="AJ129" s="116"/>
      <c r="AK129" s="115"/>
      <c r="AL129" s="117"/>
      <c r="AM129" s="10"/>
      <c r="AN129" s="10"/>
    </row>
    <row r="130" spans="2:40" outlineLevel="1" x14ac:dyDescent="0.2">
      <c r="B130" s="10"/>
      <c r="C130" s="10">
        <v>2005</v>
      </c>
      <c r="D130" s="10"/>
      <c r="E130" s="10"/>
      <c r="F130" s="10"/>
      <c r="G130" s="10"/>
      <c r="H130" s="10"/>
      <c r="I130" s="10"/>
      <c r="J130" s="10"/>
      <c r="K130" s="10"/>
      <c r="L130" s="10">
        <f>L$15</f>
        <v>0</v>
      </c>
      <c r="M130" s="10">
        <f t="shared" si="37"/>
        <v>-1</v>
      </c>
      <c r="N130" s="10">
        <f t="shared" si="37"/>
        <v>-2</v>
      </c>
      <c r="O130" s="10">
        <f t="shared" si="37"/>
        <v>-3</v>
      </c>
      <c r="P130" s="10">
        <f t="shared" si="37"/>
        <v>-4</v>
      </c>
      <c r="Q130" s="10">
        <f t="shared" si="37"/>
        <v>-5</v>
      </c>
      <c r="R130" s="10">
        <f t="shared" si="37"/>
        <v>-6</v>
      </c>
      <c r="S130" s="10">
        <f t="shared" si="37"/>
        <v>-7</v>
      </c>
      <c r="T130" s="10">
        <f t="shared" si="37"/>
        <v>-8</v>
      </c>
      <c r="U130" s="10">
        <f t="shared" si="37"/>
        <v>-9</v>
      </c>
      <c r="V130" s="10">
        <f t="shared" si="38"/>
        <v>-10</v>
      </c>
      <c r="W130" s="10">
        <f t="shared" si="38"/>
        <v>-11</v>
      </c>
      <c r="X130" s="10">
        <f t="shared" si="38"/>
        <v>-12</v>
      </c>
      <c r="Y130" s="10">
        <f t="shared" si="38"/>
        <v>-13</v>
      </c>
      <c r="Z130" s="10">
        <f t="shared" si="38"/>
        <v>-14</v>
      </c>
      <c r="AA130" s="10">
        <f t="shared" si="38"/>
        <v>-15</v>
      </c>
      <c r="AB130" s="10">
        <f t="shared" si="38"/>
        <v>-16</v>
      </c>
      <c r="AC130" s="10">
        <f t="shared" si="38"/>
        <v>-17</v>
      </c>
      <c r="AD130" s="10">
        <f t="shared" si="40"/>
        <v>-17.5</v>
      </c>
      <c r="AE130" s="10">
        <f t="shared" si="39"/>
        <v>-18.5</v>
      </c>
      <c r="AF130" s="10">
        <f t="shared" si="39"/>
        <v>-19.5</v>
      </c>
      <c r="AG130" s="10">
        <f t="shared" si="39"/>
        <v>-20.5</v>
      </c>
      <c r="AH130" s="10"/>
      <c r="AI130" s="115"/>
      <c r="AJ130" s="116"/>
      <c r="AK130" s="115"/>
      <c r="AL130" s="117"/>
      <c r="AM130" s="10"/>
      <c r="AN130" s="10"/>
    </row>
    <row r="131" spans="2:40" outlineLevel="1" x14ac:dyDescent="0.2">
      <c r="B131" s="10"/>
      <c r="C131" s="10">
        <v>2006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>
        <f>M$15</f>
        <v>0</v>
      </c>
      <c r="N131" s="10">
        <f t="shared" si="37"/>
        <v>-1</v>
      </c>
      <c r="O131" s="10">
        <f t="shared" si="37"/>
        <v>-2</v>
      </c>
      <c r="P131" s="10">
        <f t="shared" si="37"/>
        <v>-3</v>
      </c>
      <c r="Q131" s="10">
        <f t="shared" si="37"/>
        <v>-4</v>
      </c>
      <c r="R131" s="10">
        <f t="shared" si="37"/>
        <v>-5</v>
      </c>
      <c r="S131" s="10">
        <f t="shared" si="37"/>
        <v>-6</v>
      </c>
      <c r="T131" s="10">
        <f t="shared" si="37"/>
        <v>-7</v>
      </c>
      <c r="U131" s="10">
        <f t="shared" si="37"/>
        <v>-8</v>
      </c>
      <c r="V131" s="10">
        <f t="shared" si="38"/>
        <v>-9</v>
      </c>
      <c r="W131" s="10">
        <f t="shared" si="38"/>
        <v>-10</v>
      </c>
      <c r="X131" s="10">
        <f t="shared" si="38"/>
        <v>-11</v>
      </c>
      <c r="Y131" s="10">
        <f t="shared" si="38"/>
        <v>-12</v>
      </c>
      <c r="Z131" s="10">
        <f t="shared" si="38"/>
        <v>-13</v>
      </c>
      <c r="AA131" s="10">
        <f t="shared" si="38"/>
        <v>-14</v>
      </c>
      <c r="AB131" s="10">
        <f t="shared" si="38"/>
        <v>-15</v>
      </c>
      <c r="AC131" s="10">
        <f t="shared" si="38"/>
        <v>-16</v>
      </c>
      <c r="AD131" s="10">
        <f t="shared" si="40"/>
        <v>-16.5</v>
      </c>
      <c r="AE131" s="10">
        <f t="shared" si="39"/>
        <v>-17.5</v>
      </c>
      <c r="AF131" s="10">
        <f t="shared" si="39"/>
        <v>-18.5</v>
      </c>
      <c r="AG131" s="10">
        <f t="shared" si="39"/>
        <v>-19.5</v>
      </c>
      <c r="AH131" s="10"/>
      <c r="AI131" s="115"/>
      <c r="AJ131" s="116"/>
      <c r="AK131" s="115"/>
      <c r="AL131" s="117"/>
      <c r="AM131" s="10"/>
      <c r="AN131" s="10"/>
    </row>
    <row r="132" spans="2:40" outlineLevel="1" x14ac:dyDescent="0.2">
      <c r="B132" s="10"/>
      <c r="C132" s="10">
        <v>2007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>
        <f>N$15</f>
        <v>60</v>
      </c>
      <c r="O132" s="10">
        <f t="shared" si="37"/>
        <v>59</v>
      </c>
      <c r="P132" s="10">
        <f t="shared" si="37"/>
        <v>58</v>
      </c>
      <c r="Q132" s="10">
        <f t="shared" si="37"/>
        <v>57</v>
      </c>
      <c r="R132" s="10">
        <f t="shared" si="37"/>
        <v>56</v>
      </c>
      <c r="S132" s="10">
        <f t="shared" si="37"/>
        <v>55</v>
      </c>
      <c r="T132" s="10">
        <f t="shared" si="37"/>
        <v>54</v>
      </c>
      <c r="U132" s="10">
        <f t="shared" si="37"/>
        <v>53</v>
      </c>
      <c r="V132" s="10">
        <f t="shared" si="38"/>
        <v>52</v>
      </c>
      <c r="W132" s="10">
        <f t="shared" si="38"/>
        <v>51</v>
      </c>
      <c r="X132" s="10">
        <f t="shared" si="38"/>
        <v>50</v>
      </c>
      <c r="Y132" s="10">
        <f t="shared" si="38"/>
        <v>49</v>
      </c>
      <c r="Z132" s="10">
        <f t="shared" si="38"/>
        <v>48</v>
      </c>
      <c r="AA132" s="10">
        <f t="shared" si="38"/>
        <v>47</v>
      </c>
      <c r="AB132" s="10">
        <f t="shared" si="38"/>
        <v>46</v>
      </c>
      <c r="AC132" s="10">
        <f t="shared" si="38"/>
        <v>45</v>
      </c>
      <c r="AD132" s="10">
        <f t="shared" si="40"/>
        <v>44.5</v>
      </c>
      <c r="AE132" s="10">
        <f t="shared" si="39"/>
        <v>43.5</v>
      </c>
      <c r="AF132" s="10">
        <f t="shared" si="39"/>
        <v>42.5</v>
      </c>
      <c r="AG132" s="10">
        <f t="shared" si="39"/>
        <v>41.5</v>
      </c>
      <c r="AH132" s="10"/>
      <c r="AI132" s="115"/>
      <c r="AJ132" s="116"/>
      <c r="AK132" s="115"/>
      <c r="AL132" s="117"/>
      <c r="AM132" s="10"/>
      <c r="AN132" s="10"/>
    </row>
    <row r="133" spans="2:40" outlineLevel="1" x14ac:dyDescent="0.2">
      <c r="B133" s="10"/>
      <c r="C133" s="10">
        <v>2008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>O$15</f>
        <v>0</v>
      </c>
      <c r="P133" s="10">
        <f t="shared" si="37"/>
        <v>-1</v>
      </c>
      <c r="Q133" s="10">
        <f t="shared" si="37"/>
        <v>-2</v>
      </c>
      <c r="R133" s="10">
        <f t="shared" si="37"/>
        <v>-3</v>
      </c>
      <c r="S133" s="10">
        <f t="shared" si="37"/>
        <v>-4</v>
      </c>
      <c r="T133" s="10">
        <f t="shared" si="37"/>
        <v>-5</v>
      </c>
      <c r="U133" s="10">
        <f t="shared" si="37"/>
        <v>-6</v>
      </c>
      <c r="V133" s="10">
        <f t="shared" si="38"/>
        <v>-7</v>
      </c>
      <c r="W133" s="10">
        <f t="shared" si="38"/>
        <v>-8</v>
      </c>
      <c r="X133" s="10">
        <f t="shared" si="38"/>
        <v>-9</v>
      </c>
      <c r="Y133" s="10">
        <f t="shared" si="38"/>
        <v>-10</v>
      </c>
      <c r="Z133" s="10">
        <f t="shared" si="38"/>
        <v>-11</v>
      </c>
      <c r="AA133" s="10">
        <f t="shared" si="38"/>
        <v>-12</v>
      </c>
      <c r="AB133" s="10">
        <f t="shared" si="38"/>
        <v>-13</v>
      </c>
      <c r="AC133" s="10">
        <f t="shared" si="38"/>
        <v>-14</v>
      </c>
      <c r="AD133" s="10">
        <f t="shared" si="40"/>
        <v>-14.5</v>
      </c>
      <c r="AE133" s="10">
        <f t="shared" si="39"/>
        <v>-15.5</v>
      </c>
      <c r="AF133" s="10">
        <f t="shared" si="39"/>
        <v>-16.5</v>
      </c>
      <c r="AG133" s="10">
        <f t="shared" si="39"/>
        <v>-17.5</v>
      </c>
      <c r="AH133" s="10"/>
      <c r="AI133" s="115"/>
      <c r="AJ133" s="116"/>
      <c r="AK133" s="115"/>
      <c r="AL133" s="117"/>
      <c r="AM133" s="10"/>
      <c r="AN133" s="10"/>
    </row>
    <row r="134" spans="2:40" outlineLevel="1" x14ac:dyDescent="0.2">
      <c r="B134" s="10"/>
      <c r="C134" s="10">
        <v>2009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>
        <f>P$15</f>
        <v>0</v>
      </c>
      <c r="Q134" s="10">
        <f t="shared" si="37"/>
        <v>-1</v>
      </c>
      <c r="R134" s="10">
        <f t="shared" si="37"/>
        <v>-2</v>
      </c>
      <c r="S134" s="10">
        <f t="shared" si="37"/>
        <v>-3</v>
      </c>
      <c r="T134" s="10">
        <f t="shared" si="37"/>
        <v>-4</v>
      </c>
      <c r="U134" s="10">
        <f t="shared" si="37"/>
        <v>-5</v>
      </c>
      <c r="V134" s="10">
        <f t="shared" si="38"/>
        <v>-6</v>
      </c>
      <c r="W134" s="10">
        <f t="shared" si="38"/>
        <v>-7</v>
      </c>
      <c r="X134" s="10">
        <f t="shared" si="38"/>
        <v>-8</v>
      </c>
      <c r="Y134" s="10">
        <f t="shared" si="38"/>
        <v>-9</v>
      </c>
      <c r="Z134" s="10">
        <f t="shared" si="38"/>
        <v>-10</v>
      </c>
      <c r="AA134" s="10">
        <f t="shared" si="38"/>
        <v>-11</v>
      </c>
      <c r="AB134" s="10">
        <f t="shared" si="38"/>
        <v>-12</v>
      </c>
      <c r="AC134" s="10">
        <f t="shared" si="38"/>
        <v>-13</v>
      </c>
      <c r="AD134" s="10">
        <f t="shared" si="40"/>
        <v>-13.5</v>
      </c>
      <c r="AE134" s="10">
        <f t="shared" si="39"/>
        <v>-14.5</v>
      </c>
      <c r="AF134" s="10">
        <f t="shared" si="39"/>
        <v>-15.5</v>
      </c>
      <c r="AG134" s="10">
        <f t="shared" si="39"/>
        <v>-16.5</v>
      </c>
      <c r="AH134" s="10"/>
      <c r="AI134" s="115"/>
      <c r="AJ134" s="116"/>
      <c r="AK134" s="115"/>
      <c r="AL134" s="117"/>
      <c r="AM134" s="10"/>
      <c r="AN134" s="10"/>
    </row>
    <row r="135" spans="2:40" outlineLevel="1" x14ac:dyDescent="0.2">
      <c r="B135" s="10"/>
      <c r="C135" s="10">
        <v>2010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f>Q$15</f>
        <v>0</v>
      </c>
      <c r="R135" s="10">
        <f t="shared" si="37"/>
        <v>-1</v>
      </c>
      <c r="S135" s="10">
        <f t="shared" si="37"/>
        <v>-2</v>
      </c>
      <c r="T135" s="10">
        <f t="shared" si="37"/>
        <v>-3</v>
      </c>
      <c r="U135" s="10">
        <f t="shared" si="37"/>
        <v>-4</v>
      </c>
      <c r="V135" s="10">
        <f t="shared" si="38"/>
        <v>-5</v>
      </c>
      <c r="W135" s="10">
        <f t="shared" si="38"/>
        <v>-6</v>
      </c>
      <c r="X135" s="10">
        <f t="shared" si="38"/>
        <v>-7</v>
      </c>
      <c r="Y135" s="10">
        <f t="shared" si="38"/>
        <v>-8</v>
      </c>
      <c r="Z135" s="10">
        <f t="shared" si="38"/>
        <v>-9</v>
      </c>
      <c r="AA135" s="10">
        <f t="shared" si="38"/>
        <v>-10</v>
      </c>
      <c r="AB135" s="10">
        <f t="shared" si="38"/>
        <v>-11</v>
      </c>
      <c r="AC135" s="10">
        <f t="shared" si="38"/>
        <v>-12</v>
      </c>
      <c r="AD135" s="10">
        <f t="shared" si="40"/>
        <v>-12.5</v>
      </c>
      <c r="AE135" s="10">
        <f t="shared" si="39"/>
        <v>-13.5</v>
      </c>
      <c r="AF135" s="10">
        <f t="shared" si="39"/>
        <v>-14.5</v>
      </c>
      <c r="AG135" s="10">
        <f t="shared" si="39"/>
        <v>-15.5</v>
      </c>
      <c r="AH135" s="10"/>
      <c r="AI135" s="115"/>
      <c r="AJ135" s="116"/>
      <c r="AK135" s="115"/>
      <c r="AL135" s="117"/>
      <c r="AM135" s="11"/>
      <c r="AN135" s="10"/>
    </row>
    <row r="136" spans="2:40" outlineLevel="1" x14ac:dyDescent="0.2">
      <c r="B136" s="10"/>
      <c r="C136" s="10">
        <v>2011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f>R$15</f>
        <v>0</v>
      </c>
      <c r="S136" s="10">
        <f t="shared" si="37"/>
        <v>-1</v>
      </c>
      <c r="T136" s="10">
        <f t="shared" si="37"/>
        <v>-2</v>
      </c>
      <c r="U136" s="10">
        <f t="shared" si="37"/>
        <v>-3</v>
      </c>
      <c r="V136" s="10">
        <f t="shared" si="38"/>
        <v>-4</v>
      </c>
      <c r="W136" s="10">
        <f t="shared" si="38"/>
        <v>-5</v>
      </c>
      <c r="X136" s="10">
        <f t="shared" si="38"/>
        <v>-6</v>
      </c>
      <c r="Y136" s="10">
        <f t="shared" si="38"/>
        <v>-7</v>
      </c>
      <c r="Z136" s="10">
        <f t="shared" si="38"/>
        <v>-8</v>
      </c>
      <c r="AA136" s="10">
        <f t="shared" si="38"/>
        <v>-9</v>
      </c>
      <c r="AB136" s="10">
        <f t="shared" si="38"/>
        <v>-10</v>
      </c>
      <c r="AC136" s="10">
        <f t="shared" si="38"/>
        <v>-11</v>
      </c>
      <c r="AD136" s="10">
        <f t="shared" si="40"/>
        <v>-11.5</v>
      </c>
      <c r="AE136" s="10">
        <f t="shared" si="39"/>
        <v>-12.5</v>
      </c>
      <c r="AF136" s="10">
        <f t="shared" si="39"/>
        <v>-13.5</v>
      </c>
      <c r="AG136" s="10">
        <f t="shared" si="39"/>
        <v>-14.5</v>
      </c>
      <c r="AH136" s="10"/>
      <c r="AI136" s="115"/>
      <c r="AJ136" s="116"/>
      <c r="AK136" s="115"/>
      <c r="AL136" s="117"/>
      <c r="AM136" s="10"/>
      <c r="AN136" s="10"/>
    </row>
    <row r="137" spans="2:40" outlineLevel="1" x14ac:dyDescent="0.2">
      <c r="B137" s="10"/>
      <c r="C137" s="10">
        <v>2012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f>S$15</f>
        <v>0</v>
      </c>
      <c r="T137" s="10">
        <f t="shared" si="37"/>
        <v>-1</v>
      </c>
      <c r="U137" s="10">
        <f t="shared" si="37"/>
        <v>-2</v>
      </c>
      <c r="V137" s="10">
        <f t="shared" si="38"/>
        <v>-3</v>
      </c>
      <c r="W137" s="10">
        <f t="shared" si="38"/>
        <v>-4</v>
      </c>
      <c r="X137" s="10">
        <f t="shared" si="38"/>
        <v>-5</v>
      </c>
      <c r="Y137" s="10">
        <f t="shared" si="38"/>
        <v>-6</v>
      </c>
      <c r="Z137" s="10">
        <f t="shared" si="38"/>
        <v>-7</v>
      </c>
      <c r="AA137" s="10">
        <f t="shared" si="38"/>
        <v>-8</v>
      </c>
      <c r="AB137" s="10">
        <f t="shared" si="38"/>
        <v>-9</v>
      </c>
      <c r="AC137" s="10">
        <f t="shared" si="38"/>
        <v>-10</v>
      </c>
      <c r="AD137" s="10">
        <f t="shared" si="40"/>
        <v>-10.5</v>
      </c>
      <c r="AE137" s="10">
        <f t="shared" si="39"/>
        <v>-11.5</v>
      </c>
      <c r="AF137" s="10">
        <f t="shared" si="39"/>
        <v>-12.5</v>
      </c>
      <c r="AG137" s="10">
        <f t="shared" si="39"/>
        <v>-13.5</v>
      </c>
      <c r="AH137" s="10"/>
      <c r="AI137" s="115"/>
      <c r="AJ137" s="116"/>
      <c r="AK137" s="115"/>
      <c r="AL137" s="117"/>
      <c r="AM137" s="10"/>
      <c r="AN137" s="10"/>
    </row>
    <row r="138" spans="2:40" outlineLevel="1" x14ac:dyDescent="0.2">
      <c r="B138" s="10"/>
      <c r="C138" s="10">
        <v>2013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f>T$15</f>
        <v>0</v>
      </c>
      <c r="U138" s="10">
        <f t="shared" ref="U138" si="41">T138-1</f>
        <v>-1</v>
      </c>
      <c r="V138" s="10">
        <f t="shared" si="38"/>
        <v>-2</v>
      </c>
      <c r="W138" s="10">
        <f t="shared" si="38"/>
        <v>-3</v>
      </c>
      <c r="X138" s="10">
        <f t="shared" si="38"/>
        <v>-4</v>
      </c>
      <c r="Y138" s="10">
        <f t="shared" si="38"/>
        <v>-5</v>
      </c>
      <c r="Z138" s="10">
        <f t="shared" si="38"/>
        <v>-6</v>
      </c>
      <c r="AA138" s="10">
        <f t="shared" si="38"/>
        <v>-7</v>
      </c>
      <c r="AB138" s="10">
        <f t="shared" si="38"/>
        <v>-8</v>
      </c>
      <c r="AC138" s="10">
        <f t="shared" si="38"/>
        <v>-9</v>
      </c>
      <c r="AD138" s="10">
        <f t="shared" si="40"/>
        <v>-9.5</v>
      </c>
      <c r="AE138" s="10">
        <f t="shared" si="39"/>
        <v>-10.5</v>
      </c>
      <c r="AF138" s="10">
        <f t="shared" si="39"/>
        <v>-11.5</v>
      </c>
      <c r="AG138" s="10">
        <f t="shared" si="39"/>
        <v>-12.5</v>
      </c>
      <c r="AH138" s="10"/>
      <c r="AI138" s="115"/>
      <c r="AJ138" s="116"/>
      <c r="AK138" s="115"/>
      <c r="AL138" s="117"/>
      <c r="AM138" s="10"/>
      <c r="AN138" s="10"/>
    </row>
    <row r="139" spans="2:40" outlineLevel="1" x14ac:dyDescent="0.2">
      <c r="B139" s="10"/>
      <c r="C139" s="10">
        <v>2014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>
        <f>U$15</f>
        <v>0</v>
      </c>
      <c r="V139" s="10">
        <f t="shared" si="38"/>
        <v>-1</v>
      </c>
      <c r="W139" s="10">
        <f t="shared" si="38"/>
        <v>-2</v>
      </c>
      <c r="X139" s="10">
        <f t="shared" si="38"/>
        <v>-3</v>
      </c>
      <c r="Y139" s="10">
        <f t="shared" si="38"/>
        <v>-4</v>
      </c>
      <c r="Z139" s="10">
        <f t="shared" si="38"/>
        <v>-5</v>
      </c>
      <c r="AA139" s="10">
        <f t="shared" si="38"/>
        <v>-6</v>
      </c>
      <c r="AB139" s="10">
        <f t="shared" si="38"/>
        <v>-7</v>
      </c>
      <c r="AC139" s="10">
        <f t="shared" si="38"/>
        <v>-8</v>
      </c>
      <c r="AD139" s="10">
        <f t="shared" si="40"/>
        <v>-8.5</v>
      </c>
      <c r="AE139" s="10">
        <f t="shared" si="39"/>
        <v>-9.5</v>
      </c>
      <c r="AF139" s="10">
        <f t="shared" si="39"/>
        <v>-10.5</v>
      </c>
      <c r="AG139" s="10">
        <f t="shared" si="39"/>
        <v>-11.5</v>
      </c>
      <c r="AH139" s="10"/>
      <c r="AI139" s="115"/>
      <c r="AJ139" s="116"/>
      <c r="AK139" s="115"/>
      <c r="AL139" s="117"/>
      <c r="AM139" s="10"/>
      <c r="AN139" s="10"/>
    </row>
    <row r="140" spans="2:40" outlineLevel="1" x14ac:dyDescent="0.2">
      <c r="B140" s="10"/>
      <c r="C140" s="10">
        <v>2015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>
        <f>V$15</f>
        <v>0</v>
      </c>
      <c r="W140" s="10">
        <f>V140-1</f>
        <v>-1</v>
      </c>
      <c r="X140" s="10">
        <f t="shared" ref="X140:AC145" si="42">W140-1</f>
        <v>-2</v>
      </c>
      <c r="Y140" s="10">
        <f t="shared" si="42"/>
        <v>-3</v>
      </c>
      <c r="Z140" s="10">
        <f t="shared" si="42"/>
        <v>-4</v>
      </c>
      <c r="AA140" s="10">
        <f t="shared" si="42"/>
        <v>-5</v>
      </c>
      <c r="AB140" s="10">
        <f t="shared" si="42"/>
        <v>-6</v>
      </c>
      <c r="AC140" s="10">
        <f t="shared" si="42"/>
        <v>-7</v>
      </c>
      <c r="AD140" s="10">
        <f t="shared" si="40"/>
        <v>-7.5</v>
      </c>
      <c r="AE140" s="10">
        <f t="shared" si="39"/>
        <v>-8.5</v>
      </c>
      <c r="AF140" s="10">
        <f t="shared" si="39"/>
        <v>-9.5</v>
      </c>
      <c r="AG140" s="10">
        <f t="shared" si="39"/>
        <v>-10.5</v>
      </c>
      <c r="AH140" s="10"/>
      <c r="AI140" s="115"/>
      <c r="AJ140" s="116"/>
      <c r="AK140" s="115"/>
      <c r="AL140" s="117"/>
      <c r="AM140" s="11"/>
      <c r="AN140" s="10"/>
    </row>
    <row r="141" spans="2:40" outlineLevel="1" x14ac:dyDescent="0.2">
      <c r="B141" s="10"/>
      <c r="C141" s="10">
        <v>2016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f>W$15</f>
        <v>0</v>
      </c>
      <c r="X141" s="10">
        <f t="shared" si="42"/>
        <v>-1</v>
      </c>
      <c r="Y141" s="10">
        <f t="shared" si="42"/>
        <v>-2</v>
      </c>
      <c r="Z141" s="10">
        <f t="shared" si="42"/>
        <v>-3</v>
      </c>
      <c r="AA141" s="10">
        <f t="shared" si="42"/>
        <v>-4</v>
      </c>
      <c r="AB141" s="10">
        <f t="shared" si="42"/>
        <v>-5</v>
      </c>
      <c r="AC141" s="10">
        <f t="shared" si="42"/>
        <v>-6</v>
      </c>
      <c r="AD141" s="10">
        <f t="shared" si="40"/>
        <v>-6.5</v>
      </c>
      <c r="AE141" s="10">
        <f t="shared" si="39"/>
        <v>-7.5</v>
      </c>
      <c r="AF141" s="10">
        <f t="shared" si="39"/>
        <v>-8.5</v>
      </c>
      <c r="AG141" s="10">
        <f t="shared" si="39"/>
        <v>-9.5</v>
      </c>
      <c r="AH141" s="10"/>
      <c r="AI141" s="119"/>
      <c r="AJ141" s="116"/>
      <c r="AK141" s="115"/>
      <c r="AL141" s="115"/>
      <c r="AM141" s="10"/>
      <c r="AN141" s="10"/>
    </row>
    <row r="142" spans="2:40" outlineLevel="1" x14ac:dyDescent="0.2">
      <c r="B142" s="10"/>
      <c r="C142" s="10">
        <v>2017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>
        <f>X$15</f>
        <v>0</v>
      </c>
      <c r="Y142" s="10">
        <f t="shared" si="42"/>
        <v>-1</v>
      </c>
      <c r="Z142" s="10">
        <f t="shared" si="42"/>
        <v>-2</v>
      </c>
      <c r="AA142" s="10">
        <f t="shared" si="42"/>
        <v>-3</v>
      </c>
      <c r="AB142" s="10">
        <f t="shared" si="42"/>
        <v>-4</v>
      </c>
      <c r="AC142" s="10">
        <f t="shared" si="42"/>
        <v>-5</v>
      </c>
      <c r="AD142" s="10">
        <f t="shared" si="40"/>
        <v>-5.5</v>
      </c>
      <c r="AE142" s="10">
        <f t="shared" si="39"/>
        <v>-6.5</v>
      </c>
      <c r="AF142" s="10">
        <f t="shared" si="39"/>
        <v>-7.5</v>
      </c>
      <c r="AG142" s="10">
        <f t="shared" si="39"/>
        <v>-8.5</v>
      </c>
      <c r="AH142" s="10"/>
      <c r="AI142" s="10"/>
      <c r="AJ142" s="10"/>
      <c r="AK142" s="10"/>
      <c r="AL142" s="10"/>
      <c r="AM142" s="121"/>
      <c r="AN142" s="10"/>
    </row>
    <row r="143" spans="2:40" outlineLevel="1" x14ac:dyDescent="0.2">
      <c r="B143" s="10"/>
      <c r="C143" s="10">
        <v>2018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>
        <f>Y$15</f>
        <v>0</v>
      </c>
      <c r="Z143" s="10">
        <f t="shared" si="42"/>
        <v>-1</v>
      </c>
      <c r="AA143" s="10">
        <f t="shared" si="42"/>
        <v>-2</v>
      </c>
      <c r="AB143" s="10">
        <f t="shared" si="42"/>
        <v>-3</v>
      </c>
      <c r="AC143" s="10">
        <f t="shared" si="42"/>
        <v>-4</v>
      </c>
      <c r="AD143" s="10">
        <f t="shared" si="40"/>
        <v>-4.5</v>
      </c>
      <c r="AE143" s="10">
        <f t="shared" si="39"/>
        <v>-5.5</v>
      </c>
      <c r="AF143" s="10">
        <f t="shared" si="39"/>
        <v>-6.5</v>
      </c>
      <c r="AG143" s="10">
        <f t="shared" si="39"/>
        <v>-7.5</v>
      </c>
      <c r="AH143" s="10"/>
      <c r="AI143" s="10"/>
      <c r="AJ143" s="10"/>
      <c r="AK143" s="10"/>
      <c r="AL143" s="10"/>
      <c r="AM143" s="10"/>
      <c r="AN143" s="10"/>
    </row>
    <row r="144" spans="2:40" outlineLevel="1" x14ac:dyDescent="0.2">
      <c r="B144" s="10"/>
      <c r="C144" s="10">
        <v>2019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>
        <f>Z$15</f>
        <v>0</v>
      </c>
      <c r="AA144" s="10">
        <f t="shared" si="42"/>
        <v>-1</v>
      </c>
      <c r="AB144" s="10">
        <f t="shared" si="42"/>
        <v>-2</v>
      </c>
      <c r="AC144" s="10">
        <f t="shared" si="42"/>
        <v>-3</v>
      </c>
      <c r="AD144" s="10">
        <f t="shared" si="40"/>
        <v>-3.5</v>
      </c>
      <c r="AE144" s="10">
        <f t="shared" si="39"/>
        <v>-4.5</v>
      </c>
      <c r="AF144" s="10">
        <f t="shared" si="39"/>
        <v>-5.5</v>
      </c>
      <c r="AG144" s="10">
        <f t="shared" si="39"/>
        <v>-6.5</v>
      </c>
      <c r="AH144" s="10"/>
      <c r="AI144" s="10"/>
      <c r="AJ144" s="10"/>
      <c r="AK144" s="10"/>
      <c r="AL144" s="10"/>
      <c r="AM144" s="10"/>
      <c r="AN144" s="10"/>
    </row>
    <row r="145" spans="2:40" outlineLevel="1" x14ac:dyDescent="0.2">
      <c r="B145" s="10"/>
      <c r="C145" s="10">
        <v>2020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>
        <f>AA$15</f>
        <v>0</v>
      </c>
      <c r="AB145" s="10">
        <f t="shared" si="42"/>
        <v>-1</v>
      </c>
      <c r="AC145" s="10">
        <f t="shared" si="42"/>
        <v>-2</v>
      </c>
      <c r="AD145" s="10">
        <f t="shared" si="40"/>
        <v>-2.5</v>
      </c>
      <c r="AE145" s="10">
        <f t="shared" si="39"/>
        <v>-3.5</v>
      </c>
      <c r="AF145" s="10">
        <f t="shared" si="39"/>
        <v>-4.5</v>
      </c>
      <c r="AG145" s="10">
        <f t="shared" si="39"/>
        <v>-5.5</v>
      </c>
      <c r="AH145" s="10"/>
      <c r="AI145" s="10"/>
      <c r="AJ145" s="10"/>
      <c r="AK145" s="10"/>
      <c r="AL145" s="10"/>
      <c r="AM145" s="10"/>
      <c r="AN145" s="10"/>
    </row>
    <row r="146" spans="2:40" x14ac:dyDescent="0.2">
      <c r="V146" s="5"/>
    </row>
    <row r="147" spans="2:40" ht="12" x14ac:dyDescent="0.2">
      <c r="B147" t="s">
        <v>81</v>
      </c>
      <c r="D147" s="103">
        <f t="shared" ref="D147:AG147" si="43">D60+D119</f>
        <v>0</v>
      </c>
      <c r="E147" s="103">
        <f t="shared" si="43"/>
        <v>15.102564102564102</v>
      </c>
      <c r="F147" s="103">
        <f t="shared" si="43"/>
        <v>14.705128205128204</v>
      </c>
      <c r="G147" s="103">
        <f t="shared" si="43"/>
        <v>14.307692307692308</v>
      </c>
      <c r="H147" s="103">
        <f t="shared" si="43"/>
        <v>13.910256410256411</v>
      </c>
      <c r="I147" s="103">
        <f t="shared" si="43"/>
        <v>13.528801906797648</v>
      </c>
      <c r="J147" s="103">
        <f t="shared" si="43"/>
        <v>13.189071033461168</v>
      </c>
      <c r="K147" s="103">
        <f t="shared" si="43"/>
        <v>12.852737565150683</v>
      </c>
      <c r="L147" s="103">
        <f t="shared" si="43"/>
        <v>12.523006133687757</v>
      </c>
      <c r="M147" s="103">
        <f t="shared" si="43"/>
        <v>12.192288379729153</v>
      </c>
      <c r="N147" s="103">
        <f t="shared" si="43"/>
        <v>11.87301686066111</v>
      </c>
      <c r="O147" s="103">
        <f t="shared" si="43"/>
        <v>11.627073257692778</v>
      </c>
      <c r="P147" s="103">
        <f t="shared" si="43"/>
        <v>11.623043661520883</v>
      </c>
      <c r="Q147" s="103">
        <f t="shared" si="43"/>
        <v>11.210296310850659</v>
      </c>
      <c r="R147" s="103">
        <f t="shared" si="43"/>
        <v>11.320061762657685</v>
      </c>
      <c r="S147" s="103">
        <f t="shared" si="43"/>
        <v>11.15284852149054</v>
      </c>
      <c r="T147" s="103">
        <f t="shared" si="43"/>
        <v>11.139911532583545</v>
      </c>
      <c r="U147" s="103">
        <f t="shared" si="43"/>
        <v>10.942290291643385</v>
      </c>
      <c r="V147" s="103">
        <f t="shared" si="43"/>
        <v>10.641810945393548</v>
      </c>
      <c r="W147" s="103">
        <f t="shared" si="43"/>
        <v>10.434885222774835</v>
      </c>
      <c r="X147" s="103">
        <f t="shared" si="43"/>
        <v>10.085219298608346</v>
      </c>
      <c r="Y147" s="103">
        <f t="shared" si="43"/>
        <v>9.7038578243378932</v>
      </c>
      <c r="Z147" s="103">
        <f t="shared" si="43"/>
        <v>9.3721602744223897</v>
      </c>
      <c r="AA147" s="103">
        <f t="shared" si="43"/>
        <v>9.0106493180704277</v>
      </c>
      <c r="AB147" s="103">
        <f t="shared" si="43"/>
        <v>8.6300955487891997</v>
      </c>
      <c r="AC147" s="103">
        <f t="shared" si="43"/>
        <v>8.3013539363346744</v>
      </c>
      <c r="AD147" s="103">
        <f t="shared" si="43"/>
        <v>8.1892792083339732</v>
      </c>
      <c r="AE147" s="103">
        <f t="shared" si="43"/>
        <v>8.1887985082900556</v>
      </c>
      <c r="AF147" s="103">
        <f t="shared" si="43"/>
        <v>8.1883178082461381</v>
      </c>
      <c r="AG147" s="103">
        <f t="shared" si="43"/>
        <v>8.1878371082022205</v>
      </c>
      <c r="AJ147" s="103"/>
      <c r="AK147" s="10"/>
    </row>
    <row r="148" spans="2:40" x14ac:dyDescent="0.2">
      <c r="B148" t="s">
        <v>13</v>
      </c>
      <c r="D148" s="11">
        <f>D147*CPI!B8</f>
        <v>0</v>
      </c>
      <c r="E148" s="11">
        <f>E147*CPI!C8</f>
        <v>15.102564102564102</v>
      </c>
      <c r="F148" s="11">
        <f>F147*CPI!D8</f>
        <v>14.901687980635348</v>
      </c>
      <c r="G148" s="11">
        <f>G147*CPI!E8</f>
        <v>14.749951802583382</v>
      </c>
      <c r="H148" s="11">
        <f>H147*CPI!F8</f>
        <v>15.211800869695606</v>
      </c>
      <c r="I148" s="11">
        <f>I147*CPI!G8</f>
        <v>15.167629205448989</v>
      </c>
      <c r="J148" s="11">
        <f>J147*CPI!H8</f>
        <v>15.260537494856907</v>
      </c>
      <c r="K148" s="11">
        <f>K147*CPI!I8</f>
        <v>15.257928220617478</v>
      </c>
      <c r="L148" s="11">
        <f>L147*CPI!J8</f>
        <v>15.211738444763574</v>
      </c>
      <c r="M148" s="11">
        <f>M147*CPI!K8</f>
        <v>15.258185457672742</v>
      </c>
      <c r="N148" s="11">
        <f>N147*CPI!L8</f>
        <v>15.443848999205802</v>
      </c>
      <c r="O148" s="11">
        <f>O147*CPI!M8</f>
        <v>15.405629228655592</v>
      </c>
      <c r="P148" s="11">
        <f>P147*CPI!N8</f>
        <v>16.16739155925837</v>
      </c>
      <c r="Q148" s="11">
        <f>Q147*CPI!O8</f>
        <v>15.789941169669344</v>
      </c>
      <c r="R148" s="11">
        <f>R147*CPI!P8</f>
        <v>16.389028433321442</v>
      </c>
      <c r="S148" s="11">
        <f>S147*CPI!Q8</f>
        <v>16.71529678158231</v>
      </c>
      <c r="T148" s="11">
        <f>T147*CPI!R8</f>
        <v>17.030494834836812</v>
      </c>
      <c r="U148" s="11">
        <f>U147*CPI!S8</f>
        <v>17.089892010032226</v>
      </c>
      <c r="V148" s="11">
        <f>V147*CPI!T8</f>
        <v>17.004149486560699</v>
      </c>
      <c r="W148" s="11">
        <f>W147*CPI!U8</f>
        <v>16.924240140122095</v>
      </c>
      <c r="X148" s="11">
        <f>X147*CPI!V8</f>
        <v>16.569157080529887</v>
      </c>
      <c r="Y148" s="11">
        <f>Y147*CPI!W8</f>
        <v>16.250895195908708</v>
      </c>
      <c r="Z148" s="11">
        <f>Z147*CPI!X8</f>
        <v>16.021508117105579</v>
      </c>
      <c r="AA148" s="11">
        <f>AA147*CPI!Y8</f>
        <v>15.648878538221682</v>
      </c>
      <c r="AB148" s="11">
        <f>AB147*CPI!Z8</f>
        <v>14.93574438261164</v>
      </c>
      <c r="AC148" s="11">
        <f>AC147*CPI!AA8</f>
        <v>14.919374488278974</v>
      </c>
      <c r="AD148" s="11">
        <f>AD147*CPI!AB8</f>
        <v>15.027672539108078</v>
      </c>
      <c r="AE148" s="11">
        <f>AE147*CPI!AC8</f>
        <v>15.665429027721448</v>
      </c>
      <c r="AF148" s="11">
        <f>AF147*CPI!AD8</f>
        <v>16.261718855571964</v>
      </c>
      <c r="AG148" s="11">
        <f>AG147*CPI!AE8</f>
        <v>16.809564993549351</v>
      </c>
    </row>
    <row r="149" spans="2:40" x14ac:dyDescent="0.2">
      <c r="D149" s="10" t="b">
        <f t="shared" ref="D149:AA149" si="44">D148=D11</f>
        <v>1</v>
      </c>
      <c r="E149" s="10" t="b">
        <f t="shared" si="44"/>
        <v>1</v>
      </c>
      <c r="F149" s="10" t="b">
        <f t="shared" si="44"/>
        <v>1</v>
      </c>
      <c r="G149" s="10" t="b">
        <f t="shared" si="44"/>
        <v>1</v>
      </c>
      <c r="H149" s="10" t="b">
        <f t="shared" si="44"/>
        <v>1</v>
      </c>
      <c r="I149" s="10" t="b">
        <f t="shared" si="44"/>
        <v>1</v>
      </c>
      <c r="J149" s="10" t="b">
        <f t="shared" si="44"/>
        <v>1</v>
      </c>
      <c r="K149" s="10" t="b">
        <f t="shared" si="44"/>
        <v>1</v>
      </c>
      <c r="L149" s="10" t="b">
        <f t="shared" si="44"/>
        <v>1</v>
      </c>
      <c r="M149" s="10" t="b">
        <f t="shared" si="44"/>
        <v>1</v>
      </c>
      <c r="N149" s="10" t="b">
        <f t="shared" si="44"/>
        <v>1</v>
      </c>
      <c r="O149" s="10" t="b">
        <f t="shared" si="44"/>
        <v>1</v>
      </c>
      <c r="P149" s="10" t="b">
        <f t="shared" si="44"/>
        <v>1</v>
      </c>
      <c r="Q149" s="10" t="b">
        <f t="shared" si="44"/>
        <v>1</v>
      </c>
      <c r="R149" s="10" t="b">
        <f t="shared" si="44"/>
        <v>1</v>
      </c>
      <c r="S149" s="10" t="b">
        <f t="shared" si="44"/>
        <v>1</v>
      </c>
      <c r="T149" s="10" t="b">
        <f t="shared" si="44"/>
        <v>1</v>
      </c>
      <c r="U149" s="10" t="b">
        <f t="shared" si="44"/>
        <v>1</v>
      </c>
      <c r="V149" s="10" t="b">
        <f t="shared" si="44"/>
        <v>1</v>
      </c>
      <c r="W149" s="10" t="b">
        <f t="shared" si="44"/>
        <v>1</v>
      </c>
      <c r="X149" s="10" t="b">
        <f t="shared" si="44"/>
        <v>1</v>
      </c>
      <c r="Y149" s="10" t="b">
        <f t="shared" si="44"/>
        <v>1</v>
      </c>
      <c r="Z149" s="10" t="b">
        <f t="shared" si="44"/>
        <v>1</v>
      </c>
      <c r="AA149" s="10" t="b">
        <f t="shared" si="44"/>
        <v>1</v>
      </c>
      <c r="AB149" s="10" t="b">
        <f>AB148=AB11</f>
        <v>1</v>
      </c>
      <c r="AC149" s="10" t="b">
        <f t="shared" ref="AC149:AG149" si="45">AC148=AC11</f>
        <v>1</v>
      </c>
      <c r="AD149" s="10" t="b">
        <f t="shared" si="45"/>
        <v>1</v>
      </c>
      <c r="AE149" s="10" t="b">
        <f t="shared" si="45"/>
        <v>0</v>
      </c>
      <c r="AF149" s="10" t="b">
        <f t="shared" si="45"/>
        <v>0</v>
      </c>
      <c r="AG149" s="10" t="b">
        <f t="shared" si="45"/>
        <v>0</v>
      </c>
    </row>
    <row r="151" spans="2:40" x14ac:dyDescent="0.2">
      <c r="E151" s="41">
        <f t="shared" ref="E151:AC151" si="46">E148-E11</f>
        <v>0</v>
      </c>
      <c r="F151" s="41">
        <f t="shared" si="46"/>
        <v>0</v>
      </c>
      <c r="G151" s="41">
        <f t="shared" si="46"/>
        <v>0</v>
      </c>
      <c r="H151" s="41">
        <f t="shared" si="46"/>
        <v>0</v>
      </c>
      <c r="I151" s="41">
        <f t="shared" si="46"/>
        <v>0</v>
      </c>
      <c r="J151" s="41">
        <f t="shared" si="46"/>
        <v>0</v>
      </c>
      <c r="K151" s="41">
        <f t="shared" si="46"/>
        <v>0</v>
      </c>
      <c r="L151" s="41">
        <f t="shared" si="46"/>
        <v>0</v>
      </c>
      <c r="M151" s="41">
        <f t="shared" si="46"/>
        <v>0</v>
      </c>
      <c r="N151" s="41">
        <f t="shared" si="46"/>
        <v>0</v>
      </c>
      <c r="O151" s="41">
        <f t="shared" si="46"/>
        <v>0</v>
      </c>
      <c r="P151" s="41">
        <f t="shared" si="46"/>
        <v>0</v>
      </c>
      <c r="Q151" s="41">
        <f t="shared" si="46"/>
        <v>0</v>
      </c>
      <c r="R151" s="41">
        <f t="shared" si="46"/>
        <v>0</v>
      </c>
      <c r="S151" s="41">
        <f t="shared" si="46"/>
        <v>0</v>
      </c>
      <c r="T151" s="41">
        <f t="shared" si="46"/>
        <v>0</v>
      </c>
      <c r="U151" s="41">
        <f t="shared" si="46"/>
        <v>0</v>
      </c>
      <c r="V151" s="41">
        <f t="shared" si="46"/>
        <v>0</v>
      </c>
      <c r="W151" s="41">
        <f t="shared" si="46"/>
        <v>0</v>
      </c>
      <c r="X151" s="41">
        <f t="shared" si="46"/>
        <v>0</v>
      </c>
      <c r="Y151" s="41">
        <f t="shared" si="46"/>
        <v>0</v>
      </c>
      <c r="Z151" s="41">
        <f t="shared" si="46"/>
        <v>0</v>
      </c>
      <c r="AA151" s="41">
        <f t="shared" si="46"/>
        <v>0</v>
      </c>
      <c r="AB151" s="41">
        <f t="shared" si="46"/>
        <v>0</v>
      </c>
      <c r="AC151" s="41">
        <f t="shared" si="46"/>
        <v>0</v>
      </c>
      <c r="AD151" s="41">
        <f>AD148-AD11</f>
        <v>0</v>
      </c>
      <c r="AE151" s="41"/>
      <c r="AF151" s="41"/>
      <c r="AG151" s="41"/>
    </row>
  </sheetData>
  <mergeCells count="1">
    <mergeCell ref="L1:M1"/>
  </mergeCells>
  <phoneticPr fontId="6" type="noConversion"/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12"/>
  <sheetViews>
    <sheetView zoomScaleNormal="100" workbookViewId="0">
      <pane xSplit="1" topLeftCell="R1" activePane="topRight" state="frozen"/>
      <selection pane="topRight" activeCell="Z10" sqref="Z10"/>
    </sheetView>
  </sheetViews>
  <sheetFormatPr defaultRowHeight="11.4" x14ac:dyDescent="0.2"/>
  <cols>
    <col min="1" max="1" width="28.25" customWidth="1"/>
  </cols>
  <sheetData>
    <row r="2" spans="1:33" x14ac:dyDescent="0.2">
      <c r="C2" s="1" t="s">
        <v>27</v>
      </c>
      <c r="D2" s="1" t="s">
        <v>27</v>
      </c>
      <c r="E2" s="1" t="s">
        <v>27</v>
      </c>
      <c r="F2" s="1" t="s">
        <v>27</v>
      </c>
      <c r="G2" s="1" t="s">
        <v>27</v>
      </c>
      <c r="H2" s="1" t="s">
        <v>27</v>
      </c>
      <c r="I2" s="1" t="s">
        <v>27</v>
      </c>
      <c r="J2" s="1" t="s">
        <v>27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27</v>
      </c>
      <c r="S2" s="1" t="s">
        <v>27</v>
      </c>
      <c r="T2" s="1" t="s">
        <v>27</v>
      </c>
      <c r="U2" s="1" t="s">
        <v>27</v>
      </c>
      <c r="V2" s="1" t="s">
        <v>27</v>
      </c>
      <c r="W2" s="1" t="s">
        <v>27</v>
      </c>
      <c r="X2" s="1" t="s">
        <v>27</v>
      </c>
      <c r="Y2" s="1" t="s">
        <v>27</v>
      </c>
      <c r="Z2" s="1" t="s">
        <v>27</v>
      </c>
      <c r="AA2" s="1" t="s">
        <v>27</v>
      </c>
      <c r="AB2" s="1" t="s">
        <v>27</v>
      </c>
      <c r="AC2" s="1" t="s">
        <v>9</v>
      </c>
      <c r="AD2" s="1" t="s">
        <v>9</v>
      </c>
      <c r="AE2" s="1" t="s">
        <v>9</v>
      </c>
      <c r="AF2" s="1" t="s">
        <v>9</v>
      </c>
      <c r="AG2" s="1" t="s">
        <v>9</v>
      </c>
    </row>
    <row r="3" spans="1:33" x14ac:dyDescent="0.2">
      <c r="B3" s="1">
        <v>1997</v>
      </c>
      <c r="C3" s="1">
        <v>1998</v>
      </c>
      <c r="D3" s="1">
        <v>1999</v>
      </c>
      <c r="E3" s="1">
        <v>2000</v>
      </c>
      <c r="F3" s="1">
        <v>2001</v>
      </c>
      <c r="G3" s="1">
        <v>2002</v>
      </c>
      <c r="H3" s="1">
        <v>2003</v>
      </c>
      <c r="I3" s="1">
        <v>2004</v>
      </c>
      <c r="J3" s="1">
        <v>2005</v>
      </c>
      <c r="K3" s="1">
        <v>2006</v>
      </c>
      <c r="L3" s="1">
        <v>2007</v>
      </c>
      <c r="M3" s="1">
        <v>2008</v>
      </c>
      <c r="N3" s="1">
        <v>2009</v>
      </c>
      <c r="O3" s="1">
        <v>2010</v>
      </c>
      <c r="P3" s="1">
        <v>2011</v>
      </c>
      <c r="Q3" s="1">
        <v>2012</v>
      </c>
      <c r="R3" s="1">
        <v>2013</v>
      </c>
      <c r="S3" s="1">
        <v>2014</v>
      </c>
      <c r="T3" s="1">
        <v>2015</v>
      </c>
      <c r="U3" s="1">
        <v>2016</v>
      </c>
      <c r="V3" s="1">
        <v>2017</v>
      </c>
      <c r="W3" s="1">
        <v>2018</v>
      </c>
      <c r="X3" s="1">
        <v>2019</v>
      </c>
      <c r="Y3" s="1">
        <v>2020</v>
      </c>
      <c r="Z3" s="1">
        <v>2021</v>
      </c>
      <c r="AA3" s="1">
        <v>2022</v>
      </c>
      <c r="AB3" s="1" t="s">
        <v>177</v>
      </c>
      <c r="AC3" s="1" t="s">
        <v>29</v>
      </c>
      <c r="AD3" s="1" t="s">
        <v>30</v>
      </c>
      <c r="AE3" s="1" t="s">
        <v>31</v>
      </c>
      <c r="AF3" s="1" t="s">
        <v>69</v>
      </c>
      <c r="AG3" s="1" t="s">
        <v>70</v>
      </c>
    </row>
    <row r="4" spans="1:33" x14ac:dyDescent="0.2">
      <c r="A4" t="s">
        <v>0</v>
      </c>
      <c r="C4" s="2">
        <v>-6.6390041493775698E-3</v>
      </c>
      <c r="D4" s="2">
        <v>1.3366750208855471E-2</v>
      </c>
      <c r="E4" s="2">
        <v>1.7312448474855691E-2</v>
      </c>
      <c r="F4" s="2">
        <v>6.0777957860615794E-2</v>
      </c>
      <c r="G4" s="2">
        <v>2.5210084033613356E-2</v>
      </c>
      <c r="H4" s="2">
        <v>3.2041728763040345E-2</v>
      </c>
      <c r="I4" s="2">
        <v>2.5992779783393427E-2</v>
      </c>
      <c r="J4" s="2">
        <v>2.3223082336382816E-2</v>
      </c>
      <c r="K4" s="2">
        <v>3.0261348005502064E-2</v>
      </c>
      <c r="L4" s="2">
        <v>3.9385847797062556E-2</v>
      </c>
      <c r="M4" s="2">
        <v>1.862556197816323E-2</v>
      </c>
      <c r="N4" s="2">
        <v>4.9810844892812067E-2</v>
      </c>
      <c r="O4" s="2">
        <v>1.2612612612612484E-2</v>
      </c>
      <c r="P4" s="2">
        <v>2.7876631079478242E-2</v>
      </c>
      <c r="Q4" s="2">
        <v>3.5199076745527913E-2</v>
      </c>
      <c r="R4" s="2">
        <v>2.0040080160320661E-2</v>
      </c>
      <c r="S4" s="2">
        <v>2.16110019646365E-2</v>
      </c>
      <c r="T4" s="2">
        <v>2.3076923076923217E-2</v>
      </c>
      <c r="U4" s="2">
        <v>1.5037593984962294E-2</v>
      </c>
      <c r="V4" s="2">
        <v>1.2962962962963065E-2</v>
      </c>
      <c r="W4" s="44">
        <v>1.9337016574585641E-2</v>
      </c>
      <c r="X4" s="44">
        <v>2.0776874435411097E-2</v>
      </c>
      <c r="Y4" s="44">
        <v>1.5929203539823078E-2</v>
      </c>
      <c r="Z4" s="44">
        <v>-3.4843205574912606E-3</v>
      </c>
      <c r="AA4" s="44">
        <v>3.8461538461538325E-2</v>
      </c>
      <c r="AB4" s="44">
        <v>2.1043771043770976E-2</v>
      </c>
      <c r="AC4" s="12">
        <v>4.2500000000000003E-2</v>
      </c>
      <c r="AD4" s="12">
        <v>3.8125000000000006E-2</v>
      </c>
      <c r="AE4" s="12">
        <v>3.3750000000000002E-2</v>
      </c>
      <c r="AF4" s="12">
        <v>2.9375000000000002E-2</v>
      </c>
      <c r="AG4" s="12">
        <v>2.5000000000000001E-2</v>
      </c>
    </row>
    <row r="6" spans="1:33" x14ac:dyDescent="0.2">
      <c r="A6" t="s">
        <v>1</v>
      </c>
      <c r="B6" s="3">
        <f t="shared" ref="B6:S6" si="0">C6/(1+C4)</f>
        <v>0.60111841399342314</v>
      </c>
      <c r="C6" s="3">
        <f t="shared" si="0"/>
        <v>0.59712758634865359</v>
      </c>
      <c r="D6" s="3">
        <f t="shared" si="0"/>
        <v>0.6051092416381928</v>
      </c>
      <c r="E6" s="3">
        <f t="shared" si="0"/>
        <v>0.61558516420571296</v>
      </c>
      <c r="F6" s="3">
        <f t="shared" si="0"/>
        <v>0.65299917337542801</v>
      </c>
      <c r="G6" s="3">
        <f t="shared" si="0"/>
        <v>0.66946133741010261</v>
      </c>
      <c r="H6" s="3">
        <f t="shared" si="0"/>
        <v>0.69091203600073936</v>
      </c>
      <c r="I6" s="3">
        <f t="shared" si="0"/>
        <v>0.70887076040220254</v>
      </c>
      <c r="J6" s="3">
        <f t="shared" si="0"/>
        <v>0.72533292443687714</v>
      </c>
      <c r="K6" s="3">
        <f t="shared" si="0"/>
        <v>0.74728247648310997</v>
      </c>
      <c r="L6" s="3">
        <f t="shared" si="0"/>
        <v>0.7767148303632857</v>
      </c>
      <c r="M6" s="3">
        <f t="shared" si="0"/>
        <v>0.79118158057557564</v>
      </c>
      <c r="N6" s="3">
        <f t="shared" si="0"/>
        <v>0.83059100356767557</v>
      </c>
      <c r="O6" s="3">
        <f t="shared" si="0"/>
        <v>0.84106692613519574</v>
      </c>
      <c r="P6" s="3">
        <f t="shared" si="0"/>
        <v>0.86451303854821737</v>
      </c>
      <c r="Q6" s="3">
        <f t="shared" si="0"/>
        <v>0.8949430993395856</v>
      </c>
      <c r="R6" s="3">
        <f t="shared" si="0"/>
        <v>0.91287783078927676</v>
      </c>
      <c r="S6" s="3">
        <f t="shared" si="0"/>
        <v>0.93260603538393694</v>
      </c>
      <c r="T6" s="3">
        <f>U6/(1+U4)</f>
        <v>0.95412771312356637</v>
      </c>
      <c r="U6" s="3">
        <f>V6/(1+V4)</f>
        <v>0.96847549828331914</v>
      </c>
      <c r="V6" s="3">
        <f>W6/(1+W4)</f>
        <v>0.98102981029810299</v>
      </c>
      <c r="W6" s="3">
        <v>1</v>
      </c>
    </row>
    <row r="8" spans="1:33" s="21" customFormat="1" x14ac:dyDescent="0.2">
      <c r="A8" s="21" t="s">
        <v>65</v>
      </c>
      <c r="C8" s="21">
        <v>1</v>
      </c>
      <c r="D8" s="21">
        <f t="shared" ref="D8:Z8" si="1">C8*(1+D4)</f>
        <v>1.0133667502088555</v>
      </c>
      <c r="E8" s="21">
        <f t="shared" si="1"/>
        <v>1.0309106098579783</v>
      </c>
      <c r="F8" s="21">
        <f t="shared" si="1"/>
        <v>1.0935672514619883</v>
      </c>
      <c r="G8" s="21">
        <f t="shared" si="1"/>
        <v>1.1211361737677525</v>
      </c>
      <c r="H8" s="21">
        <f t="shared" si="1"/>
        <v>1.1570593149540518</v>
      </c>
      <c r="I8" s="21">
        <f t="shared" si="1"/>
        <v>1.1871345029239766</v>
      </c>
      <c r="J8" s="21">
        <f t="shared" si="1"/>
        <v>1.2147034252297411</v>
      </c>
      <c r="K8" s="21">
        <f t="shared" si="1"/>
        <v>1.2514619883040936</v>
      </c>
      <c r="L8" s="21">
        <f>K8*(1+L4)</f>
        <v>1.3007518796992479</v>
      </c>
      <c r="M8" s="21">
        <f t="shared" si="1"/>
        <v>1.3249791144527985</v>
      </c>
      <c r="N8" s="21">
        <f t="shared" si="1"/>
        <v>1.3909774436090223</v>
      </c>
      <c r="O8" s="21">
        <f t="shared" si="1"/>
        <v>1.408521303258145</v>
      </c>
      <c r="P8" s="21">
        <f t="shared" si="1"/>
        <v>1.4477861319966581</v>
      </c>
      <c r="Q8" s="21">
        <f t="shared" si="1"/>
        <v>1.4987468671679194</v>
      </c>
      <c r="R8" s="21">
        <f t="shared" si="1"/>
        <v>1.528781874525994</v>
      </c>
      <c r="S8" s="21">
        <f t="shared" si="1"/>
        <v>1.561820382619876</v>
      </c>
      <c r="T8" s="21">
        <f t="shared" si="1"/>
        <v>1.5978623914495658</v>
      </c>
      <c r="U8" s="21">
        <f t="shared" si="1"/>
        <v>1.6218903973360252</v>
      </c>
      <c r="V8" s="21">
        <f t="shared" si="1"/>
        <v>1.6429149024866776</v>
      </c>
      <c r="W8" s="21">
        <f t="shared" si="1"/>
        <v>1.6746839751866962</v>
      </c>
      <c r="X8" s="21">
        <f t="shared" si="1"/>
        <v>1.7094786738581453</v>
      </c>
      <c r="Y8" s="21">
        <f t="shared" si="1"/>
        <v>1.7367093076010185</v>
      </c>
      <c r="Z8" s="21">
        <f t="shared" si="1"/>
        <v>1.7306580556581579</v>
      </c>
      <c r="AA8" s="21">
        <f t="shared" ref="AA8" si="2">Z8*(1+AA4)</f>
        <v>1.7972218270296252</v>
      </c>
      <c r="AB8" s="21">
        <f t="shared" ref="AB8" si="3">AA8*(1+AB4)</f>
        <v>1.8350421516725044</v>
      </c>
      <c r="AC8" s="21">
        <f t="shared" ref="AC8" si="4">AB8*(1+AC4)</f>
        <v>1.9130314431185858</v>
      </c>
      <c r="AD8" s="21">
        <f t="shared" ref="AD8" si="5">AC8*(1+AD4)</f>
        <v>1.9859657668874817</v>
      </c>
      <c r="AE8" s="21">
        <f t="shared" ref="AE8" si="6">AD8*(1+AE4)</f>
        <v>2.0529921115199343</v>
      </c>
      <c r="AF8" s="21">
        <f t="shared" ref="AF8" si="7">AE8*(1+AF4)</f>
        <v>2.1132987547958324</v>
      </c>
      <c r="AG8" s="21">
        <f t="shared" ref="AG8" si="8">AF8*(1+AG4)</f>
        <v>2.1661312236657282</v>
      </c>
    </row>
    <row r="10" spans="1:33" x14ac:dyDescent="0.2">
      <c r="A10" t="s">
        <v>10</v>
      </c>
      <c r="P10">
        <v>1</v>
      </c>
      <c r="Q10">
        <f>P10*(1+Q4)</f>
        <v>1.0351990767455279</v>
      </c>
      <c r="R10">
        <f t="shared" ref="R10:Z10" si="9">Q10*(1+R4)</f>
        <v>1.0559445492253983</v>
      </c>
      <c r="S10">
        <f t="shared" si="9"/>
        <v>1.0787645689532555</v>
      </c>
      <c r="T10">
        <f t="shared" si="9"/>
        <v>1.1036591359290999</v>
      </c>
      <c r="U10">
        <f t="shared" si="9"/>
        <v>1.1202555139129959</v>
      </c>
      <c r="V10">
        <f t="shared" si="9"/>
        <v>1.1347773446489053</v>
      </c>
      <c r="W10">
        <f t="shared" si="9"/>
        <v>1.1567205529708455</v>
      </c>
      <c r="X10">
        <f t="shared" si="9"/>
        <v>1.1807535906567801</v>
      </c>
      <c r="Y10">
        <f t="shared" si="9"/>
        <v>1.1995620549327288</v>
      </c>
      <c r="Z10">
        <f t="shared" si="9"/>
        <v>1.1953823962047403</v>
      </c>
    </row>
    <row r="12" spans="1:33" x14ac:dyDescent="0.2">
      <c r="AA12" s="12"/>
    </row>
  </sheetData>
  <phoneticPr fontId="6" type="noConversion"/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6BAE41-B008-4C79-A029-0B7FC7969D4F}">
  <ds:schemaRefs>
    <ds:schemaRef ds:uri="http://www.w3.org/2001/XMLSchema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RFM Adjustments</vt:lpstr>
      <vt:lpstr>FoG</vt:lpstr>
      <vt:lpstr>Tracking Output</vt:lpstr>
      <vt:lpstr>Jun-23 Closing RAB</vt:lpstr>
      <vt:lpstr>1998 Op RAB</vt:lpstr>
      <vt:lpstr>Historical capex</vt:lpstr>
      <vt:lpstr>TransmissionPipelines</vt:lpstr>
      <vt:lpstr>DistributionPipelines</vt:lpstr>
      <vt:lpstr>ServicePipes</vt:lpstr>
      <vt:lpstr>CathodicProtection</vt:lpstr>
      <vt:lpstr>CPI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Dickinson</dc:creator>
  <cp:lastModifiedBy>Steven Martin</cp:lastModifiedBy>
  <dcterms:created xsi:type="dcterms:W3CDTF">2019-03-19T05:31:37Z</dcterms:created>
  <dcterms:modified xsi:type="dcterms:W3CDTF">2023-01-20T00:47:04Z</dcterms:modified>
</cp:coreProperties>
</file>