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4915" windowHeight="10800" activeTab="5"/>
  </bookViews>
  <sheets>
    <sheet name="LGA Raw Data" sheetId="1" r:id="rId1"/>
    <sheet name="Essential Energy working" sheetId="3" r:id="rId2"/>
    <sheet name="Endeavour Energy" sheetId="4" r:id="rId3"/>
    <sheet name="Ausgrid" sheetId="5" r:id="rId4"/>
    <sheet name="Weightings" sheetId="6" r:id="rId5"/>
    <sheet name="AEMC pricing" sheetId="7" r:id="rId6"/>
  </sheets>
  <definedNames>
    <definedName name="_xlnm._FilterDatabase" localSheetId="0" hidden="1">'LGA Raw Data'!$A$25:$P$104</definedName>
  </definedNames>
  <calcPr calcId="145621" iterateDelta="1.0000000000000001E-5"/>
</workbook>
</file>

<file path=xl/calcChain.xml><?xml version="1.0" encoding="utf-8"?>
<calcChain xmlns="http://schemas.openxmlformats.org/spreadsheetml/2006/main">
  <c r="B18" i="7" l="1"/>
  <c r="A18" i="7"/>
  <c r="A17" i="7"/>
  <c r="B17" i="7"/>
  <c r="A15" i="7"/>
  <c r="B15" i="7"/>
  <c r="A16" i="7"/>
  <c r="B16" i="7"/>
  <c r="B14" i="7"/>
  <c r="E11" i="7" l="1"/>
  <c r="D11" i="7"/>
  <c r="C11" i="7"/>
  <c r="E10" i="7"/>
  <c r="D10" i="7"/>
  <c r="C10" i="7"/>
  <c r="E9" i="7"/>
  <c r="D9" i="7"/>
  <c r="C9" i="7"/>
  <c r="S27" i="1" l="1"/>
  <c r="B3" i="5" s="1"/>
  <c r="S28" i="1"/>
  <c r="B4" i="5" s="1"/>
  <c r="S29" i="1"/>
  <c r="B5" i="5" s="1"/>
  <c r="S30" i="1"/>
  <c r="B2" i="3" s="1"/>
  <c r="S31" i="1"/>
  <c r="B2" i="4" s="1"/>
  <c r="S32" i="1"/>
  <c r="B3" i="4" s="1"/>
  <c r="S33" i="1"/>
  <c r="B6" i="5" s="1"/>
  <c r="S34" i="1"/>
  <c r="B4" i="4" s="1"/>
  <c r="S35" i="1"/>
  <c r="B7" i="5" s="1"/>
  <c r="S36" i="1"/>
  <c r="B8" i="5" s="1"/>
  <c r="S37" i="1"/>
  <c r="B9" i="5" s="1"/>
  <c r="S38" i="1"/>
  <c r="B5" i="4" s="1"/>
  <c r="S39" i="1"/>
  <c r="B6" i="4" s="1"/>
  <c r="S40" i="1"/>
  <c r="B10" i="5" s="1"/>
  <c r="S41" i="1"/>
  <c r="B11" i="5" s="1"/>
  <c r="S42" i="1"/>
  <c r="B12" i="5" s="1"/>
  <c r="S43" i="1"/>
  <c r="B13" i="5" s="1"/>
  <c r="S44" i="1"/>
  <c r="B3" i="3" s="1"/>
  <c r="S45" i="1"/>
  <c r="B4" i="3" s="1"/>
  <c r="S46" i="1"/>
  <c r="B5" i="3" s="1"/>
  <c r="S47" i="1"/>
  <c r="B7" i="4" s="1"/>
  <c r="S48" i="1"/>
  <c r="B6" i="3" s="1"/>
  <c r="S49" i="1"/>
  <c r="B14" i="5" s="1"/>
  <c r="S50" i="1"/>
  <c r="B7" i="3" s="1"/>
  <c r="S51" i="1"/>
  <c r="B8" i="4" s="1"/>
  <c r="S52" i="1"/>
  <c r="B8" i="3" s="1"/>
  <c r="S53" i="1"/>
  <c r="B9" i="4" s="1"/>
  <c r="S54" i="1"/>
  <c r="B10" i="4" s="1"/>
  <c r="S55" i="1"/>
  <c r="B15" i="5" s="1"/>
  <c r="S56" i="1"/>
  <c r="B16" i="5" s="1"/>
  <c r="S57" i="1"/>
  <c r="B17" i="5" s="1"/>
  <c r="S58" i="1"/>
  <c r="B18" i="5" s="1"/>
  <c r="S59" i="1"/>
  <c r="B11" i="4" s="1"/>
  <c r="S60" i="1"/>
  <c r="B19" i="5" s="1"/>
  <c r="S61" i="1"/>
  <c r="B20" i="5" s="1"/>
  <c r="S62" i="1"/>
  <c r="B21" i="5" s="1"/>
  <c r="S63" i="1"/>
  <c r="B22" i="5" s="1"/>
  <c r="S64" i="1"/>
  <c r="B9" i="3" s="1"/>
  <c r="S65" i="1"/>
  <c r="B23" i="5" s="1"/>
  <c r="S66" i="1"/>
  <c r="B12" i="4" s="1"/>
  <c r="S67" i="1"/>
  <c r="B24" i="5" s="1"/>
  <c r="S68" i="1"/>
  <c r="B25" i="5" s="1"/>
  <c r="S69" i="1"/>
  <c r="B26" i="5" s="1"/>
  <c r="S70" i="1"/>
  <c r="B27" i="5" s="1"/>
  <c r="S71" i="1"/>
  <c r="B28" i="5" s="1"/>
  <c r="S72" i="1"/>
  <c r="B29" i="5" s="1"/>
  <c r="S73" i="1"/>
  <c r="B30" i="5" s="1"/>
  <c r="S74" i="1"/>
  <c r="B31" i="5" s="1"/>
  <c r="S75" i="1"/>
  <c r="B13" i="4" s="1"/>
  <c r="S76" i="1"/>
  <c r="B10" i="3" s="1"/>
  <c r="S77" i="1"/>
  <c r="B11" i="3" s="1"/>
  <c r="S78" i="1"/>
  <c r="B14" i="4" s="1"/>
  <c r="S79" i="1"/>
  <c r="B15" i="4" s="1"/>
  <c r="S80" i="1"/>
  <c r="B32" i="5" s="1"/>
  <c r="S81" i="1"/>
  <c r="B33" i="5" s="1"/>
  <c r="S83" i="1"/>
  <c r="B34" i="5" s="1"/>
  <c r="S84" i="1"/>
  <c r="B35" i="5" s="1"/>
  <c r="S85" i="1"/>
  <c r="B16" i="4" s="1"/>
  <c r="S86" i="1"/>
  <c r="B17" i="4" s="1"/>
  <c r="S88" i="1"/>
  <c r="B36" i="5" s="1"/>
  <c r="S89" i="1"/>
  <c r="B37" i="5" s="1"/>
  <c r="S90" i="1"/>
  <c r="B38" i="5" s="1"/>
  <c r="S91" i="1"/>
  <c r="B39" i="5" s="1"/>
  <c r="S92" i="1"/>
  <c r="B40" i="5" s="1"/>
  <c r="S93" i="1"/>
  <c r="B41" i="5" s="1"/>
  <c r="S94" i="1"/>
  <c r="B42" i="5" s="1"/>
  <c r="S95" i="1"/>
  <c r="B43" i="5" s="1"/>
  <c r="S96" i="1"/>
  <c r="B18" i="4" s="1"/>
  <c r="S97" i="1"/>
  <c r="B19" i="4" s="1"/>
  <c r="S98" i="1"/>
  <c r="B20" i="4" s="1"/>
  <c r="S99" i="1"/>
  <c r="B44" i="5" s="1"/>
  <c r="S100" i="1"/>
  <c r="B45" i="5" s="1"/>
  <c r="S102" i="1"/>
  <c r="B46" i="5" s="1"/>
  <c r="S103" i="1"/>
  <c r="B47" i="5" s="1"/>
  <c r="S26" i="1"/>
  <c r="B2" i="5" s="1"/>
  <c r="B49" i="5" l="1"/>
  <c r="B53" i="5" s="1"/>
  <c r="B2" i="6" s="1"/>
  <c r="B22" i="4"/>
  <c r="B13" i="3"/>
  <c r="S107" i="1"/>
  <c r="B51" i="5" s="1"/>
  <c r="B15" i="3" l="1"/>
  <c r="B18" i="3" s="1"/>
  <c r="B4" i="6" s="1"/>
  <c r="B24" i="4"/>
  <c r="B26" i="4" s="1"/>
  <c r="B3" i="6" s="1"/>
  <c r="B5" i="6"/>
</calcChain>
</file>

<file path=xl/sharedStrings.xml><?xml version="1.0" encoding="utf-8"?>
<sst xmlns="http://schemas.openxmlformats.org/spreadsheetml/2006/main" count="541" uniqueCount="129">
  <si>
    <t>_x000C_</t>
  </si>
  <si>
    <t xml:space="preserve">               Job Name : A213402B</t>
  </si>
  <si>
    <t xml:space="preserve">             Job Number : 645</t>
  </si>
  <si>
    <t xml:space="preserve">          Job Date/Time : 2015-01-05.10:02</t>
  </si>
  <si>
    <t xml:space="preserve">        Job Destination : LOCAL</t>
  </si>
  <si>
    <t xml:space="preserve">      Output Print Tray : Default</t>
  </si>
  <si>
    <t xml:space="preserve">      Forms Orientation : Default: Landscape Page Layout</t>
  </si>
  <si>
    <t xml:space="preserve">       Print Page Setup : Default: Double-sided (Duplex)</t>
  </si>
  <si>
    <t xml:space="preserve">       SYSOUT File Size : 12 blocks</t>
  </si>
  <si>
    <t xml:space="preserve">       SYSOUT File Name : /gass/gassprod/batch/sysoutdir/A213402B/STEP0001_first_step/CMPRT01_645</t>
  </si>
  <si>
    <t>LGA</t>
  </si>
  <si>
    <t xml:space="preserve"> LGA_Description</t>
  </si>
  <si>
    <t>Year</t>
  </si>
  <si>
    <t>Count</t>
  </si>
  <si>
    <t>Load_MJ</t>
  </si>
  <si>
    <t>Average_MJ</t>
  </si>
  <si>
    <t xml:space="preserve"> DCI</t>
  </si>
  <si>
    <t xml:space="preserve">Average_MJ                            </t>
  </si>
  <si>
    <t xml:space="preserve"> ASHFIELD </t>
  </si>
  <si>
    <t xml:space="preserve"> C </t>
  </si>
  <si>
    <t xml:space="preserve"> D </t>
  </si>
  <si>
    <t xml:space="preserve"> I </t>
  </si>
  <si>
    <t xml:space="preserve"> AUBURN </t>
  </si>
  <si>
    <t xml:space="preserve"> BLAND </t>
  </si>
  <si>
    <t xml:space="preserve"> BANKSTOWN </t>
  </si>
  <si>
    <t xml:space="preserve"> BATHURST REGIONAL </t>
  </si>
  <si>
    <t xml:space="preserve"> THE HILLS SHIRE </t>
  </si>
  <si>
    <t xml:space="preserve"> BLACKTOWN </t>
  </si>
  <si>
    <t xml:space="preserve"> BLAYNEY </t>
  </si>
  <si>
    <t xml:space="preserve"> BLUE MOUNTAINS </t>
  </si>
  <si>
    <t xml:space="preserve"> BOOROWA </t>
  </si>
  <si>
    <t xml:space="preserve"> BOTANY BAY </t>
  </si>
  <si>
    <t xml:space="preserve"> BURWOOD </t>
  </si>
  <si>
    <t xml:space="preserve"> CAMDEN </t>
  </si>
  <si>
    <t xml:space="preserve"> CAMPBELLTOWN </t>
  </si>
  <si>
    <t xml:space="preserve"> CANTERBURY </t>
  </si>
  <si>
    <t xml:space="preserve"> CESSNOCK </t>
  </si>
  <si>
    <t xml:space="preserve"> CANADA BAY </t>
  </si>
  <si>
    <t xml:space="preserve"> COOLAMON </t>
  </si>
  <si>
    <t xml:space="preserve"> COOTAMUNDRA </t>
  </si>
  <si>
    <t xml:space="preserve"> COWRA </t>
  </si>
  <si>
    <t xml:space="preserve"> DUBBO </t>
  </si>
  <si>
    <t xml:space="preserve"> FAIRFIELD </t>
  </si>
  <si>
    <t xml:space="preserve"> FORBES </t>
  </si>
  <si>
    <t xml:space="preserve"> GOSFORD </t>
  </si>
  <si>
    <t xml:space="preserve"> GOULBURN MULWAREE </t>
  </si>
  <si>
    <t xml:space="preserve"> LITHGOW </t>
  </si>
  <si>
    <t xml:space="preserve"> GRIFFITH </t>
  </si>
  <si>
    <t xml:space="preserve"> HAWKESBURY </t>
  </si>
  <si>
    <t xml:space="preserve"> HOLROYD </t>
  </si>
  <si>
    <t xml:space="preserve"> HORNSBY </t>
  </si>
  <si>
    <t xml:space="preserve"> HUNTERS HILL </t>
  </si>
  <si>
    <t xml:space="preserve"> HURSTVILLE </t>
  </si>
  <si>
    <t xml:space="preserve"> JUNEE </t>
  </si>
  <si>
    <t xml:space="preserve"> KIAMA </t>
  </si>
  <si>
    <t xml:space="preserve"> KOGARAH </t>
  </si>
  <si>
    <t xml:space="preserve"> KURINGGAI </t>
  </si>
  <si>
    <t xml:space="preserve"> LAKE MACQUARIE </t>
  </si>
  <si>
    <t xml:space="preserve"> LANE COVE </t>
  </si>
  <si>
    <t xml:space="preserve"> LEETON </t>
  </si>
  <si>
    <t xml:space="preserve"> LEICHHARDT </t>
  </si>
  <si>
    <t xml:space="preserve"> LIVERPOOL </t>
  </si>
  <si>
    <t xml:space="preserve"> MAITLAND </t>
  </si>
  <si>
    <t xml:space="preserve"> MANLY </t>
  </si>
  <si>
    <t xml:space="preserve"> MARRICKVILLE </t>
  </si>
  <si>
    <t xml:space="preserve"> MOSMAN </t>
  </si>
  <si>
    <t xml:space="preserve"> NARRANDERA </t>
  </si>
  <si>
    <t xml:space="preserve"> NARROMINE </t>
  </si>
  <si>
    <t xml:space="preserve"> NEWCASTLE </t>
  </si>
  <si>
    <t xml:space="preserve"> NORTH SYDNEY </t>
  </si>
  <si>
    <t xml:space="preserve"> OBERON </t>
  </si>
  <si>
    <t xml:space="preserve"> ORANGE </t>
  </si>
  <si>
    <t xml:space="preserve"> PARKES </t>
  </si>
  <si>
    <t xml:space="preserve"> PARRAMATTA </t>
  </si>
  <si>
    <t xml:space="preserve"> PENRITH </t>
  </si>
  <si>
    <t xml:space="preserve"> PITTWATER </t>
  </si>
  <si>
    <t xml:space="preserve"> PORT STEPHENS </t>
  </si>
  <si>
    <t xml:space="preserve"> QUEANBEYAN </t>
  </si>
  <si>
    <t xml:space="preserve"> RANDWICK </t>
  </si>
  <si>
    <t xml:space="preserve"> ROCKDALE </t>
  </si>
  <si>
    <t xml:space="preserve"> RYDE </t>
  </si>
  <si>
    <t xml:space="preserve"> SHELLHARBOUR </t>
  </si>
  <si>
    <t xml:space="preserve"> SHOALHAVEN </t>
  </si>
  <si>
    <t xml:space="preserve"> SINGLETON </t>
  </si>
  <si>
    <t xml:space="preserve"> STRATHFIELD </t>
  </si>
  <si>
    <t xml:space="preserve"> SUTHERLAND </t>
  </si>
  <si>
    <t xml:space="preserve"> SYDNEY </t>
  </si>
  <si>
    <t xml:space="preserve"> WARRINGAH </t>
  </si>
  <si>
    <t xml:space="preserve"> WAVERLEY </t>
  </si>
  <si>
    <t xml:space="preserve"> WELLINGTON </t>
  </si>
  <si>
    <t xml:space="preserve"> WILLOUGHBY </t>
  </si>
  <si>
    <t xml:space="preserve"> WINGECARRIBEE </t>
  </si>
  <si>
    <t xml:space="preserve"> WOLLONDILLY </t>
  </si>
  <si>
    <t xml:space="preserve"> WOLLONGONG </t>
  </si>
  <si>
    <t xml:space="preserve"> WOOLLAHRA </t>
  </si>
  <si>
    <t xml:space="preserve"> WYONG </t>
  </si>
  <si>
    <t xml:space="preserve"> PALERANG </t>
  </si>
  <si>
    <t xml:space="preserve"> YASS VALLEY </t>
  </si>
  <si>
    <t xml:space="preserve"> YOUNG </t>
  </si>
  <si>
    <t xml:space="preserve"> CANBERRA </t>
  </si>
  <si>
    <t>DCI</t>
  </si>
  <si>
    <t>Fin/Cal</t>
  </si>
  <si>
    <t>Total MJ</t>
  </si>
  <si>
    <t>Total JGN MJ</t>
  </si>
  <si>
    <t>JGN Total</t>
  </si>
  <si>
    <t xml:space="preserve">Total </t>
  </si>
  <si>
    <t xml:space="preserve"> LGA_Description_Essential Energy Network</t>
  </si>
  <si>
    <t>% JGN load in Essential Energy network</t>
  </si>
  <si>
    <t>Endeavour Energy</t>
  </si>
  <si>
    <t>Essential Energy</t>
  </si>
  <si>
    <t>Ausgrid</t>
  </si>
  <si>
    <t>ACT</t>
  </si>
  <si>
    <t xml:space="preserve">KEY </t>
  </si>
  <si>
    <t>Total</t>
  </si>
  <si>
    <t>% JGN load in Endeavour Energy network</t>
  </si>
  <si>
    <t xml:space="preserve"> LGA_Description_Endeavour Energy Network</t>
  </si>
  <si>
    <t xml:space="preserve"> LGA_Description_Ausgrid Network</t>
  </si>
  <si>
    <t>% JGN load in Ausgrid network</t>
  </si>
  <si>
    <t>Essential</t>
  </si>
  <si>
    <t>%</t>
  </si>
  <si>
    <t>Network</t>
  </si>
  <si>
    <t>2013/14</t>
  </si>
  <si>
    <t>2014/15</t>
  </si>
  <si>
    <t>2015/16</t>
  </si>
  <si>
    <t>2016/17</t>
  </si>
  <si>
    <t>Endeavour</t>
  </si>
  <si>
    <t>Table 1. AEMC Residential Price outlook (avg cents/kWh nominal) CPI of 2.5% assumed</t>
  </si>
  <si>
    <t xml:space="preserve">Table 2. % change in average residential price (nominal - CPI of 2.5% assumed). </t>
  </si>
  <si>
    <t>Table 3. Updated Weightings (for Demand Forecast model 'Assumptions' tab cells F73:F75)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</si>
</sst>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164" fontId="0" fillId="0" borderId="0" xfId="1" applyNumberFormat="1" applyFont="1"/>
    <xf numFmtId="43" fontId="0" fillId="0" borderId="0" xfId="1" applyNumberFormat="1" applyFont="1"/>
    <xf numFmtId="9" fontId="0" fillId="2" borderId="0" xfId="2" applyNumberFormat="1" applyFont="1" applyFill="1"/>
    <xf numFmtId="0" fontId="2" fillId="0" borderId="0" xfId="0" applyFont="1" applyFill="1"/>
    <xf numFmtId="0" fontId="0" fillId="4" borderId="0" xfId="0" applyFill="1"/>
    <xf numFmtId="164" fontId="0" fillId="0" borderId="0" xfId="0" applyNumberFormat="1"/>
    <xf numFmtId="9" fontId="0" fillId="0" borderId="0" xfId="2" applyFont="1"/>
    <xf numFmtId="9" fontId="0" fillId="4" borderId="0" xfId="2" applyFont="1" applyFill="1"/>
    <xf numFmtId="9" fontId="0" fillId="0" borderId="0" xfId="0" applyNumberFormat="1"/>
    <xf numFmtId="0" fontId="3" fillId="0" borderId="1" xfId="0" applyFont="1" applyBorder="1" applyAlignment="1">
      <alignment vertical="top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9" fontId="5" fillId="0" borderId="4" xfId="2" applyFont="1" applyBorder="1" applyAlignment="1">
      <alignment horizontal="right" vertical="center"/>
    </xf>
    <xf numFmtId="10" fontId="5" fillId="0" borderId="4" xfId="2" applyNumberFormat="1" applyFont="1" applyBorder="1" applyAlignment="1">
      <alignment horizontal="right" vertical="center"/>
    </xf>
  </cellXfs>
  <cellStyles count="3">
    <cellStyle name="Comma" xfId="1" builtinId="3"/>
    <cellStyle name="Normal" xfId="0" builtinId="0"/>
    <cellStyle name="Percent" xfId="2" builtin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workbookViewId="0">
      <selection activeCell="E17" sqref="E17"/>
    </sheetView>
  </sheetViews>
  <sheetFormatPr defaultRowHeight="15" x14ac:dyDescent="0.25"/>
  <cols>
    <col min="2" max="2" width="22.7109375" bestFit="1" customWidth="1"/>
    <col min="7" max="7" width="12.7109375" customWidth="1"/>
    <col min="8" max="8" width="12.140625" customWidth="1"/>
    <col min="11" max="11" width="11" bestFit="1" customWidth="1"/>
    <col min="12" max="12" width="11.7109375" bestFit="1" customWidth="1"/>
    <col min="16" max="16" width="19.28515625" customWidth="1"/>
    <col min="19" max="19" width="18" bestFit="1" customWidth="1"/>
  </cols>
  <sheetData>
    <row r="1" spans="1:1" x14ac:dyDescent="0.25">
      <c r="A1" t="s">
        <v>0</v>
      </c>
    </row>
    <row r="6" spans="1:1" x14ac:dyDescent="0.25">
      <c r="A6" t="s">
        <v>1</v>
      </c>
    </row>
    <row r="8" spans="1:1" x14ac:dyDescent="0.25">
      <c r="A8" t="s">
        <v>2</v>
      </c>
    </row>
    <row r="10" spans="1:1" x14ac:dyDescent="0.25">
      <c r="A10" t="s">
        <v>3</v>
      </c>
    </row>
    <row r="12" spans="1:1" x14ac:dyDescent="0.25">
      <c r="A12" t="s">
        <v>4</v>
      </c>
    </row>
    <row r="14" spans="1:1" x14ac:dyDescent="0.25">
      <c r="A14" t="s">
        <v>5</v>
      </c>
    </row>
    <row r="16" spans="1:1" x14ac:dyDescent="0.25">
      <c r="A16" t="s">
        <v>6</v>
      </c>
    </row>
    <row r="18" spans="1:19" x14ac:dyDescent="0.25">
      <c r="A18" t="s">
        <v>7</v>
      </c>
    </row>
    <row r="20" spans="1:19" x14ac:dyDescent="0.25">
      <c r="A20" t="s">
        <v>8</v>
      </c>
    </row>
    <row r="22" spans="1:19" x14ac:dyDescent="0.25">
      <c r="A22" t="s">
        <v>9</v>
      </c>
    </row>
    <row r="24" spans="1:19" x14ac:dyDescent="0.25">
      <c r="A24" t="s">
        <v>0</v>
      </c>
    </row>
    <row r="25" spans="1:19" x14ac:dyDescent="0.25">
      <c r="A25" t="s">
        <v>10</v>
      </c>
      <c r="B25" t="s">
        <v>11</v>
      </c>
      <c r="C25" t="s">
        <v>12</v>
      </c>
      <c r="D25" t="s">
        <v>101</v>
      </c>
      <c r="E25" t="s">
        <v>100</v>
      </c>
      <c r="F25" t="s">
        <v>13</v>
      </c>
      <c r="G25" t="s">
        <v>14</v>
      </c>
      <c r="H25" t="s">
        <v>15</v>
      </c>
      <c r="I25" t="s">
        <v>16</v>
      </c>
      <c r="J25" t="s">
        <v>13</v>
      </c>
      <c r="K25" t="s">
        <v>14</v>
      </c>
      <c r="L25" t="s">
        <v>15</v>
      </c>
      <c r="M25" t="s">
        <v>16</v>
      </c>
      <c r="N25" t="s">
        <v>13</v>
      </c>
      <c r="O25" t="s">
        <v>14</v>
      </c>
      <c r="P25" t="s">
        <v>17</v>
      </c>
      <c r="S25" t="s">
        <v>103</v>
      </c>
    </row>
    <row r="26" spans="1:19" x14ac:dyDescent="0.25">
      <c r="A26">
        <v>15</v>
      </c>
      <c r="B26" t="s">
        <v>18</v>
      </c>
      <c r="C26">
        <v>2014</v>
      </c>
      <c r="D26" t="s">
        <v>19</v>
      </c>
      <c r="E26" t="s">
        <v>20</v>
      </c>
      <c r="F26">
        <v>10386</v>
      </c>
      <c r="G26">
        <v>187493344</v>
      </c>
      <c r="H26">
        <v>18053</v>
      </c>
      <c r="I26" t="s">
        <v>19</v>
      </c>
      <c r="J26">
        <v>283</v>
      </c>
      <c r="K26">
        <v>89236907</v>
      </c>
      <c r="L26">
        <v>315325</v>
      </c>
      <c r="M26" t="s">
        <v>21</v>
      </c>
      <c r="N26">
        <v>6</v>
      </c>
      <c r="O26">
        <v>3726468</v>
      </c>
      <c r="P26">
        <v>621078</v>
      </c>
      <c r="S26" s="4">
        <f>G26+K26+O26</f>
        <v>280456719</v>
      </c>
    </row>
    <row r="27" spans="1:19" x14ac:dyDescent="0.25">
      <c r="A27">
        <v>20</v>
      </c>
      <c r="B27" t="s">
        <v>22</v>
      </c>
      <c r="C27">
        <v>2014</v>
      </c>
      <c r="D27" t="s">
        <v>19</v>
      </c>
      <c r="E27" t="s">
        <v>20</v>
      </c>
      <c r="F27">
        <v>19239</v>
      </c>
      <c r="G27">
        <v>387660273</v>
      </c>
      <c r="H27">
        <v>20150</v>
      </c>
      <c r="I27" t="s">
        <v>19</v>
      </c>
      <c r="J27">
        <v>424</v>
      </c>
      <c r="K27">
        <v>237487088</v>
      </c>
      <c r="L27">
        <v>560111</v>
      </c>
      <c r="M27" t="s">
        <v>21</v>
      </c>
      <c r="N27">
        <v>44</v>
      </c>
      <c r="O27">
        <v>76405461</v>
      </c>
      <c r="P27">
        <v>1736488</v>
      </c>
      <c r="S27" s="4">
        <f t="shared" ref="S27:S90" si="0">G27+K27+O27</f>
        <v>701552822</v>
      </c>
    </row>
    <row r="28" spans="1:19" x14ac:dyDescent="0.25">
      <c r="A28">
        <v>24</v>
      </c>
      <c r="B28" t="s">
        <v>23</v>
      </c>
      <c r="C28">
        <v>2014</v>
      </c>
      <c r="D28" t="s">
        <v>19</v>
      </c>
      <c r="E28" t="s">
        <v>20</v>
      </c>
      <c r="F28">
        <v>1004</v>
      </c>
      <c r="G28">
        <v>20575847</v>
      </c>
      <c r="H28">
        <v>20494</v>
      </c>
      <c r="I28" t="s">
        <v>19</v>
      </c>
      <c r="J28">
        <v>65</v>
      </c>
      <c r="K28">
        <v>8513967</v>
      </c>
      <c r="L28">
        <v>130984</v>
      </c>
      <c r="M28" t="s">
        <v>21</v>
      </c>
      <c r="N28">
        <v>1</v>
      </c>
      <c r="O28">
        <v>4855</v>
      </c>
      <c r="P28">
        <v>4855</v>
      </c>
      <c r="S28" s="4">
        <f t="shared" si="0"/>
        <v>29094669</v>
      </c>
    </row>
    <row r="29" spans="1:19" x14ac:dyDescent="0.25">
      <c r="A29">
        <v>35</v>
      </c>
      <c r="B29" t="s">
        <v>24</v>
      </c>
      <c r="C29">
        <v>2014</v>
      </c>
      <c r="D29" t="s">
        <v>19</v>
      </c>
      <c r="E29" t="s">
        <v>20</v>
      </c>
      <c r="F29">
        <v>29929</v>
      </c>
      <c r="G29">
        <v>615144067</v>
      </c>
      <c r="H29">
        <v>20553</v>
      </c>
      <c r="I29" t="s">
        <v>19</v>
      </c>
      <c r="J29">
        <v>752</v>
      </c>
      <c r="K29">
        <v>373629495</v>
      </c>
      <c r="L29">
        <v>496848</v>
      </c>
      <c r="M29" t="s">
        <v>21</v>
      </c>
      <c r="N29">
        <v>71</v>
      </c>
      <c r="O29">
        <v>71658346</v>
      </c>
      <c r="P29">
        <v>1009272</v>
      </c>
      <c r="S29" s="4">
        <f t="shared" si="0"/>
        <v>1060431908</v>
      </c>
    </row>
    <row r="30" spans="1:19" x14ac:dyDescent="0.25">
      <c r="A30">
        <v>45</v>
      </c>
      <c r="B30" s="1" t="s">
        <v>25</v>
      </c>
      <c r="C30">
        <v>2014</v>
      </c>
      <c r="D30" t="s">
        <v>19</v>
      </c>
      <c r="E30" t="s">
        <v>20</v>
      </c>
      <c r="F30">
        <v>10691</v>
      </c>
      <c r="G30">
        <v>386251678</v>
      </c>
      <c r="H30">
        <v>36129</v>
      </c>
      <c r="I30" t="s">
        <v>19</v>
      </c>
      <c r="J30">
        <v>429</v>
      </c>
      <c r="K30">
        <v>134802448</v>
      </c>
      <c r="L30">
        <v>314225</v>
      </c>
      <c r="M30" t="s">
        <v>21</v>
      </c>
      <c r="N30">
        <v>8</v>
      </c>
      <c r="O30">
        <v>16960128</v>
      </c>
      <c r="P30">
        <v>2120016</v>
      </c>
      <c r="S30" s="4">
        <f t="shared" si="0"/>
        <v>538014254</v>
      </c>
    </row>
    <row r="31" spans="1:19" x14ac:dyDescent="0.25">
      <c r="A31">
        <v>50</v>
      </c>
      <c r="B31" s="8" t="s">
        <v>26</v>
      </c>
      <c r="C31">
        <v>2014</v>
      </c>
      <c r="D31" t="s">
        <v>19</v>
      </c>
      <c r="E31" t="s">
        <v>20</v>
      </c>
      <c r="F31">
        <v>31800</v>
      </c>
      <c r="G31">
        <v>678580641</v>
      </c>
      <c r="H31">
        <v>21339</v>
      </c>
      <c r="I31" t="s">
        <v>19</v>
      </c>
      <c r="J31">
        <v>510</v>
      </c>
      <c r="K31">
        <v>219635255</v>
      </c>
      <c r="L31">
        <v>430657</v>
      </c>
      <c r="M31" t="s">
        <v>21</v>
      </c>
      <c r="N31">
        <v>5</v>
      </c>
      <c r="O31">
        <v>20698786</v>
      </c>
      <c r="P31">
        <v>4139757</v>
      </c>
      <c r="S31" s="4">
        <f t="shared" si="0"/>
        <v>918914682</v>
      </c>
    </row>
    <row r="32" spans="1:19" x14ac:dyDescent="0.25">
      <c r="A32">
        <v>75</v>
      </c>
      <c r="B32" s="8" t="s">
        <v>27</v>
      </c>
      <c r="C32">
        <v>2014</v>
      </c>
      <c r="D32" t="s">
        <v>19</v>
      </c>
      <c r="E32" t="s">
        <v>20</v>
      </c>
      <c r="F32">
        <v>59559</v>
      </c>
      <c r="G32">
        <v>1208540526</v>
      </c>
      <c r="H32">
        <v>20291</v>
      </c>
      <c r="I32" t="s">
        <v>19</v>
      </c>
      <c r="J32">
        <v>686</v>
      </c>
      <c r="K32">
        <v>315090134</v>
      </c>
      <c r="L32">
        <v>459315</v>
      </c>
      <c r="M32" t="s">
        <v>21</v>
      </c>
      <c r="N32">
        <v>47</v>
      </c>
      <c r="O32">
        <v>65086591</v>
      </c>
      <c r="P32">
        <v>1384821</v>
      </c>
      <c r="S32" s="4">
        <f t="shared" si="0"/>
        <v>1588717251</v>
      </c>
    </row>
    <row r="33" spans="1:19" x14ac:dyDescent="0.25">
      <c r="A33">
        <v>85</v>
      </c>
      <c r="B33" t="s">
        <v>28</v>
      </c>
      <c r="C33">
        <v>2014</v>
      </c>
      <c r="D33" t="s">
        <v>19</v>
      </c>
      <c r="E33" t="s">
        <v>20</v>
      </c>
      <c r="F33">
        <v>1375</v>
      </c>
      <c r="G33">
        <v>49340039</v>
      </c>
      <c r="H33">
        <v>35884</v>
      </c>
      <c r="I33" t="s">
        <v>19</v>
      </c>
      <c r="J33">
        <v>72</v>
      </c>
      <c r="K33">
        <v>15091123</v>
      </c>
      <c r="L33">
        <v>209599</v>
      </c>
      <c r="M33" t="s">
        <v>21</v>
      </c>
      <c r="N33">
        <v>0</v>
      </c>
      <c r="O33">
        <v>0</v>
      </c>
      <c r="P33">
        <v>0</v>
      </c>
      <c r="S33" s="4">
        <f t="shared" si="0"/>
        <v>64431162</v>
      </c>
    </row>
    <row r="34" spans="1:19" x14ac:dyDescent="0.25">
      <c r="A34">
        <v>90</v>
      </c>
      <c r="B34" s="8" t="s">
        <v>29</v>
      </c>
      <c r="C34">
        <v>2014</v>
      </c>
      <c r="D34" t="s">
        <v>19</v>
      </c>
      <c r="E34" t="s">
        <v>20</v>
      </c>
      <c r="F34">
        <v>20920</v>
      </c>
      <c r="G34">
        <v>611357307</v>
      </c>
      <c r="H34">
        <v>29224</v>
      </c>
      <c r="I34" t="s">
        <v>19</v>
      </c>
      <c r="J34">
        <v>448</v>
      </c>
      <c r="K34">
        <v>170024694</v>
      </c>
      <c r="L34">
        <v>379519</v>
      </c>
      <c r="M34" t="s">
        <v>21</v>
      </c>
      <c r="N34">
        <v>2</v>
      </c>
      <c r="O34">
        <v>383214</v>
      </c>
      <c r="P34">
        <v>191607</v>
      </c>
      <c r="S34" s="4">
        <f t="shared" si="0"/>
        <v>781765215</v>
      </c>
    </row>
    <row r="35" spans="1:19" x14ac:dyDescent="0.25">
      <c r="A35">
        <v>105</v>
      </c>
      <c r="B35" t="s">
        <v>30</v>
      </c>
      <c r="C35">
        <v>2014</v>
      </c>
      <c r="D35" t="s">
        <v>19</v>
      </c>
      <c r="E35" t="s">
        <v>20</v>
      </c>
      <c r="F35">
        <v>440</v>
      </c>
      <c r="G35">
        <v>10057960</v>
      </c>
      <c r="H35">
        <v>22859</v>
      </c>
      <c r="I35" t="s">
        <v>19</v>
      </c>
      <c r="J35">
        <v>32</v>
      </c>
      <c r="K35">
        <v>3104258</v>
      </c>
      <c r="L35">
        <v>97008</v>
      </c>
      <c r="M35" t="s">
        <v>21</v>
      </c>
      <c r="N35">
        <v>1</v>
      </c>
      <c r="O35">
        <v>13140</v>
      </c>
      <c r="P35">
        <v>13140</v>
      </c>
      <c r="S35" s="4">
        <f t="shared" si="0"/>
        <v>13175358</v>
      </c>
    </row>
    <row r="36" spans="1:19" x14ac:dyDescent="0.25">
      <c r="A36">
        <v>110</v>
      </c>
      <c r="B36" t="s">
        <v>31</v>
      </c>
      <c r="C36">
        <v>2014</v>
      </c>
      <c r="D36" t="s">
        <v>19</v>
      </c>
      <c r="E36" t="s">
        <v>20</v>
      </c>
      <c r="F36">
        <v>11780</v>
      </c>
      <c r="G36">
        <v>201958468</v>
      </c>
      <c r="H36">
        <v>17144</v>
      </c>
      <c r="I36" t="s">
        <v>19</v>
      </c>
      <c r="J36">
        <v>289</v>
      </c>
      <c r="K36">
        <v>122286424</v>
      </c>
      <c r="L36">
        <v>423136</v>
      </c>
      <c r="M36" t="s">
        <v>21</v>
      </c>
      <c r="N36">
        <v>21</v>
      </c>
      <c r="O36">
        <v>18293804</v>
      </c>
      <c r="P36">
        <v>871134</v>
      </c>
      <c r="S36" s="4">
        <f t="shared" si="0"/>
        <v>342538696</v>
      </c>
    </row>
    <row r="37" spans="1:19" x14ac:dyDescent="0.25">
      <c r="A37">
        <v>130</v>
      </c>
      <c r="B37" t="s">
        <v>32</v>
      </c>
      <c r="C37">
        <v>2014</v>
      </c>
      <c r="D37" t="s">
        <v>19</v>
      </c>
      <c r="E37" t="s">
        <v>20</v>
      </c>
      <c r="F37">
        <v>8887</v>
      </c>
      <c r="G37">
        <v>177295748</v>
      </c>
      <c r="H37">
        <v>19950</v>
      </c>
      <c r="I37" t="s">
        <v>19</v>
      </c>
      <c r="J37">
        <v>282</v>
      </c>
      <c r="K37">
        <v>87482462</v>
      </c>
      <c r="L37">
        <v>310221</v>
      </c>
      <c r="M37" t="s">
        <v>21</v>
      </c>
      <c r="N37">
        <v>1</v>
      </c>
      <c r="O37">
        <v>0</v>
      </c>
      <c r="P37">
        <v>0</v>
      </c>
      <c r="S37" s="4">
        <f t="shared" si="0"/>
        <v>264778210</v>
      </c>
    </row>
    <row r="38" spans="1:19" x14ac:dyDescent="0.25">
      <c r="A38">
        <v>145</v>
      </c>
      <c r="B38" s="8" t="s">
        <v>33</v>
      </c>
      <c r="C38">
        <v>2014</v>
      </c>
      <c r="D38" t="s">
        <v>19</v>
      </c>
      <c r="E38" t="s">
        <v>20</v>
      </c>
      <c r="F38">
        <v>14724</v>
      </c>
      <c r="G38">
        <v>295693528</v>
      </c>
      <c r="H38">
        <v>20082</v>
      </c>
      <c r="I38" t="s">
        <v>19</v>
      </c>
      <c r="J38">
        <v>166</v>
      </c>
      <c r="K38">
        <v>95878967</v>
      </c>
      <c r="L38">
        <v>577584</v>
      </c>
      <c r="M38" t="s">
        <v>21</v>
      </c>
      <c r="N38">
        <v>4</v>
      </c>
      <c r="O38">
        <v>7115822</v>
      </c>
      <c r="P38">
        <v>1778956</v>
      </c>
      <c r="S38" s="4">
        <f t="shared" si="0"/>
        <v>398688317</v>
      </c>
    </row>
    <row r="39" spans="1:19" x14ac:dyDescent="0.25">
      <c r="A39">
        <v>150</v>
      </c>
      <c r="B39" s="8" t="s">
        <v>34</v>
      </c>
      <c r="C39">
        <v>2014</v>
      </c>
      <c r="D39" t="s">
        <v>19</v>
      </c>
      <c r="E39" t="s">
        <v>20</v>
      </c>
      <c r="F39">
        <v>22850</v>
      </c>
      <c r="G39">
        <v>450000892</v>
      </c>
      <c r="H39">
        <v>19694</v>
      </c>
      <c r="I39" t="s">
        <v>19</v>
      </c>
      <c r="J39">
        <v>383</v>
      </c>
      <c r="K39">
        <v>228018442</v>
      </c>
      <c r="L39">
        <v>595348</v>
      </c>
      <c r="M39" t="s">
        <v>21</v>
      </c>
      <c r="N39">
        <v>21</v>
      </c>
      <c r="O39">
        <v>50322444</v>
      </c>
      <c r="P39">
        <v>2396307</v>
      </c>
      <c r="S39" s="4">
        <f t="shared" si="0"/>
        <v>728341778</v>
      </c>
    </row>
    <row r="40" spans="1:19" x14ac:dyDescent="0.25">
      <c r="A40">
        <v>155</v>
      </c>
      <c r="B40" t="s">
        <v>35</v>
      </c>
      <c r="C40">
        <v>2014</v>
      </c>
      <c r="D40" t="s">
        <v>19</v>
      </c>
      <c r="E40" t="s">
        <v>20</v>
      </c>
      <c r="F40">
        <v>28255</v>
      </c>
      <c r="G40">
        <v>549875921</v>
      </c>
      <c r="H40">
        <v>19461</v>
      </c>
      <c r="I40" t="s">
        <v>19</v>
      </c>
      <c r="J40">
        <v>582</v>
      </c>
      <c r="K40">
        <v>187105561</v>
      </c>
      <c r="L40">
        <v>321487</v>
      </c>
      <c r="M40" t="s">
        <v>21</v>
      </c>
      <c r="N40">
        <v>27</v>
      </c>
      <c r="O40">
        <v>22970698</v>
      </c>
      <c r="P40">
        <v>850767</v>
      </c>
      <c r="S40" s="4">
        <f t="shared" si="0"/>
        <v>759952180</v>
      </c>
    </row>
    <row r="41" spans="1:19" x14ac:dyDescent="0.25">
      <c r="A41">
        <v>172</v>
      </c>
      <c r="B41" t="s">
        <v>36</v>
      </c>
      <c r="C41">
        <v>2014</v>
      </c>
      <c r="D41" t="s">
        <v>19</v>
      </c>
      <c r="E41" t="s">
        <v>20</v>
      </c>
      <c r="F41">
        <v>8772</v>
      </c>
      <c r="G41">
        <v>134169693</v>
      </c>
      <c r="H41">
        <v>15295</v>
      </c>
      <c r="I41" t="s">
        <v>19</v>
      </c>
      <c r="J41">
        <v>457</v>
      </c>
      <c r="K41">
        <v>96059271</v>
      </c>
      <c r="L41">
        <v>210195</v>
      </c>
      <c r="M41" t="s">
        <v>21</v>
      </c>
      <c r="N41">
        <v>3</v>
      </c>
      <c r="O41">
        <v>8788762</v>
      </c>
      <c r="P41">
        <v>2929587</v>
      </c>
      <c r="S41" s="4">
        <f t="shared" si="0"/>
        <v>239017726</v>
      </c>
    </row>
    <row r="42" spans="1:19" x14ac:dyDescent="0.25">
      <c r="A42">
        <v>190</v>
      </c>
      <c r="B42" t="s">
        <v>37</v>
      </c>
      <c r="C42">
        <v>2014</v>
      </c>
      <c r="D42" t="s">
        <v>19</v>
      </c>
      <c r="E42" t="s">
        <v>20</v>
      </c>
      <c r="F42">
        <v>27446</v>
      </c>
      <c r="G42">
        <v>501565349</v>
      </c>
      <c r="H42">
        <v>18275</v>
      </c>
      <c r="I42" t="s">
        <v>19</v>
      </c>
      <c r="J42">
        <v>466</v>
      </c>
      <c r="K42">
        <v>129441411</v>
      </c>
      <c r="L42">
        <v>277771</v>
      </c>
      <c r="M42" t="s">
        <v>21</v>
      </c>
      <c r="N42">
        <v>6</v>
      </c>
      <c r="O42">
        <v>1260018</v>
      </c>
      <c r="P42">
        <v>210003</v>
      </c>
      <c r="S42" s="4">
        <f t="shared" si="0"/>
        <v>632266778</v>
      </c>
    </row>
    <row r="43" spans="1:19" x14ac:dyDescent="0.25">
      <c r="A43">
        <v>200</v>
      </c>
      <c r="B43" t="s">
        <v>38</v>
      </c>
      <c r="C43">
        <v>2014</v>
      </c>
      <c r="D43" t="s">
        <v>19</v>
      </c>
      <c r="E43" t="s">
        <v>20</v>
      </c>
      <c r="F43">
        <v>723</v>
      </c>
      <c r="G43">
        <v>17394612</v>
      </c>
      <c r="H43">
        <v>24059</v>
      </c>
      <c r="I43" t="s">
        <v>19</v>
      </c>
      <c r="J43">
        <v>45</v>
      </c>
      <c r="K43">
        <v>3764219</v>
      </c>
      <c r="L43">
        <v>83649</v>
      </c>
      <c r="M43" t="s">
        <v>21</v>
      </c>
      <c r="N43">
        <v>1</v>
      </c>
      <c r="O43">
        <v>378323</v>
      </c>
      <c r="P43">
        <v>378323</v>
      </c>
      <c r="S43" s="4">
        <f t="shared" si="0"/>
        <v>21537154</v>
      </c>
    </row>
    <row r="44" spans="1:19" x14ac:dyDescent="0.25">
      <c r="A44">
        <v>220</v>
      </c>
      <c r="B44" s="1" t="s">
        <v>39</v>
      </c>
      <c r="C44">
        <v>2014</v>
      </c>
      <c r="D44" t="s">
        <v>19</v>
      </c>
      <c r="E44" t="s">
        <v>20</v>
      </c>
      <c r="F44">
        <v>2646</v>
      </c>
      <c r="G44">
        <v>77817134</v>
      </c>
      <c r="H44">
        <v>29409</v>
      </c>
      <c r="I44" t="s">
        <v>19</v>
      </c>
      <c r="J44">
        <v>153</v>
      </c>
      <c r="K44">
        <v>18760081</v>
      </c>
      <c r="L44">
        <v>122615</v>
      </c>
      <c r="M44" t="s">
        <v>21</v>
      </c>
      <c r="N44">
        <v>12</v>
      </c>
      <c r="O44">
        <v>7873052</v>
      </c>
      <c r="P44">
        <v>656088</v>
      </c>
      <c r="S44" s="4">
        <f t="shared" si="0"/>
        <v>104450267</v>
      </c>
    </row>
    <row r="45" spans="1:19" x14ac:dyDescent="0.25">
      <c r="A45">
        <v>235</v>
      </c>
      <c r="B45" s="1" t="s">
        <v>40</v>
      </c>
      <c r="C45">
        <v>2014</v>
      </c>
      <c r="D45" t="s">
        <v>19</v>
      </c>
      <c r="E45" t="s">
        <v>20</v>
      </c>
      <c r="F45">
        <v>2169</v>
      </c>
      <c r="G45">
        <v>41134058</v>
      </c>
      <c r="H45">
        <v>18965</v>
      </c>
      <c r="I45" t="s">
        <v>19</v>
      </c>
      <c r="J45">
        <v>138</v>
      </c>
      <c r="K45">
        <v>24328011</v>
      </c>
      <c r="L45">
        <v>176290</v>
      </c>
      <c r="M45" t="s">
        <v>21</v>
      </c>
      <c r="N45">
        <v>2</v>
      </c>
      <c r="O45">
        <v>392996</v>
      </c>
      <c r="P45">
        <v>196498</v>
      </c>
      <c r="S45" s="4">
        <f t="shared" si="0"/>
        <v>65855065</v>
      </c>
    </row>
    <row r="46" spans="1:19" x14ac:dyDescent="0.25">
      <c r="A46">
        <v>260</v>
      </c>
      <c r="B46" s="1" t="s">
        <v>41</v>
      </c>
      <c r="C46">
        <v>2014</v>
      </c>
      <c r="D46" t="s">
        <v>19</v>
      </c>
      <c r="E46" t="s">
        <v>20</v>
      </c>
      <c r="F46">
        <v>5762</v>
      </c>
      <c r="G46">
        <v>118441338</v>
      </c>
      <c r="H46">
        <v>20556</v>
      </c>
      <c r="I46" t="s">
        <v>19</v>
      </c>
      <c r="J46">
        <v>185</v>
      </c>
      <c r="K46">
        <v>93242215</v>
      </c>
      <c r="L46">
        <v>504012</v>
      </c>
      <c r="M46" t="s">
        <v>21</v>
      </c>
      <c r="N46">
        <v>1</v>
      </c>
      <c r="O46">
        <v>2655229</v>
      </c>
      <c r="P46">
        <v>2655229</v>
      </c>
      <c r="S46" s="4">
        <f t="shared" si="0"/>
        <v>214338782</v>
      </c>
    </row>
    <row r="47" spans="1:19" x14ac:dyDescent="0.25">
      <c r="A47">
        <v>285</v>
      </c>
      <c r="B47" s="8" t="s">
        <v>42</v>
      </c>
      <c r="C47">
        <v>2014</v>
      </c>
      <c r="D47" t="s">
        <v>19</v>
      </c>
      <c r="E47" t="s">
        <v>20</v>
      </c>
      <c r="F47">
        <v>20752</v>
      </c>
      <c r="G47">
        <v>428884414</v>
      </c>
      <c r="H47">
        <v>20667</v>
      </c>
      <c r="I47" t="s">
        <v>19</v>
      </c>
      <c r="J47">
        <v>647</v>
      </c>
      <c r="K47">
        <v>337761548</v>
      </c>
      <c r="L47">
        <v>522043</v>
      </c>
      <c r="M47" t="s">
        <v>21</v>
      </c>
      <c r="N47">
        <v>69</v>
      </c>
      <c r="O47">
        <v>120118197</v>
      </c>
      <c r="P47">
        <v>1740843</v>
      </c>
      <c r="S47" s="4">
        <f t="shared" si="0"/>
        <v>886764159</v>
      </c>
    </row>
    <row r="48" spans="1:19" x14ac:dyDescent="0.25">
      <c r="A48">
        <v>290</v>
      </c>
      <c r="B48" s="1" t="s">
        <v>43</v>
      </c>
      <c r="C48">
        <v>2014</v>
      </c>
      <c r="D48" t="s">
        <v>19</v>
      </c>
      <c r="E48" t="s">
        <v>20</v>
      </c>
      <c r="F48">
        <v>1664</v>
      </c>
      <c r="G48">
        <v>36317226</v>
      </c>
      <c r="H48">
        <v>21825</v>
      </c>
      <c r="I48" t="s">
        <v>19</v>
      </c>
      <c r="J48">
        <v>60</v>
      </c>
      <c r="K48">
        <v>12817425</v>
      </c>
      <c r="L48">
        <v>213624</v>
      </c>
      <c r="M48" t="s">
        <v>21</v>
      </c>
      <c r="N48">
        <v>0</v>
      </c>
      <c r="O48">
        <v>0</v>
      </c>
      <c r="P48">
        <v>0</v>
      </c>
      <c r="S48" s="4">
        <f t="shared" si="0"/>
        <v>49134651</v>
      </c>
    </row>
    <row r="49" spans="1:19" x14ac:dyDescent="0.25">
      <c r="A49">
        <v>310</v>
      </c>
      <c r="B49" t="s">
        <v>44</v>
      </c>
      <c r="C49">
        <v>2014</v>
      </c>
      <c r="D49" t="s">
        <v>19</v>
      </c>
      <c r="E49" t="s">
        <v>20</v>
      </c>
      <c r="F49">
        <v>19895</v>
      </c>
      <c r="G49">
        <v>311612095</v>
      </c>
      <c r="H49">
        <v>15663</v>
      </c>
      <c r="I49" t="s">
        <v>19</v>
      </c>
      <c r="J49">
        <v>691</v>
      </c>
      <c r="K49">
        <v>286259456</v>
      </c>
      <c r="L49">
        <v>414268</v>
      </c>
      <c r="M49" t="s">
        <v>21</v>
      </c>
      <c r="N49">
        <v>18</v>
      </c>
      <c r="O49">
        <v>38982443</v>
      </c>
      <c r="P49">
        <v>2165691</v>
      </c>
      <c r="S49" s="4">
        <f t="shared" si="0"/>
        <v>636853994</v>
      </c>
    </row>
    <row r="50" spans="1:19" x14ac:dyDescent="0.25">
      <c r="A50">
        <v>315</v>
      </c>
      <c r="B50" s="1" t="s">
        <v>45</v>
      </c>
      <c r="C50">
        <v>2014</v>
      </c>
      <c r="D50" t="s">
        <v>19</v>
      </c>
      <c r="E50" t="s">
        <v>20</v>
      </c>
      <c r="F50">
        <v>9191</v>
      </c>
      <c r="G50">
        <v>310959164</v>
      </c>
      <c r="H50">
        <v>33833</v>
      </c>
      <c r="I50" t="s">
        <v>19</v>
      </c>
      <c r="J50">
        <v>438</v>
      </c>
      <c r="K50">
        <v>110138754</v>
      </c>
      <c r="L50">
        <v>251458</v>
      </c>
      <c r="M50" t="s">
        <v>21</v>
      </c>
      <c r="N50">
        <v>12</v>
      </c>
      <c r="O50">
        <v>8563594</v>
      </c>
      <c r="P50">
        <v>713633</v>
      </c>
      <c r="S50" s="4">
        <f t="shared" si="0"/>
        <v>429661512</v>
      </c>
    </row>
    <row r="51" spans="1:19" x14ac:dyDescent="0.25">
      <c r="A51">
        <v>330</v>
      </c>
      <c r="B51" s="8" t="s">
        <v>46</v>
      </c>
      <c r="C51">
        <v>2014</v>
      </c>
      <c r="D51" t="s">
        <v>19</v>
      </c>
      <c r="E51" t="s">
        <v>20</v>
      </c>
      <c r="F51">
        <v>5462</v>
      </c>
      <c r="G51">
        <v>214603463</v>
      </c>
      <c r="H51">
        <v>39290</v>
      </c>
      <c r="I51" t="s">
        <v>19</v>
      </c>
      <c r="J51">
        <v>201</v>
      </c>
      <c r="K51">
        <v>41795903</v>
      </c>
      <c r="L51">
        <v>207940</v>
      </c>
      <c r="M51" t="s">
        <v>21</v>
      </c>
      <c r="N51">
        <v>3</v>
      </c>
      <c r="O51">
        <v>708758</v>
      </c>
      <c r="P51">
        <v>236253</v>
      </c>
      <c r="S51" s="4">
        <f t="shared" si="0"/>
        <v>257108124</v>
      </c>
    </row>
    <row r="52" spans="1:19" x14ac:dyDescent="0.25">
      <c r="A52">
        <v>345</v>
      </c>
      <c r="B52" s="1" t="s">
        <v>47</v>
      </c>
      <c r="C52">
        <v>2014</v>
      </c>
      <c r="D52" t="s">
        <v>19</v>
      </c>
      <c r="E52" t="s">
        <v>20</v>
      </c>
      <c r="F52">
        <v>5511</v>
      </c>
      <c r="G52">
        <v>131992986</v>
      </c>
      <c r="H52">
        <v>23951</v>
      </c>
      <c r="I52" t="s">
        <v>19</v>
      </c>
      <c r="J52">
        <v>343</v>
      </c>
      <c r="K52">
        <v>196377798</v>
      </c>
      <c r="L52">
        <v>572530</v>
      </c>
      <c r="M52" t="s">
        <v>21</v>
      </c>
      <c r="N52">
        <v>17</v>
      </c>
      <c r="O52">
        <v>13930267</v>
      </c>
      <c r="P52">
        <v>819427</v>
      </c>
      <c r="S52" s="4">
        <f t="shared" si="0"/>
        <v>342301051</v>
      </c>
    </row>
    <row r="53" spans="1:19" x14ac:dyDescent="0.25">
      <c r="A53">
        <v>380</v>
      </c>
      <c r="B53" s="8" t="s">
        <v>48</v>
      </c>
      <c r="C53">
        <v>2014</v>
      </c>
      <c r="D53" t="s">
        <v>19</v>
      </c>
      <c r="E53" t="s">
        <v>20</v>
      </c>
      <c r="F53">
        <v>4626</v>
      </c>
      <c r="G53">
        <v>83029222</v>
      </c>
      <c r="H53">
        <v>17948</v>
      </c>
      <c r="I53" t="s">
        <v>19</v>
      </c>
      <c r="J53">
        <v>136</v>
      </c>
      <c r="K53">
        <v>124446637</v>
      </c>
      <c r="L53">
        <v>915049</v>
      </c>
      <c r="M53" t="s">
        <v>21</v>
      </c>
      <c r="N53">
        <v>5</v>
      </c>
      <c r="O53">
        <v>19745953</v>
      </c>
      <c r="P53">
        <v>3949191</v>
      </c>
      <c r="S53" s="4">
        <f t="shared" si="0"/>
        <v>227221812</v>
      </c>
    </row>
    <row r="54" spans="1:19" x14ac:dyDescent="0.25">
      <c r="A54">
        <v>395</v>
      </c>
      <c r="B54" s="8" t="s">
        <v>49</v>
      </c>
      <c r="C54">
        <v>2014</v>
      </c>
      <c r="D54" t="s">
        <v>19</v>
      </c>
      <c r="E54" t="s">
        <v>20</v>
      </c>
      <c r="F54">
        <v>20335</v>
      </c>
      <c r="G54">
        <v>405513676</v>
      </c>
      <c r="H54">
        <v>19942</v>
      </c>
      <c r="I54" t="s">
        <v>19</v>
      </c>
      <c r="J54">
        <v>248</v>
      </c>
      <c r="K54">
        <v>94624374</v>
      </c>
      <c r="L54">
        <v>381550</v>
      </c>
      <c r="M54" t="s">
        <v>21</v>
      </c>
      <c r="N54">
        <v>14</v>
      </c>
      <c r="O54">
        <v>17030757</v>
      </c>
      <c r="P54">
        <v>1216483</v>
      </c>
      <c r="S54" s="4">
        <f t="shared" si="0"/>
        <v>517168807</v>
      </c>
    </row>
    <row r="55" spans="1:19" x14ac:dyDescent="0.25">
      <c r="A55">
        <v>400</v>
      </c>
      <c r="B55" t="s">
        <v>50</v>
      </c>
      <c r="C55">
        <v>2014</v>
      </c>
      <c r="D55" t="s">
        <v>19</v>
      </c>
      <c r="E55" t="s">
        <v>20</v>
      </c>
      <c r="F55">
        <v>26563</v>
      </c>
      <c r="G55">
        <v>569497163</v>
      </c>
      <c r="H55">
        <v>21439</v>
      </c>
      <c r="I55" t="s">
        <v>19</v>
      </c>
      <c r="J55">
        <v>506</v>
      </c>
      <c r="K55">
        <v>147852747</v>
      </c>
      <c r="L55">
        <v>292199</v>
      </c>
      <c r="M55" t="s">
        <v>21</v>
      </c>
      <c r="N55">
        <v>17</v>
      </c>
      <c r="O55">
        <v>20870156</v>
      </c>
      <c r="P55">
        <v>1227656</v>
      </c>
      <c r="S55" s="4">
        <f t="shared" si="0"/>
        <v>738220066</v>
      </c>
    </row>
    <row r="56" spans="1:19" x14ac:dyDescent="0.25">
      <c r="A56">
        <v>410</v>
      </c>
      <c r="B56" t="s">
        <v>51</v>
      </c>
      <c r="C56">
        <v>2014</v>
      </c>
      <c r="D56" t="s">
        <v>19</v>
      </c>
      <c r="E56" t="s">
        <v>20</v>
      </c>
      <c r="F56">
        <v>3874</v>
      </c>
      <c r="G56">
        <v>93448486</v>
      </c>
      <c r="H56">
        <v>24122</v>
      </c>
      <c r="I56" t="s">
        <v>19</v>
      </c>
      <c r="J56">
        <v>150</v>
      </c>
      <c r="K56">
        <v>43864747</v>
      </c>
      <c r="L56">
        <v>292432</v>
      </c>
      <c r="M56" t="s">
        <v>21</v>
      </c>
      <c r="N56">
        <v>1</v>
      </c>
      <c r="O56">
        <v>360146</v>
      </c>
      <c r="P56">
        <v>360146</v>
      </c>
      <c r="S56" s="4">
        <f t="shared" si="0"/>
        <v>137673379</v>
      </c>
    </row>
    <row r="57" spans="1:19" x14ac:dyDescent="0.25">
      <c r="A57">
        <v>415</v>
      </c>
      <c r="B57" t="s">
        <v>52</v>
      </c>
      <c r="C57">
        <v>2014</v>
      </c>
      <c r="D57" t="s">
        <v>19</v>
      </c>
      <c r="E57" t="s">
        <v>20</v>
      </c>
      <c r="F57">
        <v>16044</v>
      </c>
      <c r="G57">
        <v>322791822</v>
      </c>
      <c r="H57">
        <v>20119</v>
      </c>
      <c r="I57" t="s">
        <v>19</v>
      </c>
      <c r="J57">
        <v>372</v>
      </c>
      <c r="K57">
        <v>170658871</v>
      </c>
      <c r="L57">
        <v>458760</v>
      </c>
      <c r="M57" t="s">
        <v>21</v>
      </c>
      <c r="N57">
        <v>11</v>
      </c>
      <c r="O57">
        <v>4060665</v>
      </c>
      <c r="P57">
        <v>369151</v>
      </c>
      <c r="S57" s="4">
        <f t="shared" si="0"/>
        <v>497511358</v>
      </c>
    </row>
    <row r="58" spans="1:19" x14ac:dyDescent="0.25">
      <c r="A58">
        <v>430</v>
      </c>
      <c r="B58" t="s">
        <v>53</v>
      </c>
      <c r="C58">
        <v>2014</v>
      </c>
      <c r="D58" t="s">
        <v>19</v>
      </c>
      <c r="E58" t="s">
        <v>20</v>
      </c>
      <c r="F58">
        <v>1394</v>
      </c>
      <c r="G58">
        <v>37720261</v>
      </c>
      <c r="H58">
        <v>27059</v>
      </c>
      <c r="I58" t="s">
        <v>19</v>
      </c>
      <c r="J58">
        <v>65</v>
      </c>
      <c r="K58">
        <v>13242910</v>
      </c>
      <c r="L58">
        <v>203737</v>
      </c>
      <c r="M58" t="s">
        <v>21</v>
      </c>
      <c r="N58">
        <v>2</v>
      </c>
      <c r="O58">
        <v>16041714</v>
      </c>
      <c r="P58">
        <v>8020857</v>
      </c>
      <c r="S58" s="4">
        <f t="shared" si="0"/>
        <v>67004885</v>
      </c>
    </row>
    <row r="59" spans="1:19" x14ac:dyDescent="0.25">
      <c r="A59">
        <v>440</v>
      </c>
      <c r="B59" s="8" t="s">
        <v>54</v>
      </c>
      <c r="C59">
        <v>2014</v>
      </c>
      <c r="D59" t="s">
        <v>19</v>
      </c>
      <c r="E59" t="s">
        <v>20</v>
      </c>
      <c r="F59">
        <v>475</v>
      </c>
      <c r="G59">
        <v>6774615</v>
      </c>
      <c r="H59">
        <v>14262</v>
      </c>
      <c r="I59" t="s">
        <v>19</v>
      </c>
      <c r="J59">
        <v>39</v>
      </c>
      <c r="K59">
        <v>19575470</v>
      </c>
      <c r="L59">
        <v>501935</v>
      </c>
      <c r="M59" t="s">
        <v>21</v>
      </c>
      <c r="N59">
        <v>0</v>
      </c>
      <c r="O59">
        <v>0</v>
      </c>
      <c r="P59">
        <v>0</v>
      </c>
      <c r="S59" s="4">
        <f t="shared" si="0"/>
        <v>26350085</v>
      </c>
    </row>
    <row r="60" spans="1:19" x14ac:dyDescent="0.25">
      <c r="A60">
        <v>445</v>
      </c>
      <c r="B60" t="s">
        <v>55</v>
      </c>
      <c r="C60">
        <v>2014</v>
      </c>
      <c r="D60" t="s">
        <v>19</v>
      </c>
      <c r="E60" t="s">
        <v>20</v>
      </c>
      <c r="F60">
        <v>12487</v>
      </c>
      <c r="G60">
        <v>255306855</v>
      </c>
      <c r="H60">
        <v>20446</v>
      </c>
      <c r="I60" t="s">
        <v>19</v>
      </c>
      <c r="J60">
        <v>228</v>
      </c>
      <c r="K60">
        <v>63301198</v>
      </c>
      <c r="L60">
        <v>277637</v>
      </c>
      <c r="M60" t="s">
        <v>21</v>
      </c>
      <c r="N60">
        <v>2</v>
      </c>
      <c r="O60">
        <v>0</v>
      </c>
      <c r="P60">
        <v>0</v>
      </c>
      <c r="S60" s="4">
        <f t="shared" si="0"/>
        <v>318608053</v>
      </c>
    </row>
    <row r="61" spans="1:19" x14ac:dyDescent="0.25">
      <c r="A61">
        <v>450</v>
      </c>
      <c r="B61" t="s">
        <v>56</v>
      </c>
      <c r="C61">
        <v>2014</v>
      </c>
      <c r="D61" t="s">
        <v>19</v>
      </c>
      <c r="E61" t="s">
        <v>20</v>
      </c>
      <c r="F61">
        <v>29465</v>
      </c>
      <c r="G61">
        <v>790849239</v>
      </c>
      <c r="H61">
        <v>26840</v>
      </c>
      <c r="I61" t="s">
        <v>19</v>
      </c>
      <c r="J61">
        <v>529</v>
      </c>
      <c r="K61">
        <v>131791767</v>
      </c>
      <c r="L61">
        <v>249134</v>
      </c>
      <c r="M61" t="s">
        <v>21</v>
      </c>
      <c r="N61">
        <v>2</v>
      </c>
      <c r="O61">
        <v>1214757</v>
      </c>
      <c r="P61">
        <v>607379</v>
      </c>
      <c r="S61" s="4">
        <f t="shared" si="0"/>
        <v>923855763</v>
      </c>
    </row>
    <row r="62" spans="1:19" x14ac:dyDescent="0.25">
      <c r="A62">
        <v>465</v>
      </c>
      <c r="B62" t="s">
        <v>57</v>
      </c>
      <c r="C62">
        <v>2014</v>
      </c>
      <c r="D62" t="s">
        <v>19</v>
      </c>
      <c r="E62" t="s">
        <v>20</v>
      </c>
      <c r="F62">
        <v>20806</v>
      </c>
      <c r="G62">
        <v>314915579</v>
      </c>
      <c r="H62">
        <v>15136</v>
      </c>
      <c r="I62" t="s">
        <v>19</v>
      </c>
      <c r="J62">
        <v>503</v>
      </c>
      <c r="K62">
        <v>209315242</v>
      </c>
      <c r="L62">
        <v>416134</v>
      </c>
      <c r="M62" t="s">
        <v>21</v>
      </c>
      <c r="N62">
        <v>6</v>
      </c>
      <c r="O62">
        <v>266816</v>
      </c>
      <c r="P62">
        <v>44469</v>
      </c>
      <c r="S62" s="4">
        <f t="shared" si="0"/>
        <v>524497637</v>
      </c>
    </row>
    <row r="63" spans="1:19" x14ac:dyDescent="0.25">
      <c r="A63">
        <v>470</v>
      </c>
      <c r="B63" t="s">
        <v>58</v>
      </c>
      <c r="C63">
        <v>2014</v>
      </c>
      <c r="D63" t="s">
        <v>19</v>
      </c>
      <c r="E63" t="s">
        <v>20</v>
      </c>
      <c r="F63">
        <v>8608</v>
      </c>
      <c r="G63">
        <v>201375626</v>
      </c>
      <c r="H63">
        <v>23394</v>
      </c>
      <c r="I63" t="s">
        <v>19</v>
      </c>
      <c r="J63">
        <v>142</v>
      </c>
      <c r="K63">
        <v>70522816</v>
      </c>
      <c r="L63">
        <v>496640</v>
      </c>
      <c r="M63" t="s">
        <v>21</v>
      </c>
      <c r="N63">
        <v>6</v>
      </c>
      <c r="O63">
        <v>237980</v>
      </c>
      <c r="P63">
        <v>39663</v>
      </c>
      <c r="S63" s="4">
        <f t="shared" si="0"/>
        <v>272136422</v>
      </c>
    </row>
    <row r="64" spans="1:19" x14ac:dyDescent="0.25">
      <c r="A64">
        <v>475</v>
      </c>
      <c r="B64" s="1" t="s">
        <v>59</v>
      </c>
      <c r="C64">
        <v>2014</v>
      </c>
      <c r="D64" t="s">
        <v>19</v>
      </c>
      <c r="E64" t="s">
        <v>20</v>
      </c>
      <c r="F64">
        <v>2268</v>
      </c>
      <c r="G64">
        <v>56186391</v>
      </c>
      <c r="H64">
        <v>24774</v>
      </c>
      <c r="I64" t="s">
        <v>19</v>
      </c>
      <c r="J64">
        <v>112</v>
      </c>
      <c r="K64">
        <v>23690387</v>
      </c>
      <c r="L64">
        <v>211521</v>
      </c>
      <c r="M64" t="s">
        <v>21</v>
      </c>
      <c r="N64">
        <v>6</v>
      </c>
      <c r="O64">
        <v>16100115</v>
      </c>
      <c r="P64">
        <v>2683353</v>
      </c>
      <c r="S64" s="4">
        <f t="shared" si="0"/>
        <v>95976893</v>
      </c>
    </row>
    <row r="65" spans="1:19" x14ac:dyDescent="0.25">
      <c r="A65">
        <v>480</v>
      </c>
      <c r="B65" t="s">
        <v>60</v>
      </c>
      <c r="C65">
        <v>2014</v>
      </c>
      <c r="D65" t="s">
        <v>19</v>
      </c>
      <c r="E65" t="s">
        <v>20</v>
      </c>
      <c r="F65">
        <v>18919</v>
      </c>
      <c r="G65">
        <v>309370599</v>
      </c>
      <c r="H65">
        <v>16352</v>
      </c>
      <c r="I65" t="s">
        <v>19</v>
      </c>
      <c r="J65">
        <v>613</v>
      </c>
      <c r="K65">
        <v>142998712</v>
      </c>
      <c r="L65">
        <v>233277</v>
      </c>
      <c r="M65" t="s">
        <v>21</v>
      </c>
      <c r="N65">
        <v>9</v>
      </c>
      <c r="O65">
        <v>3752275</v>
      </c>
      <c r="P65">
        <v>416919</v>
      </c>
      <c r="S65" s="4">
        <f t="shared" si="0"/>
        <v>456121586</v>
      </c>
    </row>
    <row r="66" spans="1:19" x14ac:dyDescent="0.25">
      <c r="A66">
        <v>490</v>
      </c>
      <c r="B66" s="8" t="s">
        <v>61</v>
      </c>
      <c r="C66">
        <v>2014</v>
      </c>
      <c r="D66" t="s">
        <v>19</v>
      </c>
      <c r="E66" t="s">
        <v>20</v>
      </c>
      <c r="F66">
        <v>32893</v>
      </c>
      <c r="G66">
        <v>697310769</v>
      </c>
      <c r="H66">
        <v>21199</v>
      </c>
      <c r="I66" t="s">
        <v>19</v>
      </c>
      <c r="J66">
        <v>482</v>
      </c>
      <c r="K66">
        <v>192586301</v>
      </c>
      <c r="L66">
        <v>399557</v>
      </c>
      <c r="M66" t="s">
        <v>21</v>
      </c>
      <c r="N66">
        <v>36</v>
      </c>
      <c r="O66">
        <v>53352131</v>
      </c>
      <c r="P66">
        <v>1482004</v>
      </c>
      <c r="S66" s="4">
        <f t="shared" si="0"/>
        <v>943249201</v>
      </c>
    </row>
    <row r="67" spans="1:19" x14ac:dyDescent="0.25">
      <c r="A67">
        <v>505</v>
      </c>
      <c r="B67" t="s">
        <v>62</v>
      </c>
      <c r="C67">
        <v>2014</v>
      </c>
      <c r="D67" t="s">
        <v>19</v>
      </c>
      <c r="E67" t="s">
        <v>20</v>
      </c>
      <c r="F67">
        <v>15124</v>
      </c>
      <c r="G67">
        <v>230899913</v>
      </c>
      <c r="H67">
        <v>15267</v>
      </c>
      <c r="I67" t="s">
        <v>19</v>
      </c>
      <c r="J67">
        <v>269</v>
      </c>
      <c r="K67">
        <v>96461784</v>
      </c>
      <c r="L67">
        <v>358594</v>
      </c>
      <c r="M67" t="s">
        <v>21</v>
      </c>
      <c r="N67">
        <v>5</v>
      </c>
      <c r="O67">
        <v>2092947</v>
      </c>
      <c r="P67">
        <v>418589</v>
      </c>
      <c r="S67" s="4">
        <f t="shared" si="0"/>
        <v>329454644</v>
      </c>
    </row>
    <row r="68" spans="1:19" x14ac:dyDescent="0.25">
      <c r="A68">
        <v>515</v>
      </c>
      <c r="B68" t="s">
        <v>63</v>
      </c>
      <c r="C68">
        <v>2014</v>
      </c>
      <c r="D68" t="s">
        <v>19</v>
      </c>
      <c r="E68" t="s">
        <v>20</v>
      </c>
      <c r="F68">
        <v>12940</v>
      </c>
      <c r="G68">
        <v>262964957</v>
      </c>
      <c r="H68">
        <v>20322</v>
      </c>
      <c r="I68" t="s">
        <v>19</v>
      </c>
      <c r="J68">
        <v>333</v>
      </c>
      <c r="K68">
        <v>113220373</v>
      </c>
      <c r="L68">
        <v>340001</v>
      </c>
      <c r="M68" t="s">
        <v>21</v>
      </c>
      <c r="N68">
        <v>2</v>
      </c>
      <c r="O68">
        <v>0</v>
      </c>
      <c r="P68">
        <v>0</v>
      </c>
      <c r="S68" s="4">
        <f t="shared" si="0"/>
        <v>376185330</v>
      </c>
    </row>
    <row r="69" spans="1:19" x14ac:dyDescent="0.25">
      <c r="A69">
        <v>520</v>
      </c>
      <c r="B69" t="s">
        <v>64</v>
      </c>
      <c r="C69">
        <v>2014</v>
      </c>
      <c r="D69" t="s">
        <v>19</v>
      </c>
      <c r="E69" t="s">
        <v>20</v>
      </c>
      <c r="F69">
        <v>23448</v>
      </c>
      <c r="G69">
        <v>381906514</v>
      </c>
      <c r="H69">
        <v>16287</v>
      </c>
      <c r="I69" t="s">
        <v>19</v>
      </c>
      <c r="J69">
        <v>840</v>
      </c>
      <c r="K69">
        <v>254621050</v>
      </c>
      <c r="L69">
        <v>303120</v>
      </c>
      <c r="M69" t="s">
        <v>21</v>
      </c>
      <c r="N69">
        <v>55</v>
      </c>
      <c r="O69">
        <v>26082329</v>
      </c>
      <c r="P69">
        <v>474224</v>
      </c>
      <c r="S69" s="4">
        <f t="shared" si="0"/>
        <v>662609893</v>
      </c>
    </row>
    <row r="70" spans="1:19" x14ac:dyDescent="0.25">
      <c r="A70">
        <v>535</v>
      </c>
      <c r="B70" t="s">
        <v>65</v>
      </c>
      <c r="C70">
        <v>2014</v>
      </c>
      <c r="D70" t="s">
        <v>19</v>
      </c>
      <c r="E70" t="s">
        <v>20</v>
      </c>
      <c r="F70">
        <v>9519</v>
      </c>
      <c r="G70">
        <v>235416625</v>
      </c>
      <c r="H70">
        <v>24731</v>
      </c>
      <c r="I70" t="s">
        <v>19</v>
      </c>
      <c r="J70">
        <v>217</v>
      </c>
      <c r="K70">
        <v>68420066</v>
      </c>
      <c r="L70">
        <v>315300</v>
      </c>
      <c r="M70" t="s">
        <v>21</v>
      </c>
      <c r="N70">
        <v>0</v>
      </c>
      <c r="O70">
        <v>0</v>
      </c>
      <c r="P70">
        <v>0</v>
      </c>
      <c r="S70" s="4">
        <f t="shared" si="0"/>
        <v>303836691</v>
      </c>
    </row>
    <row r="71" spans="1:19" x14ac:dyDescent="0.25">
      <c r="A71">
        <v>580</v>
      </c>
      <c r="B71" t="s">
        <v>66</v>
      </c>
      <c r="C71">
        <v>2014</v>
      </c>
      <c r="D71" t="s">
        <v>19</v>
      </c>
      <c r="E71" t="s">
        <v>20</v>
      </c>
      <c r="F71">
        <v>1322</v>
      </c>
      <c r="G71">
        <v>33615845</v>
      </c>
      <c r="H71">
        <v>25428</v>
      </c>
      <c r="I71" t="s">
        <v>19</v>
      </c>
      <c r="J71">
        <v>82</v>
      </c>
      <c r="K71">
        <v>12815166</v>
      </c>
      <c r="L71">
        <v>156283</v>
      </c>
      <c r="M71" t="s">
        <v>21</v>
      </c>
      <c r="N71">
        <v>2</v>
      </c>
      <c r="O71">
        <v>1707616</v>
      </c>
      <c r="P71">
        <v>853808</v>
      </c>
      <c r="S71" s="4">
        <f t="shared" si="0"/>
        <v>48138627</v>
      </c>
    </row>
    <row r="72" spans="1:19" x14ac:dyDescent="0.25">
      <c r="A72">
        <v>585</v>
      </c>
      <c r="B72" t="s">
        <v>67</v>
      </c>
      <c r="C72">
        <v>2014</v>
      </c>
      <c r="D72" t="s">
        <v>19</v>
      </c>
      <c r="E72" t="s">
        <v>20</v>
      </c>
      <c r="F72">
        <v>451</v>
      </c>
      <c r="G72">
        <v>8092770</v>
      </c>
      <c r="H72">
        <v>17944</v>
      </c>
      <c r="I72" t="s">
        <v>19</v>
      </c>
      <c r="J72">
        <v>19</v>
      </c>
      <c r="K72">
        <v>8988168</v>
      </c>
      <c r="L72">
        <v>473061</v>
      </c>
      <c r="M72" t="s">
        <v>21</v>
      </c>
      <c r="N72">
        <v>0</v>
      </c>
      <c r="O72">
        <v>0</v>
      </c>
      <c r="P72">
        <v>0</v>
      </c>
      <c r="S72" s="4">
        <f t="shared" si="0"/>
        <v>17080938</v>
      </c>
    </row>
    <row r="73" spans="1:19" x14ac:dyDescent="0.25">
      <c r="A73">
        <v>590</v>
      </c>
      <c r="B73" t="s">
        <v>68</v>
      </c>
      <c r="C73">
        <v>2014</v>
      </c>
      <c r="D73" t="s">
        <v>19</v>
      </c>
      <c r="E73" t="s">
        <v>20</v>
      </c>
      <c r="F73">
        <v>41970</v>
      </c>
      <c r="G73">
        <v>625895607</v>
      </c>
      <c r="H73">
        <v>14913</v>
      </c>
      <c r="I73" t="s">
        <v>19</v>
      </c>
      <c r="J73">
        <v>1079</v>
      </c>
      <c r="K73">
        <v>310302097</v>
      </c>
      <c r="L73">
        <v>287583</v>
      </c>
      <c r="M73" t="s">
        <v>21</v>
      </c>
      <c r="N73">
        <v>15</v>
      </c>
      <c r="O73">
        <v>10680597</v>
      </c>
      <c r="P73">
        <v>712040</v>
      </c>
      <c r="S73" s="4">
        <f t="shared" si="0"/>
        <v>946878301</v>
      </c>
    </row>
    <row r="74" spans="1:19" x14ac:dyDescent="0.25">
      <c r="A74">
        <v>595</v>
      </c>
      <c r="B74" t="s">
        <v>69</v>
      </c>
      <c r="C74">
        <v>2014</v>
      </c>
      <c r="D74" t="s">
        <v>19</v>
      </c>
      <c r="E74" t="s">
        <v>20</v>
      </c>
      <c r="F74">
        <v>24426</v>
      </c>
      <c r="G74">
        <v>395761373</v>
      </c>
      <c r="H74">
        <v>16202</v>
      </c>
      <c r="I74" t="s">
        <v>19</v>
      </c>
      <c r="J74">
        <v>865</v>
      </c>
      <c r="K74">
        <v>302156076</v>
      </c>
      <c r="L74">
        <v>349313</v>
      </c>
      <c r="M74" t="s">
        <v>21</v>
      </c>
      <c r="N74">
        <v>3</v>
      </c>
      <c r="O74">
        <v>4989661</v>
      </c>
      <c r="P74">
        <v>1663220</v>
      </c>
      <c r="S74" s="4">
        <f t="shared" si="0"/>
        <v>702907110</v>
      </c>
    </row>
    <row r="75" spans="1:19" x14ac:dyDescent="0.25">
      <c r="A75">
        <v>610</v>
      </c>
      <c r="B75" s="8" t="s">
        <v>70</v>
      </c>
      <c r="C75">
        <v>2014</v>
      </c>
      <c r="D75" t="s">
        <v>19</v>
      </c>
      <c r="E75" t="s">
        <v>20</v>
      </c>
      <c r="F75">
        <v>908</v>
      </c>
      <c r="G75">
        <v>32316293</v>
      </c>
      <c r="H75">
        <v>35591</v>
      </c>
      <c r="I75" t="s">
        <v>19</v>
      </c>
      <c r="J75">
        <v>78</v>
      </c>
      <c r="K75">
        <v>12188244</v>
      </c>
      <c r="L75">
        <v>156260</v>
      </c>
      <c r="M75" t="s">
        <v>21</v>
      </c>
      <c r="N75">
        <v>2</v>
      </c>
      <c r="O75">
        <v>79607</v>
      </c>
      <c r="P75">
        <v>39804</v>
      </c>
      <c r="S75" s="4">
        <f t="shared" si="0"/>
        <v>44584144</v>
      </c>
    </row>
    <row r="76" spans="1:19" x14ac:dyDescent="0.25">
      <c r="A76">
        <v>615</v>
      </c>
      <c r="B76" s="1" t="s">
        <v>71</v>
      </c>
      <c r="C76">
        <v>2014</v>
      </c>
      <c r="D76" t="s">
        <v>19</v>
      </c>
      <c r="E76" t="s">
        <v>20</v>
      </c>
      <c r="F76">
        <v>11672</v>
      </c>
      <c r="G76">
        <v>455598818</v>
      </c>
      <c r="H76">
        <v>39033</v>
      </c>
      <c r="I76" t="s">
        <v>19</v>
      </c>
      <c r="J76">
        <v>400</v>
      </c>
      <c r="K76">
        <v>140242318</v>
      </c>
      <c r="L76">
        <v>350606</v>
      </c>
      <c r="M76" t="s">
        <v>21</v>
      </c>
      <c r="N76">
        <v>11</v>
      </c>
      <c r="O76">
        <v>6890217</v>
      </c>
      <c r="P76">
        <v>626383</v>
      </c>
      <c r="S76" s="4">
        <f t="shared" si="0"/>
        <v>602731353</v>
      </c>
    </row>
    <row r="77" spans="1:19" x14ac:dyDescent="0.25">
      <c r="A77">
        <v>620</v>
      </c>
      <c r="B77" s="1" t="s">
        <v>72</v>
      </c>
      <c r="C77">
        <v>2014</v>
      </c>
      <c r="D77" t="s">
        <v>19</v>
      </c>
      <c r="E77" t="s">
        <v>20</v>
      </c>
      <c r="F77">
        <v>2161</v>
      </c>
      <c r="G77">
        <v>47215199</v>
      </c>
      <c r="H77">
        <v>21849</v>
      </c>
      <c r="I77" t="s">
        <v>19</v>
      </c>
      <c r="J77">
        <v>68</v>
      </c>
      <c r="K77">
        <v>20618066</v>
      </c>
      <c r="L77">
        <v>303207</v>
      </c>
      <c r="M77" t="s">
        <v>21</v>
      </c>
      <c r="N77">
        <v>0</v>
      </c>
      <c r="O77">
        <v>0</v>
      </c>
      <c r="P77">
        <v>0</v>
      </c>
      <c r="S77" s="4">
        <f t="shared" si="0"/>
        <v>67833265</v>
      </c>
    </row>
    <row r="78" spans="1:19" x14ac:dyDescent="0.25">
      <c r="A78">
        <v>625</v>
      </c>
      <c r="B78" s="8" t="s">
        <v>73</v>
      </c>
      <c r="C78">
        <v>2014</v>
      </c>
      <c r="D78" t="s">
        <v>19</v>
      </c>
      <c r="E78" t="s">
        <v>20</v>
      </c>
      <c r="F78">
        <v>39147</v>
      </c>
      <c r="G78">
        <v>751680610</v>
      </c>
      <c r="H78">
        <v>19201</v>
      </c>
      <c r="I78" t="s">
        <v>19</v>
      </c>
      <c r="J78">
        <v>966</v>
      </c>
      <c r="K78">
        <v>364546714</v>
      </c>
      <c r="L78">
        <v>377378</v>
      </c>
      <c r="M78" t="s">
        <v>21</v>
      </c>
      <c r="N78">
        <v>26</v>
      </c>
      <c r="O78">
        <v>24641630</v>
      </c>
      <c r="P78">
        <v>947755</v>
      </c>
      <c r="S78" s="4">
        <f t="shared" si="0"/>
        <v>1140868954</v>
      </c>
    </row>
    <row r="79" spans="1:19" x14ac:dyDescent="0.25">
      <c r="A79">
        <v>635</v>
      </c>
      <c r="B79" s="8" t="s">
        <v>74</v>
      </c>
      <c r="C79">
        <v>2014</v>
      </c>
      <c r="D79" t="s">
        <v>19</v>
      </c>
      <c r="E79" t="s">
        <v>20</v>
      </c>
      <c r="F79">
        <v>27077</v>
      </c>
      <c r="G79">
        <v>522208521</v>
      </c>
      <c r="H79">
        <v>19286</v>
      </c>
      <c r="I79" t="s">
        <v>19</v>
      </c>
      <c r="J79">
        <v>384</v>
      </c>
      <c r="K79">
        <v>250935580</v>
      </c>
      <c r="L79">
        <v>653478</v>
      </c>
      <c r="M79" t="s">
        <v>21</v>
      </c>
      <c r="N79">
        <v>23</v>
      </c>
      <c r="O79">
        <v>63835182</v>
      </c>
      <c r="P79">
        <v>2775443</v>
      </c>
      <c r="S79" s="4">
        <f t="shared" si="0"/>
        <v>836979283</v>
      </c>
    </row>
    <row r="80" spans="1:19" x14ac:dyDescent="0.25">
      <c r="A80">
        <v>637</v>
      </c>
      <c r="B80" t="s">
        <v>75</v>
      </c>
      <c r="C80">
        <v>2014</v>
      </c>
      <c r="D80" t="s">
        <v>19</v>
      </c>
      <c r="E80" t="s">
        <v>20</v>
      </c>
      <c r="F80">
        <v>15974</v>
      </c>
      <c r="G80">
        <v>355153975</v>
      </c>
      <c r="H80">
        <v>22233</v>
      </c>
      <c r="I80" t="s">
        <v>19</v>
      </c>
      <c r="J80">
        <v>367</v>
      </c>
      <c r="K80">
        <v>88533825</v>
      </c>
      <c r="L80">
        <v>241237</v>
      </c>
      <c r="M80" t="s">
        <v>21</v>
      </c>
      <c r="N80">
        <v>8</v>
      </c>
      <c r="O80">
        <v>668171</v>
      </c>
      <c r="P80">
        <v>83521</v>
      </c>
      <c r="S80" s="4">
        <f t="shared" si="0"/>
        <v>444355971</v>
      </c>
    </row>
    <row r="81" spans="1:19" x14ac:dyDescent="0.25">
      <c r="A81">
        <v>640</v>
      </c>
      <c r="B81" t="s">
        <v>76</v>
      </c>
      <c r="C81">
        <v>2014</v>
      </c>
      <c r="D81" t="s">
        <v>19</v>
      </c>
      <c r="E81" t="s">
        <v>20</v>
      </c>
      <c r="F81">
        <v>1142</v>
      </c>
      <c r="G81">
        <v>12806084</v>
      </c>
      <c r="H81">
        <v>11214</v>
      </c>
      <c r="I81" t="s">
        <v>19</v>
      </c>
      <c r="J81">
        <v>52</v>
      </c>
      <c r="K81">
        <v>21090585</v>
      </c>
      <c r="L81">
        <v>405588</v>
      </c>
      <c r="M81" t="s">
        <v>21</v>
      </c>
      <c r="N81">
        <v>3</v>
      </c>
      <c r="O81">
        <v>5543730</v>
      </c>
      <c r="P81">
        <v>1847910</v>
      </c>
      <c r="S81" s="4">
        <f t="shared" si="0"/>
        <v>39440399</v>
      </c>
    </row>
    <row r="82" spans="1:19" x14ac:dyDescent="0.25">
      <c r="A82">
        <v>645</v>
      </c>
      <c r="B82" s="2" t="s">
        <v>77</v>
      </c>
      <c r="C82">
        <v>2014</v>
      </c>
      <c r="D82" t="s">
        <v>19</v>
      </c>
      <c r="E82" t="s">
        <v>20</v>
      </c>
      <c r="F82">
        <v>12280</v>
      </c>
      <c r="G82">
        <v>477136503</v>
      </c>
      <c r="H82">
        <v>38855</v>
      </c>
      <c r="I82" t="s">
        <v>19</v>
      </c>
      <c r="J82">
        <v>341</v>
      </c>
      <c r="K82">
        <v>78316214</v>
      </c>
      <c r="L82">
        <v>229666</v>
      </c>
      <c r="M82" t="s">
        <v>21</v>
      </c>
      <c r="N82">
        <v>13</v>
      </c>
      <c r="O82">
        <v>1792080</v>
      </c>
      <c r="P82">
        <v>137852</v>
      </c>
      <c r="S82" s="4"/>
    </row>
    <row r="83" spans="1:19" x14ac:dyDescent="0.25">
      <c r="A83">
        <v>655</v>
      </c>
      <c r="B83" t="s">
        <v>78</v>
      </c>
      <c r="C83">
        <v>2014</v>
      </c>
      <c r="D83" t="s">
        <v>19</v>
      </c>
      <c r="E83" t="s">
        <v>20</v>
      </c>
      <c r="F83">
        <v>33583</v>
      </c>
      <c r="G83">
        <v>594742341</v>
      </c>
      <c r="H83">
        <v>17710</v>
      </c>
      <c r="I83" t="s">
        <v>19</v>
      </c>
      <c r="J83">
        <v>790</v>
      </c>
      <c r="K83">
        <v>238692301</v>
      </c>
      <c r="L83">
        <v>302142</v>
      </c>
      <c r="M83" t="s">
        <v>21</v>
      </c>
      <c r="N83">
        <v>10</v>
      </c>
      <c r="O83">
        <v>18585876</v>
      </c>
      <c r="P83">
        <v>1858588</v>
      </c>
      <c r="S83" s="4">
        <f t="shared" si="0"/>
        <v>852020518</v>
      </c>
    </row>
    <row r="84" spans="1:19" x14ac:dyDescent="0.25">
      <c r="A84">
        <v>665</v>
      </c>
      <c r="B84" t="s">
        <v>79</v>
      </c>
      <c r="C84">
        <v>2014</v>
      </c>
      <c r="D84" t="s">
        <v>19</v>
      </c>
      <c r="E84" t="s">
        <v>20</v>
      </c>
      <c r="F84">
        <v>23398</v>
      </c>
      <c r="G84">
        <v>446701412</v>
      </c>
      <c r="H84">
        <v>19091</v>
      </c>
      <c r="I84" t="s">
        <v>19</v>
      </c>
      <c r="J84">
        <v>463</v>
      </c>
      <c r="K84">
        <v>148495133</v>
      </c>
      <c r="L84">
        <v>320724</v>
      </c>
      <c r="M84" t="s">
        <v>21</v>
      </c>
      <c r="N84">
        <v>13</v>
      </c>
      <c r="O84">
        <v>794825</v>
      </c>
      <c r="P84">
        <v>61140</v>
      </c>
      <c r="S84" s="4">
        <f t="shared" si="0"/>
        <v>595991370</v>
      </c>
    </row>
    <row r="85" spans="1:19" x14ac:dyDescent="0.25">
      <c r="A85">
        <v>670</v>
      </c>
      <c r="B85" s="8" t="s">
        <v>80</v>
      </c>
      <c r="C85">
        <v>2014</v>
      </c>
      <c r="D85" t="s">
        <v>19</v>
      </c>
      <c r="E85" t="s">
        <v>20</v>
      </c>
      <c r="F85">
        <v>23846</v>
      </c>
      <c r="G85">
        <v>477324337</v>
      </c>
      <c r="H85">
        <v>20017</v>
      </c>
      <c r="I85" t="s">
        <v>19</v>
      </c>
      <c r="J85">
        <v>568</v>
      </c>
      <c r="K85">
        <v>314105071</v>
      </c>
      <c r="L85">
        <v>553002</v>
      </c>
      <c r="M85" t="s">
        <v>21</v>
      </c>
      <c r="N85">
        <v>13</v>
      </c>
      <c r="O85">
        <v>7971127</v>
      </c>
      <c r="P85">
        <v>613164</v>
      </c>
      <c r="S85" s="4">
        <f t="shared" si="0"/>
        <v>799400535</v>
      </c>
    </row>
    <row r="86" spans="1:19" x14ac:dyDescent="0.25">
      <c r="A86">
        <v>690</v>
      </c>
      <c r="B86" s="8" t="s">
        <v>81</v>
      </c>
      <c r="C86">
        <v>2014</v>
      </c>
      <c r="D86" t="s">
        <v>19</v>
      </c>
      <c r="E86" t="s">
        <v>20</v>
      </c>
      <c r="F86">
        <v>17059</v>
      </c>
      <c r="G86">
        <v>270007550</v>
      </c>
      <c r="H86">
        <v>15828</v>
      </c>
      <c r="I86" t="s">
        <v>19</v>
      </c>
      <c r="J86">
        <v>202</v>
      </c>
      <c r="K86">
        <v>68795318</v>
      </c>
      <c r="L86">
        <v>340571</v>
      </c>
      <c r="M86" t="s">
        <v>21</v>
      </c>
      <c r="N86">
        <v>0</v>
      </c>
      <c r="O86">
        <v>0</v>
      </c>
      <c r="P86">
        <v>0</v>
      </c>
      <c r="S86" s="4">
        <f t="shared" si="0"/>
        <v>338802868</v>
      </c>
    </row>
    <row r="87" spans="1:19" x14ac:dyDescent="0.25">
      <c r="A87">
        <v>695</v>
      </c>
      <c r="B87" s="2" t="s">
        <v>82</v>
      </c>
      <c r="C87">
        <v>2014</v>
      </c>
      <c r="D87" t="s">
        <v>19</v>
      </c>
      <c r="E87" t="s">
        <v>20</v>
      </c>
      <c r="F87">
        <v>3474</v>
      </c>
      <c r="G87">
        <v>48079276</v>
      </c>
      <c r="H87">
        <v>13840</v>
      </c>
      <c r="I87" t="s">
        <v>19</v>
      </c>
      <c r="J87">
        <v>109</v>
      </c>
      <c r="K87">
        <v>51285518</v>
      </c>
      <c r="L87">
        <v>470509</v>
      </c>
      <c r="M87" t="s">
        <v>21</v>
      </c>
      <c r="N87">
        <v>0</v>
      </c>
      <c r="O87">
        <v>0</v>
      </c>
      <c r="P87">
        <v>0</v>
      </c>
      <c r="S87" s="4"/>
    </row>
    <row r="88" spans="1:19" x14ac:dyDescent="0.25">
      <c r="A88">
        <v>700</v>
      </c>
      <c r="B88" t="s">
        <v>83</v>
      </c>
      <c r="C88">
        <v>2014</v>
      </c>
      <c r="D88" t="s">
        <v>19</v>
      </c>
      <c r="E88" t="s">
        <v>20</v>
      </c>
      <c r="F88">
        <v>496</v>
      </c>
      <c r="G88">
        <v>6732097</v>
      </c>
      <c r="H88">
        <v>13573</v>
      </c>
      <c r="I88" t="s">
        <v>19</v>
      </c>
      <c r="J88">
        <v>28</v>
      </c>
      <c r="K88">
        <v>12702371</v>
      </c>
      <c r="L88">
        <v>453656</v>
      </c>
      <c r="M88" t="s">
        <v>21</v>
      </c>
      <c r="N88">
        <v>0</v>
      </c>
      <c r="O88">
        <v>0</v>
      </c>
      <c r="P88">
        <v>0</v>
      </c>
      <c r="S88" s="4">
        <f t="shared" si="0"/>
        <v>19434468</v>
      </c>
    </row>
    <row r="89" spans="1:19" x14ac:dyDescent="0.25">
      <c r="A89">
        <v>710</v>
      </c>
      <c r="B89" t="s">
        <v>84</v>
      </c>
      <c r="C89">
        <v>2014</v>
      </c>
      <c r="D89" t="s">
        <v>19</v>
      </c>
      <c r="E89" t="s">
        <v>20</v>
      </c>
      <c r="F89">
        <v>10375</v>
      </c>
      <c r="G89">
        <v>220269439</v>
      </c>
      <c r="H89">
        <v>21231</v>
      </c>
      <c r="I89" t="s">
        <v>19</v>
      </c>
      <c r="J89">
        <v>279</v>
      </c>
      <c r="K89">
        <v>119149751</v>
      </c>
      <c r="L89">
        <v>427060</v>
      </c>
      <c r="M89" t="s">
        <v>21</v>
      </c>
      <c r="N89">
        <v>22</v>
      </c>
      <c r="O89">
        <v>22523789</v>
      </c>
      <c r="P89">
        <v>1023809</v>
      </c>
      <c r="S89" s="4">
        <f t="shared" si="0"/>
        <v>361942979</v>
      </c>
    </row>
    <row r="90" spans="1:19" x14ac:dyDescent="0.25">
      <c r="A90">
        <v>715</v>
      </c>
      <c r="B90" t="s">
        <v>85</v>
      </c>
      <c r="C90">
        <v>2014</v>
      </c>
      <c r="D90" t="s">
        <v>19</v>
      </c>
      <c r="E90" t="s">
        <v>20</v>
      </c>
      <c r="F90">
        <v>21498</v>
      </c>
      <c r="G90">
        <v>404184389</v>
      </c>
      <c r="H90">
        <v>18801</v>
      </c>
      <c r="I90" t="s">
        <v>19</v>
      </c>
      <c r="J90">
        <v>705</v>
      </c>
      <c r="K90">
        <v>235819916</v>
      </c>
      <c r="L90">
        <v>334496</v>
      </c>
      <c r="M90" t="s">
        <v>21</v>
      </c>
      <c r="N90">
        <v>27</v>
      </c>
      <c r="O90">
        <v>37621905</v>
      </c>
      <c r="P90">
        <v>1393404</v>
      </c>
      <c r="S90" s="4">
        <f t="shared" si="0"/>
        <v>677626210</v>
      </c>
    </row>
    <row r="91" spans="1:19" x14ac:dyDescent="0.25">
      <c r="A91">
        <v>720</v>
      </c>
      <c r="B91" t="s">
        <v>86</v>
      </c>
      <c r="C91">
        <v>2014</v>
      </c>
      <c r="D91" t="s">
        <v>19</v>
      </c>
      <c r="E91" t="s">
        <v>20</v>
      </c>
      <c r="F91">
        <v>72225</v>
      </c>
      <c r="G91">
        <v>1258536198</v>
      </c>
      <c r="H91">
        <v>17425</v>
      </c>
      <c r="I91" t="s">
        <v>19</v>
      </c>
      <c r="J91">
        <v>4406</v>
      </c>
      <c r="K91">
        <v>2110937711</v>
      </c>
      <c r="L91">
        <v>479105</v>
      </c>
      <c r="M91" t="s">
        <v>21</v>
      </c>
      <c r="N91">
        <v>60</v>
      </c>
      <c r="O91">
        <v>28948780</v>
      </c>
      <c r="P91">
        <v>482480</v>
      </c>
      <c r="S91" s="4">
        <f t="shared" ref="S91:S103" si="1">G91+K91+O91</f>
        <v>3398422689</v>
      </c>
    </row>
    <row r="92" spans="1:19" x14ac:dyDescent="0.25">
      <c r="A92">
        <v>800</v>
      </c>
      <c r="B92" t="s">
        <v>87</v>
      </c>
      <c r="C92">
        <v>2014</v>
      </c>
      <c r="D92" t="s">
        <v>19</v>
      </c>
      <c r="E92" t="s">
        <v>20</v>
      </c>
      <c r="F92">
        <v>37402</v>
      </c>
      <c r="G92">
        <v>743287206</v>
      </c>
      <c r="H92">
        <v>19873</v>
      </c>
      <c r="I92" t="s">
        <v>19</v>
      </c>
      <c r="J92">
        <v>701</v>
      </c>
      <c r="K92">
        <v>214149966</v>
      </c>
      <c r="L92">
        <v>305492</v>
      </c>
      <c r="M92" t="s">
        <v>21</v>
      </c>
      <c r="N92">
        <v>43</v>
      </c>
      <c r="O92">
        <v>13055001</v>
      </c>
      <c r="P92">
        <v>303605</v>
      </c>
      <c r="S92" s="4">
        <f t="shared" si="1"/>
        <v>970492173</v>
      </c>
    </row>
    <row r="93" spans="1:19" x14ac:dyDescent="0.25">
      <c r="A93">
        <v>805</v>
      </c>
      <c r="B93" t="s">
        <v>88</v>
      </c>
      <c r="C93">
        <v>2014</v>
      </c>
      <c r="D93" t="s">
        <v>19</v>
      </c>
      <c r="E93" t="s">
        <v>20</v>
      </c>
      <c r="F93">
        <v>19606</v>
      </c>
      <c r="G93">
        <v>361338180</v>
      </c>
      <c r="H93">
        <v>18430</v>
      </c>
      <c r="I93" t="s">
        <v>19</v>
      </c>
      <c r="J93">
        <v>640</v>
      </c>
      <c r="K93">
        <v>168027499</v>
      </c>
      <c r="L93">
        <v>262543</v>
      </c>
      <c r="M93" t="s">
        <v>21</v>
      </c>
      <c r="N93">
        <v>5</v>
      </c>
      <c r="O93">
        <v>551553</v>
      </c>
      <c r="P93">
        <v>110311</v>
      </c>
      <c r="S93" s="4">
        <f t="shared" si="1"/>
        <v>529917232</v>
      </c>
    </row>
    <row r="94" spans="1:19" x14ac:dyDescent="0.25">
      <c r="A94">
        <v>815</v>
      </c>
      <c r="B94" t="s">
        <v>89</v>
      </c>
      <c r="C94">
        <v>2014</v>
      </c>
      <c r="D94" t="s">
        <v>19</v>
      </c>
      <c r="E94" t="s">
        <v>20</v>
      </c>
      <c r="F94">
        <v>829</v>
      </c>
      <c r="G94">
        <v>18721656</v>
      </c>
      <c r="H94">
        <v>22583</v>
      </c>
      <c r="I94" t="s">
        <v>19</v>
      </c>
      <c r="J94">
        <v>32</v>
      </c>
      <c r="K94">
        <v>16959113</v>
      </c>
      <c r="L94">
        <v>529972</v>
      </c>
      <c r="M94" t="s">
        <v>21</v>
      </c>
      <c r="N94">
        <v>0</v>
      </c>
      <c r="O94">
        <v>0</v>
      </c>
      <c r="P94">
        <v>0</v>
      </c>
      <c r="S94" s="4">
        <f t="shared" si="1"/>
        <v>35680769</v>
      </c>
    </row>
    <row r="95" spans="1:19" x14ac:dyDescent="0.25">
      <c r="A95">
        <v>825</v>
      </c>
      <c r="B95" t="s">
        <v>90</v>
      </c>
      <c r="C95">
        <v>2014</v>
      </c>
      <c r="D95" t="s">
        <v>19</v>
      </c>
      <c r="E95" t="s">
        <v>20</v>
      </c>
      <c r="F95">
        <v>22106</v>
      </c>
      <c r="G95">
        <v>498308574</v>
      </c>
      <c r="H95">
        <v>22542</v>
      </c>
      <c r="I95" t="s">
        <v>19</v>
      </c>
      <c r="J95">
        <v>600</v>
      </c>
      <c r="K95">
        <v>227270026</v>
      </c>
      <c r="L95">
        <v>378783</v>
      </c>
      <c r="M95" t="s">
        <v>21</v>
      </c>
      <c r="N95">
        <v>14</v>
      </c>
      <c r="O95">
        <v>1413209</v>
      </c>
      <c r="P95">
        <v>100944</v>
      </c>
      <c r="S95" s="4">
        <f t="shared" si="1"/>
        <v>726991809</v>
      </c>
    </row>
    <row r="96" spans="1:19" x14ac:dyDescent="0.25">
      <c r="A96">
        <v>835</v>
      </c>
      <c r="B96" s="8" t="s">
        <v>91</v>
      </c>
      <c r="C96">
        <v>2014</v>
      </c>
      <c r="D96" t="s">
        <v>19</v>
      </c>
      <c r="E96" t="s">
        <v>20</v>
      </c>
      <c r="F96">
        <v>13592</v>
      </c>
      <c r="G96">
        <v>496630398</v>
      </c>
      <c r="H96">
        <v>36538</v>
      </c>
      <c r="I96" t="s">
        <v>19</v>
      </c>
      <c r="J96">
        <v>701</v>
      </c>
      <c r="K96">
        <v>190480692</v>
      </c>
      <c r="L96">
        <v>271727</v>
      </c>
      <c r="M96" t="s">
        <v>21</v>
      </c>
      <c r="N96">
        <v>13</v>
      </c>
      <c r="O96">
        <v>28807043</v>
      </c>
      <c r="P96">
        <v>2215926</v>
      </c>
      <c r="S96" s="4">
        <f t="shared" si="1"/>
        <v>715918133</v>
      </c>
    </row>
    <row r="97" spans="1:19" x14ac:dyDescent="0.25">
      <c r="A97">
        <v>840</v>
      </c>
      <c r="B97" s="8" t="s">
        <v>92</v>
      </c>
      <c r="C97">
        <v>2014</v>
      </c>
      <c r="D97" t="s">
        <v>19</v>
      </c>
      <c r="E97" t="s">
        <v>20</v>
      </c>
      <c r="F97">
        <v>3771</v>
      </c>
      <c r="G97">
        <v>76951527</v>
      </c>
      <c r="H97">
        <v>20406</v>
      </c>
      <c r="I97" t="s">
        <v>19</v>
      </c>
      <c r="J97">
        <v>45</v>
      </c>
      <c r="K97">
        <v>23496375</v>
      </c>
      <c r="L97">
        <v>522142</v>
      </c>
      <c r="M97" t="s">
        <v>21</v>
      </c>
      <c r="N97">
        <v>1</v>
      </c>
      <c r="O97">
        <v>4072743</v>
      </c>
      <c r="P97">
        <v>4072743</v>
      </c>
      <c r="S97" s="4">
        <f t="shared" si="1"/>
        <v>104520645</v>
      </c>
    </row>
    <row r="98" spans="1:19" x14ac:dyDescent="0.25">
      <c r="A98">
        <v>845</v>
      </c>
      <c r="B98" s="8" t="s">
        <v>93</v>
      </c>
      <c r="C98">
        <v>2014</v>
      </c>
      <c r="D98" t="s">
        <v>19</v>
      </c>
      <c r="E98" t="s">
        <v>20</v>
      </c>
      <c r="F98">
        <v>44742</v>
      </c>
      <c r="G98">
        <v>724409998</v>
      </c>
      <c r="H98">
        <v>16191</v>
      </c>
      <c r="I98" t="s">
        <v>19</v>
      </c>
      <c r="J98">
        <v>862</v>
      </c>
      <c r="K98">
        <v>325852709</v>
      </c>
      <c r="L98">
        <v>378019</v>
      </c>
      <c r="M98" t="s">
        <v>21</v>
      </c>
      <c r="N98">
        <v>14</v>
      </c>
      <c r="O98">
        <v>21776522</v>
      </c>
      <c r="P98">
        <v>1555466</v>
      </c>
      <c r="S98" s="4">
        <f t="shared" si="1"/>
        <v>1072039229</v>
      </c>
    </row>
    <row r="99" spans="1:19" x14ac:dyDescent="0.25">
      <c r="A99">
        <v>850</v>
      </c>
      <c r="B99" t="s">
        <v>94</v>
      </c>
      <c r="C99">
        <v>2014</v>
      </c>
      <c r="D99" t="s">
        <v>19</v>
      </c>
      <c r="E99" t="s">
        <v>20</v>
      </c>
      <c r="F99">
        <v>19108</v>
      </c>
      <c r="G99">
        <v>416621248</v>
      </c>
      <c r="H99">
        <v>21803</v>
      </c>
      <c r="I99" t="s">
        <v>19</v>
      </c>
      <c r="J99">
        <v>721</v>
      </c>
      <c r="K99">
        <v>180621334</v>
      </c>
      <c r="L99">
        <v>250515</v>
      </c>
      <c r="M99" t="s">
        <v>21</v>
      </c>
      <c r="N99">
        <v>3</v>
      </c>
      <c r="O99">
        <v>1785946</v>
      </c>
      <c r="P99">
        <v>595315</v>
      </c>
      <c r="S99" s="4">
        <f t="shared" si="1"/>
        <v>599028528</v>
      </c>
    </row>
    <row r="100" spans="1:19" x14ac:dyDescent="0.25">
      <c r="A100">
        <v>855</v>
      </c>
      <c r="B100" t="s">
        <v>95</v>
      </c>
      <c r="C100">
        <v>2014</v>
      </c>
      <c r="D100" t="s">
        <v>19</v>
      </c>
      <c r="E100" t="s">
        <v>20</v>
      </c>
      <c r="F100">
        <v>17712</v>
      </c>
      <c r="G100">
        <v>280083920</v>
      </c>
      <c r="H100">
        <v>15813</v>
      </c>
      <c r="I100" t="s">
        <v>19</v>
      </c>
      <c r="J100">
        <v>403</v>
      </c>
      <c r="K100">
        <v>146894203</v>
      </c>
      <c r="L100">
        <v>364502</v>
      </c>
      <c r="M100" t="s">
        <v>21</v>
      </c>
      <c r="N100">
        <v>9</v>
      </c>
      <c r="O100">
        <v>17311551</v>
      </c>
      <c r="P100">
        <v>1923506</v>
      </c>
      <c r="S100" s="4">
        <f t="shared" si="1"/>
        <v>444289674</v>
      </c>
    </row>
    <row r="101" spans="1:19" x14ac:dyDescent="0.25">
      <c r="A101">
        <v>865</v>
      </c>
      <c r="B101" s="2" t="s">
        <v>96</v>
      </c>
      <c r="C101">
        <v>2014</v>
      </c>
      <c r="D101" t="s">
        <v>19</v>
      </c>
      <c r="E101" t="s">
        <v>20</v>
      </c>
      <c r="F101">
        <v>918</v>
      </c>
      <c r="G101">
        <v>30883843</v>
      </c>
      <c r="H101">
        <v>33643</v>
      </c>
      <c r="I101" t="s">
        <v>19</v>
      </c>
      <c r="J101">
        <v>7</v>
      </c>
      <c r="K101">
        <v>1647355</v>
      </c>
      <c r="L101">
        <v>235336</v>
      </c>
      <c r="M101" t="s">
        <v>21</v>
      </c>
      <c r="N101">
        <v>1</v>
      </c>
      <c r="O101">
        <v>4740401</v>
      </c>
      <c r="P101">
        <v>4740401</v>
      </c>
      <c r="S101" s="4"/>
    </row>
    <row r="102" spans="1:19" x14ac:dyDescent="0.25">
      <c r="A102">
        <v>870</v>
      </c>
      <c r="B102" t="s">
        <v>97</v>
      </c>
      <c r="C102">
        <v>2014</v>
      </c>
      <c r="D102" t="s">
        <v>19</v>
      </c>
      <c r="E102" t="s">
        <v>20</v>
      </c>
      <c r="F102">
        <v>1809</v>
      </c>
      <c r="G102">
        <v>56833436</v>
      </c>
      <c r="H102">
        <v>31417</v>
      </c>
      <c r="I102" t="s">
        <v>19</v>
      </c>
      <c r="J102">
        <v>100</v>
      </c>
      <c r="K102">
        <v>14728320</v>
      </c>
      <c r="L102">
        <v>147283</v>
      </c>
      <c r="M102" t="s">
        <v>21</v>
      </c>
      <c r="N102">
        <v>2</v>
      </c>
      <c r="O102">
        <v>3066986</v>
      </c>
      <c r="P102">
        <v>1533493</v>
      </c>
      <c r="S102" s="4">
        <f t="shared" si="1"/>
        <v>74628742</v>
      </c>
    </row>
    <row r="103" spans="1:19" x14ac:dyDescent="0.25">
      <c r="A103">
        <v>875</v>
      </c>
      <c r="B103" s="3" t="s">
        <v>98</v>
      </c>
      <c r="C103">
        <v>2014</v>
      </c>
      <c r="D103" t="s">
        <v>19</v>
      </c>
      <c r="E103" t="s">
        <v>20</v>
      </c>
      <c r="F103">
        <v>2795</v>
      </c>
      <c r="G103">
        <v>71541284</v>
      </c>
      <c r="H103">
        <v>25596</v>
      </c>
      <c r="I103" t="s">
        <v>19</v>
      </c>
      <c r="J103">
        <v>158</v>
      </c>
      <c r="K103">
        <v>41586560</v>
      </c>
      <c r="L103">
        <v>263206</v>
      </c>
      <c r="M103" t="s">
        <v>21</v>
      </c>
      <c r="N103">
        <v>6</v>
      </c>
      <c r="O103">
        <v>6468714</v>
      </c>
      <c r="P103">
        <v>1078119</v>
      </c>
      <c r="S103" s="4">
        <f t="shared" si="1"/>
        <v>119596558</v>
      </c>
    </row>
    <row r="104" spans="1:19" x14ac:dyDescent="0.25">
      <c r="A104">
        <v>990</v>
      </c>
      <c r="B104" s="2" t="s">
        <v>99</v>
      </c>
      <c r="C104">
        <v>2014</v>
      </c>
      <c r="D104" t="s">
        <v>19</v>
      </c>
      <c r="E104" t="s">
        <v>20</v>
      </c>
      <c r="F104">
        <v>119819</v>
      </c>
      <c r="G104">
        <v>4629773334</v>
      </c>
      <c r="H104">
        <v>38640</v>
      </c>
      <c r="I104" t="s">
        <v>19</v>
      </c>
      <c r="J104">
        <v>2390</v>
      </c>
      <c r="K104">
        <v>1362027369</v>
      </c>
      <c r="L104">
        <v>569886</v>
      </c>
      <c r="M104" t="s">
        <v>21</v>
      </c>
      <c r="N104">
        <v>37</v>
      </c>
      <c r="O104">
        <v>60998550</v>
      </c>
      <c r="P104">
        <v>1648609</v>
      </c>
      <c r="S104" s="4"/>
    </row>
    <row r="106" spans="1:19" x14ac:dyDescent="0.25">
      <c r="B106" t="s">
        <v>112</v>
      </c>
    </row>
    <row r="107" spans="1:19" x14ac:dyDescent="0.25">
      <c r="B107" s="8" t="s">
        <v>108</v>
      </c>
      <c r="S107" s="4">
        <f>SUM(S26:S106)</f>
        <v>37096368463</v>
      </c>
    </row>
    <row r="108" spans="1:19" x14ac:dyDescent="0.25">
      <c r="B108" s="1" t="s">
        <v>109</v>
      </c>
    </row>
    <row r="109" spans="1:19" x14ac:dyDescent="0.25">
      <c r="B109" t="s">
        <v>110</v>
      </c>
    </row>
    <row r="110" spans="1:19" x14ac:dyDescent="0.25">
      <c r="B110" s="2" t="s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18" sqref="A18"/>
    </sheetView>
  </sheetViews>
  <sheetFormatPr defaultRowHeight="15" x14ac:dyDescent="0.25"/>
  <cols>
    <col min="1" max="1" width="40.42578125" bestFit="1" customWidth="1"/>
    <col min="2" max="2" width="18" bestFit="1" customWidth="1"/>
  </cols>
  <sheetData>
    <row r="1" spans="1:2" x14ac:dyDescent="0.25">
      <c r="A1" t="s">
        <v>106</v>
      </c>
      <c r="B1" t="s">
        <v>102</v>
      </c>
    </row>
    <row r="2" spans="1:2" x14ac:dyDescent="0.25">
      <c r="A2" s="3" t="s">
        <v>25</v>
      </c>
      <c r="B2" s="4">
        <f>VLOOKUP(A2,'LGA Raw Data'!B25:S104,18,0)</f>
        <v>538014254</v>
      </c>
    </row>
    <row r="3" spans="1:2" x14ac:dyDescent="0.25">
      <c r="A3" s="3" t="s">
        <v>39</v>
      </c>
      <c r="B3" s="4">
        <f>VLOOKUP(A3,'LGA Raw Data'!B26:S105,18,0)</f>
        <v>104450267</v>
      </c>
    </row>
    <row r="4" spans="1:2" x14ac:dyDescent="0.25">
      <c r="A4" s="3" t="s">
        <v>40</v>
      </c>
      <c r="B4" s="4">
        <f>VLOOKUP(A4,'LGA Raw Data'!B27:S106,18,0)</f>
        <v>65855065</v>
      </c>
    </row>
    <row r="5" spans="1:2" x14ac:dyDescent="0.25">
      <c r="A5" s="3" t="s">
        <v>41</v>
      </c>
      <c r="B5" s="4">
        <f>VLOOKUP(A5,'LGA Raw Data'!B28:S107,18,0)</f>
        <v>214338782</v>
      </c>
    </row>
    <row r="6" spans="1:2" x14ac:dyDescent="0.25">
      <c r="A6" s="3" t="s">
        <v>43</v>
      </c>
      <c r="B6" s="4">
        <f>VLOOKUP(A6,'LGA Raw Data'!B29:S108,18,0)</f>
        <v>49134651</v>
      </c>
    </row>
    <row r="7" spans="1:2" x14ac:dyDescent="0.25">
      <c r="A7" s="3" t="s">
        <v>45</v>
      </c>
      <c r="B7" s="4">
        <f>VLOOKUP(A7,'LGA Raw Data'!B30:S109,18,0)</f>
        <v>429661512</v>
      </c>
    </row>
    <row r="8" spans="1:2" x14ac:dyDescent="0.25">
      <c r="A8" s="3" t="s">
        <v>47</v>
      </c>
      <c r="B8" s="4">
        <f>VLOOKUP(A8,'LGA Raw Data'!B31:S110,18,0)</f>
        <v>342301051</v>
      </c>
    </row>
    <row r="9" spans="1:2" x14ac:dyDescent="0.25">
      <c r="A9" s="3" t="s">
        <v>59</v>
      </c>
      <c r="B9" s="4">
        <f>VLOOKUP(A9,'LGA Raw Data'!B32:S111,18,0)</f>
        <v>95976893</v>
      </c>
    </row>
    <row r="10" spans="1:2" x14ac:dyDescent="0.25">
      <c r="A10" s="3" t="s">
        <v>71</v>
      </c>
      <c r="B10" s="4">
        <f>VLOOKUP(A10,'LGA Raw Data'!B33:S112,18,0)</f>
        <v>602731353</v>
      </c>
    </row>
    <row r="11" spans="1:2" x14ac:dyDescent="0.25">
      <c r="A11" s="3" t="s">
        <v>72</v>
      </c>
      <c r="B11" s="4">
        <f>VLOOKUP(A11,'LGA Raw Data'!B34:S113,18,0)</f>
        <v>67833265</v>
      </c>
    </row>
    <row r="13" spans="1:2" x14ac:dyDescent="0.25">
      <c r="A13" s="7" t="s">
        <v>105</v>
      </c>
      <c r="B13" s="4">
        <f>SUM(B2:B12)</f>
        <v>2510297093</v>
      </c>
    </row>
    <row r="14" spans="1:2" x14ac:dyDescent="0.25">
      <c r="B14" s="4"/>
    </row>
    <row r="15" spans="1:2" x14ac:dyDescent="0.25">
      <c r="A15" s="3" t="s">
        <v>104</v>
      </c>
      <c r="B15" s="4">
        <f>'LGA Raw Data'!S107</f>
        <v>37096368463</v>
      </c>
    </row>
    <row r="16" spans="1:2" x14ac:dyDescent="0.25">
      <c r="B16" s="5"/>
    </row>
    <row r="17" spans="1:2" x14ac:dyDescent="0.25">
      <c r="B17" s="5"/>
    </row>
    <row r="18" spans="1:2" x14ac:dyDescent="0.25">
      <c r="A18" t="s">
        <v>107</v>
      </c>
      <c r="B18" s="6">
        <f>B13/B15</f>
        <v>6.7669618267453213E-2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>
      <selection activeCell="A26" sqref="A26"/>
    </sheetView>
  </sheetViews>
  <sheetFormatPr defaultRowHeight="15" x14ac:dyDescent="0.25"/>
  <cols>
    <col min="1" max="1" width="40.42578125" bestFit="1" customWidth="1"/>
    <col min="2" max="2" width="15.28515625" bestFit="1" customWidth="1"/>
  </cols>
  <sheetData>
    <row r="1" spans="1:2" x14ac:dyDescent="0.25">
      <c r="A1" t="s">
        <v>115</v>
      </c>
      <c r="B1" t="s">
        <v>102</v>
      </c>
    </row>
    <row r="2" spans="1:2" x14ac:dyDescent="0.25">
      <c r="A2" s="3" t="s">
        <v>26</v>
      </c>
      <c r="B2" s="4">
        <f>VLOOKUP(A2,'LGA Raw Data'!B31:S98,18,0)</f>
        <v>918914682</v>
      </c>
    </row>
    <row r="3" spans="1:2" x14ac:dyDescent="0.25">
      <c r="A3" s="3" t="s">
        <v>27</v>
      </c>
      <c r="B3" s="4">
        <f>VLOOKUP(A3,'LGA Raw Data'!B32:S99,18,0)</f>
        <v>1588717251</v>
      </c>
    </row>
    <row r="4" spans="1:2" x14ac:dyDescent="0.25">
      <c r="A4" s="3" t="s">
        <v>29</v>
      </c>
      <c r="B4" s="4">
        <f>VLOOKUP(A4,'LGA Raw Data'!B33:S100,18,0)</f>
        <v>781765215</v>
      </c>
    </row>
    <row r="5" spans="1:2" x14ac:dyDescent="0.25">
      <c r="A5" s="3" t="s">
        <v>33</v>
      </c>
      <c r="B5" s="4">
        <f>VLOOKUP(A5,'LGA Raw Data'!B34:S101,18,0)</f>
        <v>398688317</v>
      </c>
    </row>
    <row r="6" spans="1:2" x14ac:dyDescent="0.25">
      <c r="A6" s="3" t="s">
        <v>34</v>
      </c>
      <c r="B6" s="4">
        <f>VLOOKUP(A6,'LGA Raw Data'!B35:S102,18,0)</f>
        <v>728341778</v>
      </c>
    </row>
    <row r="7" spans="1:2" x14ac:dyDescent="0.25">
      <c r="A7" s="3" t="s">
        <v>42</v>
      </c>
      <c r="B7" s="4">
        <f>VLOOKUP(A7,'LGA Raw Data'!B36:S103,18,0)</f>
        <v>886764159</v>
      </c>
    </row>
    <row r="8" spans="1:2" x14ac:dyDescent="0.25">
      <c r="A8" s="3" t="s">
        <v>46</v>
      </c>
      <c r="B8" s="4">
        <f>VLOOKUP(A8,'LGA Raw Data'!B37:S104,18,0)</f>
        <v>257108124</v>
      </c>
    </row>
    <row r="9" spans="1:2" x14ac:dyDescent="0.25">
      <c r="A9" s="3" t="s">
        <v>48</v>
      </c>
      <c r="B9" s="4">
        <f>VLOOKUP(A9,'LGA Raw Data'!B38:S105,18,0)</f>
        <v>227221812</v>
      </c>
    </row>
    <row r="10" spans="1:2" x14ac:dyDescent="0.25">
      <c r="A10" s="3" t="s">
        <v>49</v>
      </c>
      <c r="B10" s="4">
        <f>VLOOKUP(A10,'LGA Raw Data'!B39:S106,18,0)</f>
        <v>517168807</v>
      </c>
    </row>
    <row r="11" spans="1:2" x14ac:dyDescent="0.25">
      <c r="A11" s="3" t="s">
        <v>54</v>
      </c>
      <c r="B11" s="4">
        <f>VLOOKUP(A11,'LGA Raw Data'!B40:S107,18,0)</f>
        <v>26350085</v>
      </c>
    </row>
    <row r="12" spans="1:2" x14ac:dyDescent="0.25">
      <c r="A12" s="3" t="s">
        <v>61</v>
      </c>
      <c r="B12" s="4">
        <f>VLOOKUP(A12,'LGA Raw Data'!B41:S108,18,0)</f>
        <v>943249201</v>
      </c>
    </row>
    <row r="13" spans="1:2" x14ac:dyDescent="0.25">
      <c r="A13" s="3" t="s">
        <v>70</v>
      </c>
      <c r="B13" s="4">
        <f>VLOOKUP(A13,'LGA Raw Data'!B42:S109,18,0)</f>
        <v>44584144</v>
      </c>
    </row>
    <row r="14" spans="1:2" x14ac:dyDescent="0.25">
      <c r="A14" s="3" t="s">
        <v>73</v>
      </c>
      <c r="B14" s="4">
        <f>VLOOKUP(A14,'LGA Raw Data'!B43:S110,18,0)</f>
        <v>1140868954</v>
      </c>
    </row>
    <row r="15" spans="1:2" x14ac:dyDescent="0.25">
      <c r="A15" s="3" t="s">
        <v>74</v>
      </c>
      <c r="B15" s="4">
        <f>VLOOKUP(A15,'LGA Raw Data'!B44:S111,18,0)</f>
        <v>836979283</v>
      </c>
    </row>
    <row r="16" spans="1:2" x14ac:dyDescent="0.25">
      <c r="A16" s="3" t="s">
        <v>80</v>
      </c>
      <c r="B16" s="4">
        <f>VLOOKUP(A16,'LGA Raw Data'!B45:S112,18,0)</f>
        <v>799400535</v>
      </c>
    </row>
    <row r="17" spans="1:2" x14ac:dyDescent="0.25">
      <c r="A17" s="3" t="s">
        <v>81</v>
      </c>
      <c r="B17" s="4">
        <f>VLOOKUP(A17,'LGA Raw Data'!B46:S113,18,0)</f>
        <v>338802868</v>
      </c>
    </row>
    <row r="18" spans="1:2" x14ac:dyDescent="0.25">
      <c r="A18" s="3" t="s">
        <v>91</v>
      </c>
      <c r="B18" s="4">
        <f>VLOOKUP(A18,'LGA Raw Data'!B47:S114,18,0)</f>
        <v>715918133</v>
      </c>
    </row>
    <row r="19" spans="1:2" x14ac:dyDescent="0.25">
      <c r="A19" s="3" t="s">
        <v>92</v>
      </c>
      <c r="B19" s="4">
        <f>VLOOKUP(A19,'LGA Raw Data'!B48:S115,18,0)</f>
        <v>104520645</v>
      </c>
    </row>
    <row r="20" spans="1:2" x14ac:dyDescent="0.25">
      <c r="A20" s="3" t="s">
        <v>93</v>
      </c>
      <c r="B20" s="4">
        <f>VLOOKUP(A20,'LGA Raw Data'!B49:S116,18,0)</f>
        <v>1072039229</v>
      </c>
    </row>
    <row r="22" spans="1:2" x14ac:dyDescent="0.25">
      <c r="A22" s="3" t="s">
        <v>113</v>
      </c>
      <c r="B22" s="9">
        <f>SUM(B2:B21)</f>
        <v>12327403222</v>
      </c>
    </row>
    <row r="24" spans="1:2" x14ac:dyDescent="0.25">
      <c r="A24" t="s">
        <v>104</v>
      </c>
      <c r="B24" s="9">
        <f>'LGA Raw Data'!S107</f>
        <v>37096368463</v>
      </c>
    </row>
    <row r="26" spans="1:2" x14ac:dyDescent="0.25">
      <c r="A26" t="s">
        <v>114</v>
      </c>
      <c r="B26" s="11">
        <f>B22/B24</f>
        <v>0.33230754741654506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topLeftCell="A31" workbookViewId="0">
      <selection activeCell="B55" sqref="B55"/>
    </sheetView>
  </sheetViews>
  <sheetFormatPr defaultRowHeight="15" x14ac:dyDescent="0.25"/>
  <cols>
    <col min="1" max="1" width="32.5703125" bestFit="1" customWidth="1"/>
    <col min="2" max="2" width="18" bestFit="1" customWidth="1"/>
  </cols>
  <sheetData>
    <row r="1" spans="1:2" x14ac:dyDescent="0.25">
      <c r="A1" t="s">
        <v>116</v>
      </c>
      <c r="B1" t="s">
        <v>102</v>
      </c>
    </row>
    <row r="2" spans="1:2" x14ac:dyDescent="0.25">
      <c r="A2" t="s">
        <v>18</v>
      </c>
      <c r="B2" s="4">
        <f>VLOOKUP(A2,'LGA Raw Data'!B26:S103,18,0)</f>
        <v>280456719</v>
      </c>
    </row>
    <row r="3" spans="1:2" x14ac:dyDescent="0.25">
      <c r="A3" t="s">
        <v>22</v>
      </c>
      <c r="B3" s="4">
        <f>VLOOKUP(A3,'LGA Raw Data'!B27:S104,18,0)</f>
        <v>701552822</v>
      </c>
    </row>
    <row r="4" spans="1:2" x14ac:dyDescent="0.25">
      <c r="A4" t="s">
        <v>23</v>
      </c>
      <c r="B4" s="4">
        <f>VLOOKUP(A4,'LGA Raw Data'!B28:S105,18,0)</f>
        <v>29094669</v>
      </c>
    </row>
    <row r="5" spans="1:2" x14ac:dyDescent="0.25">
      <c r="A5" t="s">
        <v>24</v>
      </c>
      <c r="B5" s="4">
        <f>VLOOKUP(A5,'LGA Raw Data'!B29:S106,18,0)</f>
        <v>1060431908</v>
      </c>
    </row>
    <row r="6" spans="1:2" x14ac:dyDescent="0.25">
      <c r="A6" t="s">
        <v>28</v>
      </c>
      <c r="B6" s="4">
        <f>VLOOKUP(A6,'LGA Raw Data'!B30:S107,18,0)</f>
        <v>64431162</v>
      </c>
    </row>
    <row r="7" spans="1:2" x14ac:dyDescent="0.25">
      <c r="A7" t="s">
        <v>30</v>
      </c>
      <c r="B7" s="4">
        <f>VLOOKUP(A7,'LGA Raw Data'!B31:S108,18,0)</f>
        <v>13175358</v>
      </c>
    </row>
    <row r="8" spans="1:2" x14ac:dyDescent="0.25">
      <c r="A8" t="s">
        <v>31</v>
      </c>
      <c r="B8" s="4">
        <f>VLOOKUP(A8,'LGA Raw Data'!B32:S109,18,0)</f>
        <v>342538696</v>
      </c>
    </row>
    <row r="9" spans="1:2" x14ac:dyDescent="0.25">
      <c r="A9" t="s">
        <v>32</v>
      </c>
      <c r="B9" s="4">
        <f>VLOOKUP(A9,'LGA Raw Data'!B33:S110,18,0)</f>
        <v>264778210</v>
      </c>
    </row>
    <row r="10" spans="1:2" x14ac:dyDescent="0.25">
      <c r="A10" t="s">
        <v>35</v>
      </c>
      <c r="B10" s="4">
        <f>VLOOKUP(A10,'LGA Raw Data'!B34:S111,18,0)</f>
        <v>759952180</v>
      </c>
    </row>
    <row r="11" spans="1:2" x14ac:dyDescent="0.25">
      <c r="A11" t="s">
        <v>36</v>
      </c>
      <c r="B11" s="4">
        <f>VLOOKUP(A11,'LGA Raw Data'!B35:S112,18,0)</f>
        <v>239017726</v>
      </c>
    </row>
    <row r="12" spans="1:2" x14ac:dyDescent="0.25">
      <c r="A12" t="s">
        <v>37</v>
      </c>
      <c r="B12" s="4">
        <f>VLOOKUP(A12,'LGA Raw Data'!B36:S113,18,0)</f>
        <v>632266778</v>
      </c>
    </row>
    <row r="13" spans="1:2" x14ac:dyDescent="0.25">
      <c r="A13" t="s">
        <v>38</v>
      </c>
      <c r="B13" s="4">
        <f>VLOOKUP(A13,'LGA Raw Data'!B37:S114,18,0)</f>
        <v>21537154</v>
      </c>
    </row>
    <row r="14" spans="1:2" x14ac:dyDescent="0.25">
      <c r="A14" t="s">
        <v>44</v>
      </c>
      <c r="B14" s="4">
        <f>VLOOKUP(A14,'LGA Raw Data'!B38:S115,18,0)</f>
        <v>636853994</v>
      </c>
    </row>
    <row r="15" spans="1:2" x14ac:dyDescent="0.25">
      <c r="A15" t="s">
        <v>50</v>
      </c>
      <c r="B15" s="4">
        <f>VLOOKUP(A15,'LGA Raw Data'!B39:S116,18,0)</f>
        <v>738220066</v>
      </c>
    </row>
    <row r="16" spans="1:2" x14ac:dyDescent="0.25">
      <c r="A16" t="s">
        <v>51</v>
      </c>
      <c r="B16" s="4">
        <f>VLOOKUP(A16,'LGA Raw Data'!B40:S117,18,0)</f>
        <v>137673379</v>
      </c>
    </row>
    <row r="17" spans="1:2" x14ac:dyDescent="0.25">
      <c r="A17" t="s">
        <v>52</v>
      </c>
      <c r="B17" s="4">
        <f>VLOOKUP(A17,'LGA Raw Data'!B41:S118,18,0)</f>
        <v>497511358</v>
      </c>
    </row>
    <row r="18" spans="1:2" x14ac:dyDescent="0.25">
      <c r="A18" t="s">
        <v>53</v>
      </c>
      <c r="B18" s="4">
        <f>VLOOKUP(A18,'LGA Raw Data'!B42:S119,18,0)</f>
        <v>67004885</v>
      </c>
    </row>
    <row r="19" spans="1:2" x14ac:dyDescent="0.25">
      <c r="A19" t="s">
        <v>55</v>
      </c>
      <c r="B19" s="4">
        <f>VLOOKUP(A19,'LGA Raw Data'!B43:S120,18,0)</f>
        <v>318608053</v>
      </c>
    </row>
    <row r="20" spans="1:2" x14ac:dyDescent="0.25">
      <c r="A20" t="s">
        <v>56</v>
      </c>
      <c r="B20" s="4">
        <f>VLOOKUP(A20,'LGA Raw Data'!B44:S121,18,0)</f>
        <v>923855763</v>
      </c>
    </row>
    <row r="21" spans="1:2" x14ac:dyDescent="0.25">
      <c r="A21" t="s">
        <v>57</v>
      </c>
      <c r="B21" s="4">
        <f>VLOOKUP(A21,'LGA Raw Data'!B45:S122,18,0)</f>
        <v>524497637</v>
      </c>
    </row>
    <row r="22" spans="1:2" x14ac:dyDescent="0.25">
      <c r="A22" t="s">
        <v>58</v>
      </c>
      <c r="B22" s="4">
        <f>VLOOKUP(A22,'LGA Raw Data'!B46:S123,18,0)</f>
        <v>272136422</v>
      </c>
    </row>
    <row r="23" spans="1:2" x14ac:dyDescent="0.25">
      <c r="A23" t="s">
        <v>60</v>
      </c>
      <c r="B23" s="4">
        <f>VLOOKUP(A23,'LGA Raw Data'!B47:S124,18,0)</f>
        <v>456121586</v>
      </c>
    </row>
    <row r="24" spans="1:2" x14ac:dyDescent="0.25">
      <c r="A24" t="s">
        <v>62</v>
      </c>
      <c r="B24" s="4">
        <f>VLOOKUP(A24,'LGA Raw Data'!B48:S125,18,0)</f>
        <v>329454644</v>
      </c>
    </row>
    <row r="25" spans="1:2" x14ac:dyDescent="0.25">
      <c r="A25" t="s">
        <v>63</v>
      </c>
      <c r="B25" s="4">
        <f>VLOOKUP(A25,'LGA Raw Data'!B49:S126,18,0)</f>
        <v>376185330</v>
      </c>
    </row>
    <row r="26" spans="1:2" x14ac:dyDescent="0.25">
      <c r="A26" t="s">
        <v>64</v>
      </c>
      <c r="B26" s="4">
        <f>VLOOKUP(A26,'LGA Raw Data'!B50:S127,18,0)</f>
        <v>662609893</v>
      </c>
    </row>
    <row r="27" spans="1:2" x14ac:dyDescent="0.25">
      <c r="A27" t="s">
        <v>65</v>
      </c>
      <c r="B27" s="4">
        <f>VLOOKUP(A27,'LGA Raw Data'!B51:S128,18,0)</f>
        <v>303836691</v>
      </c>
    </row>
    <row r="28" spans="1:2" x14ac:dyDescent="0.25">
      <c r="A28" t="s">
        <v>66</v>
      </c>
      <c r="B28" s="4">
        <f>VLOOKUP(A28,'LGA Raw Data'!B52:S129,18,0)</f>
        <v>48138627</v>
      </c>
    </row>
    <row r="29" spans="1:2" x14ac:dyDescent="0.25">
      <c r="A29" t="s">
        <v>67</v>
      </c>
      <c r="B29" s="4">
        <f>VLOOKUP(A29,'LGA Raw Data'!B53:S130,18,0)</f>
        <v>17080938</v>
      </c>
    </row>
    <row r="30" spans="1:2" x14ac:dyDescent="0.25">
      <c r="A30" t="s">
        <v>68</v>
      </c>
      <c r="B30" s="4">
        <f>VLOOKUP(A30,'LGA Raw Data'!B54:S131,18,0)</f>
        <v>946878301</v>
      </c>
    </row>
    <row r="31" spans="1:2" x14ac:dyDescent="0.25">
      <c r="A31" t="s">
        <v>69</v>
      </c>
      <c r="B31" s="4">
        <f>VLOOKUP(A31,'LGA Raw Data'!B55:S132,18,0)</f>
        <v>702907110</v>
      </c>
    </row>
    <row r="32" spans="1:2" x14ac:dyDescent="0.25">
      <c r="A32" t="s">
        <v>75</v>
      </c>
      <c r="B32" s="4">
        <f>VLOOKUP(A32,'LGA Raw Data'!B56:S133,18,0)</f>
        <v>444355971</v>
      </c>
    </row>
    <row r="33" spans="1:2" x14ac:dyDescent="0.25">
      <c r="A33" t="s">
        <v>76</v>
      </c>
      <c r="B33" s="4">
        <f>VLOOKUP(A33,'LGA Raw Data'!B57:S134,18,0)</f>
        <v>39440399</v>
      </c>
    </row>
    <row r="34" spans="1:2" x14ac:dyDescent="0.25">
      <c r="A34" t="s">
        <v>78</v>
      </c>
      <c r="B34" s="4">
        <f>VLOOKUP(A34,'LGA Raw Data'!B58:S135,18,0)</f>
        <v>852020518</v>
      </c>
    </row>
    <row r="35" spans="1:2" x14ac:dyDescent="0.25">
      <c r="A35" t="s">
        <v>79</v>
      </c>
      <c r="B35" s="4">
        <f>VLOOKUP(A35,'LGA Raw Data'!B59:S136,18,0)</f>
        <v>595991370</v>
      </c>
    </row>
    <row r="36" spans="1:2" x14ac:dyDescent="0.25">
      <c r="A36" t="s">
        <v>83</v>
      </c>
      <c r="B36" s="4">
        <f>VLOOKUP(A36,'LGA Raw Data'!B60:S137,18,0)</f>
        <v>19434468</v>
      </c>
    </row>
    <row r="37" spans="1:2" x14ac:dyDescent="0.25">
      <c r="A37" t="s">
        <v>84</v>
      </c>
      <c r="B37" s="4">
        <f>VLOOKUP(A37,'LGA Raw Data'!B61:S138,18,0)</f>
        <v>361942979</v>
      </c>
    </row>
    <row r="38" spans="1:2" x14ac:dyDescent="0.25">
      <c r="A38" t="s">
        <v>85</v>
      </c>
      <c r="B38" s="4">
        <f>VLOOKUP(A38,'LGA Raw Data'!B62:S139,18,0)</f>
        <v>677626210</v>
      </c>
    </row>
    <row r="39" spans="1:2" x14ac:dyDescent="0.25">
      <c r="A39" t="s">
        <v>86</v>
      </c>
      <c r="B39" s="4">
        <f>VLOOKUP(A39,'LGA Raw Data'!B63:S140,18,0)</f>
        <v>3398422689</v>
      </c>
    </row>
    <row r="40" spans="1:2" x14ac:dyDescent="0.25">
      <c r="A40" t="s">
        <v>87</v>
      </c>
      <c r="B40" s="4">
        <f>VLOOKUP(A40,'LGA Raw Data'!B64:S141,18,0)</f>
        <v>970492173</v>
      </c>
    </row>
    <row r="41" spans="1:2" x14ac:dyDescent="0.25">
      <c r="A41" t="s">
        <v>88</v>
      </c>
      <c r="B41" s="4">
        <f>VLOOKUP(A41,'LGA Raw Data'!B65:S142,18,0)</f>
        <v>529917232</v>
      </c>
    </row>
    <row r="42" spans="1:2" x14ac:dyDescent="0.25">
      <c r="A42" t="s">
        <v>89</v>
      </c>
      <c r="B42" s="4">
        <f>VLOOKUP(A42,'LGA Raw Data'!B66:S143,18,0)</f>
        <v>35680769</v>
      </c>
    </row>
    <row r="43" spans="1:2" x14ac:dyDescent="0.25">
      <c r="A43" t="s">
        <v>90</v>
      </c>
      <c r="B43" s="4">
        <f>VLOOKUP(A43,'LGA Raw Data'!B67:S144,18,0)</f>
        <v>726991809</v>
      </c>
    </row>
    <row r="44" spans="1:2" x14ac:dyDescent="0.25">
      <c r="A44" t="s">
        <v>94</v>
      </c>
      <c r="B44" s="4">
        <f>VLOOKUP(A44,'LGA Raw Data'!B68:S145,18,0)</f>
        <v>599028528</v>
      </c>
    </row>
    <row r="45" spans="1:2" x14ac:dyDescent="0.25">
      <c r="A45" t="s">
        <v>95</v>
      </c>
      <c r="B45" s="4">
        <f>VLOOKUP(A45,'LGA Raw Data'!B69:S146,18,0)</f>
        <v>444289674</v>
      </c>
    </row>
    <row r="46" spans="1:2" x14ac:dyDescent="0.25">
      <c r="A46" t="s">
        <v>97</v>
      </c>
      <c r="B46" s="4">
        <f>VLOOKUP(A46,'LGA Raw Data'!B70:S147,18,0)</f>
        <v>74628742</v>
      </c>
    </row>
    <row r="47" spans="1:2" x14ac:dyDescent="0.25">
      <c r="A47" s="3" t="s">
        <v>98</v>
      </c>
      <c r="B47" s="4">
        <f>VLOOKUP(A47,'LGA Raw Data'!B71:S148,18,0)</f>
        <v>119596558</v>
      </c>
    </row>
    <row r="49" spans="1:2" x14ac:dyDescent="0.25">
      <c r="A49" t="s">
        <v>113</v>
      </c>
      <c r="B49" s="9">
        <f>SUM(B2:B48)</f>
        <v>22258668148</v>
      </c>
    </row>
    <row r="51" spans="1:2" x14ac:dyDescent="0.25">
      <c r="A51" t="s">
        <v>104</v>
      </c>
      <c r="B51" s="4">
        <f>'LGA Raw Data'!S107</f>
        <v>37096368463</v>
      </c>
    </row>
    <row r="53" spans="1:2" x14ac:dyDescent="0.25">
      <c r="A53" t="s">
        <v>117</v>
      </c>
      <c r="B53" s="10">
        <f>B49/B51</f>
        <v>0.60002283431600167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5" sqref="A5:B5"/>
    </sheetView>
  </sheetViews>
  <sheetFormatPr defaultRowHeight="15" x14ac:dyDescent="0.25"/>
  <cols>
    <col min="1" max="1" width="17" bestFit="1" customWidth="1"/>
  </cols>
  <sheetData>
    <row r="1" spans="1:2" x14ac:dyDescent="0.25">
      <c r="A1" t="s">
        <v>120</v>
      </c>
      <c r="B1" t="s">
        <v>119</v>
      </c>
    </row>
    <row r="2" spans="1:2" x14ac:dyDescent="0.25">
      <c r="A2" t="s">
        <v>110</v>
      </c>
      <c r="B2" s="12">
        <f>ROUND(Ausgrid!B53,2)</f>
        <v>0.6</v>
      </c>
    </row>
    <row r="3" spans="1:2" x14ac:dyDescent="0.25">
      <c r="A3" t="s">
        <v>108</v>
      </c>
      <c r="B3" s="12">
        <f>ROUND('Endeavour Energy'!B26,2)</f>
        <v>0.33</v>
      </c>
    </row>
    <row r="4" spans="1:2" x14ac:dyDescent="0.25">
      <c r="A4" t="s">
        <v>118</v>
      </c>
      <c r="B4" s="12">
        <f>ROUND('Essential Energy working'!B18,2)</f>
        <v>7.0000000000000007E-2</v>
      </c>
    </row>
    <row r="5" spans="1:2" x14ac:dyDescent="0.25">
      <c r="A5" t="s">
        <v>113</v>
      </c>
      <c r="B5" s="12">
        <f ca="1">SUM(B2:B5)</f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A20" sqref="A20"/>
    </sheetView>
  </sheetViews>
  <sheetFormatPr defaultRowHeight="15" x14ac:dyDescent="0.25"/>
  <cols>
    <col min="1" max="1" width="23.140625" customWidth="1"/>
    <col min="2" max="2" width="11.85546875" customWidth="1"/>
    <col min="3" max="4" width="8.7109375" bestFit="1" customWidth="1"/>
    <col min="5" max="5" width="9.28515625" bestFit="1" customWidth="1"/>
  </cols>
  <sheetData>
    <row r="1" spans="1:5" ht="15.75" thickBot="1" x14ac:dyDescent="0.3">
      <c r="A1" t="s">
        <v>126</v>
      </c>
    </row>
    <row r="2" spans="1:5" ht="15.75" thickBot="1" x14ac:dyDescent="0.3">
      <c r="A2" s="13"/>
      <c r="B2" s="14" t="s">
        <v>121</v>
      </c>
      <c r="C2" s="14" t="s">
        <v>122</v>
      </c>
      <c r="D2" s="14" t="s">
        <v>123</v>
      </c>
      <c r="E2" s="14" t="s">
        <v>124</v>
      </c>
    </row>
    <row r="3" spans="1:5" ht="15.75" thickBot="1" x14ac:dyDescent="0.3">
      <c r="A3" s="15" t="s">
        <v>110</v>
      </c>
      <c r="B3" s="16">
        <v>26.9</v>
      </c>
      <c r="C3" s="16">
        <v>23.96</v>
      </c>
      <c r="D3" s="16">
        <v>21.82</v>
      </c>
      <c r="E3" s="16">
        <v>22.14</v>
      </c>
    </row>
    <row r="4" spans="1:5" ht="15.75" thickBot="1" x14ac:dyDescent="0.3">
      <c r="A4" s="15" t="s">
        <v>125</v>
      </c>
      <c r="B4" s="16">
        <v>26.5</v>
      </c>
      <c r="C4" s="16">
        <v>24.12</v>
      </c>
      <c r="D4" s="16">
        <v>22.19</v>
      </c>
      <c r="E4" s="16">
        <v>22.87</v>
      </c>
    </row>
    <row r="5" spans="1:5" ht="15.75" thickBot="1" x14ac:dyDescent="0.3">
      <c r="A5" s="15" t="s">
        <v>118</v>
      </c>
      <c r="B5" s="16">
        <v>35.159999999999997</v>
      </c>
      <c r="C5" s="16">
        <v>32.28</v>
      </c>
      <c r="D5" s="16">
        <v>27.31</v>
      </c>
      <c r="E5" s="16">
        <v>28.05</v>
      </c>
    </row>
    <row r="7" spans="1:5" ht="15.75" thickBot="1" x14ac:dyDescent="0.3">
      <c r="A7" t="s">
        <v>127</v>
      </c>
    </row>
    <row r="8" spans="1:5" ht="15.75" thickBot="1" x14ac:dyDescent="0.3">
      <c r="A8" s="13"/>
      <c r="B8" s="14" t="s">
        <v>121</v>
      </c>
      <c r="C8" s="14" t="s">
        <v>122</v>
      </c>
      <c r="D8" s="14" t="s">
        <v>123</v>
      </c>
      <c r="E8" s="14" t="s">
        <v>124</v>
      </c>
    </row>
    <row r="9" spans="1:5" ht="15.75" thickBot="1" x14ac:dyDescent="0.3">
      <c r="A9" s="15" t="s">
        <v>110</v>
      </c>
      <c r="B9" s="16"/>
      <c r="C9" s="18">
        <f>C3/B3-1</f>
        <v>-0.10929368029739772</v>
      </c>
      <c r="D9" s="18">
        <f>D3/C3-1</f>
        <v>-8.9315525876460744E-2</v>
      </c>
      <c r="E9" s="18">
        <f>E3/D3-1</f>
        <v>1.4665444546287931E-2</v>
      </c>
    </row>
    <row r="10" spans="1:5" ht="15.75" thickBot="1" x14ac:dyDescent="0.3">
      <c r="A10" s="15" t="s">
        <v>125</v>
      </c>
      <c r="B10" s="16"/>
      <c r="C10" s="18">
        <f>C4/B4-1</f>
        <v>-8.9811320754716983E-2</v>
      </c>
      <c r="D10" s="18">
        <f>D4/C4-1</f>
        <v>-8.0016583747926973E-2</v>
      </c>
      <c r="E10" s="18">
        <f>E4/D4-1</f>
        <v>3.0644434429923484E-2</v>
      </c>
    </row>
    <row r="11" spans="1:5" ht="15.75" thickBot="1" x14ac:dyDescent="0.3">
      <c r="A11" s="15" t="s">
        <v>118</v>
      </c>
      <c r="B11" s="16"/>
      <c r="C11" s="18">
        <f>C5/B5-1</f>
        <v>-8.1911262798634699E-2</v>
      </c>
      <c r="D11" s="18">
        <f>D5/C5-1</f>
        <v>-0.15396530359355642</v>
      </c>
      <c r="E11" s="18">
        <f>E5/D5-1</f>
        <v>2.709630172098132E-2</v>
      </c>
    </row>
    <row r="13" spans="1:5" ht="15.75" thickBot="1" x14ac:dyDescent="0.3">
      <c r="A13" t="s">
        <v>128</v>
      </c>
    </row>
    <row r="14" spans="1:5" ht="15.75" thickBot="1" x14ac:dyDescent="0.3">
      <c r="A14" s="14"/>
      <c r="B14" s="14" t="str">
        <f>Weightings!B1</f>
        <v>%</v>
      </c>
    </row>
    <row r="15" spans="1:5" ht="15.75" thickBot="1" x14ac:dyDescent="0.3">
      <c r="A15" s="15" t="str">
        <f>Weightings!A2</f>
        <v>Ausgrid</v>
      </c>
      <c r="B15" s="17">
        <f>Weightings!B2</f>
        <v>0.6</v>
      </c>
    </row>
    <row r="16" spans="1:5" ht="15.75" thickBot="1" x14ac:dyDescent="0.3">
      <c r="A16" s="15" t="str">
        <f>Weightings!A3</f>
        <v>Endeavour Energy</v>
      </c>
      <c r="B16" s="17">
        <f>Weightings!B3</f>
        <v>0.33</v>
      </c>
    </row>
    <row r="17" spans="1:2" ht="15.75" thickBot="1" x14ac:dyDescent="0.3">
      <c r="A17" s="15" t="str">
        <f>Weightings!A4</f>
        <v>Essential</v>
      </c>
      <c r="B17" s="17">
        <f>Weightings!B4</f>
        <v>7.0000000000000007E-2</v>
      </c>
    </row>
    <row r="18" spans="1:2" ht="15.75" thickBot="1" x14ac:dyDescent="0.3">
      <c r="A18" s="15" t="str">
        <f>Weightings!A5</f>
        <v>Total</v>
      </c>
      <c r="B18" s="17">
        <f>SUM(B15:B17)</f>
        <v>1</v>
      </c>
    </row>
  </sheetData>
  <pageMargins left="0.7" right="0.7" top="0.75" bottom="0.75" header="0.3" footer="0.3"/>
  <pageSetup paperSize="9"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LGA Raw Data</vt:lpstr>
      <vt:lpstr>Essential Energy working</vt:lpstr>
      <vt:lpstr>Endeavour Energy</vt:lpstr>
      <vt:lpstr>Ausgrid</vt:lpstr>
      <vt:lpstr>Weightings</vt:lpstr>
      <vt:lpstr>AEMC pricing</vt:lpstr>
    </vt:vector>
  </TitlesOfParts>
  <Company>Jemena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 Jagasia</dc:creator>
  <cp:lastModifiedBy>Jai Jagasia</cp:lastModifiedBy>
  <dcterms:created xsi:type="dcterms:W3CDTF">2015-01-05T00:47:53Z</dcterms:created>
  <dcterms:modified xsi:type="dcterms:W3CDTF">2015-01-21T23:14:49Z</dcterms:modified>
</cp:coreProperties>
</file>