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S:\Server 2013_14\1_Clients\0_Strategic Advisory Services\Jemena\2013_NSW 2015_2020 Access Arrangement\12_AER Response\8_AER Final\Deliverables\2015.02.26\"/>
    </mc:Choice>
  </mc:AlternateContent>
  <bookViews>
    <workbookView xWindow="6030" yWindow="120" windowWidth="14445" windowHeight="12375" tabRatio="906"/>
  </bookViews>
  <sheets>
    <sheet name="Cover" sheetId="2" r:id="rId1"/>
    <sheet name="Contents" sheetId="7" r:id="rId2"/>
    <sheet name="Disclaimer" sheetId="21" r:id="rId3"/>
    <sheet name="Demand Forecasts" sheetId="29" r:id="rId4"/>
    <sheet name="Demand Forecast Comparison" sheetId="32" r:id="rId5"/>
    <sheet name="AEMC Electricity Prices" sheetId="30" r:id="rId6"/>
    <sheet name="CORE RESPONSE TO AER" sheetId="33" r:id="rId7"/>
  </sheets>
  <calcPr calcId="152511" calcMode="manual" iterateDelta="1.0000000000000001E-5"/>
</workbook>
</file>

<file path=xl/calcChain.xml><?xml version="1.0" encoding="utf-8"?>
<calcChain xmlns="http://schemas.openxmlformats.org/spreadsheetml/2006/main">
  <c r="I87" i="33" l="1"/>
  <c r="J85" i="33" l="1"/>
  <c r="K85" i="33"/>
  <c r="L85" i="33"/>
  <c r="M85" i="33"/>
  <c r="N85" i="33"/>
  <c r="O85" i="33"/>
  <c r="P85" i="33"/>
  <c r="Q85" i="33"/>
  <c r="R85" i="33"/>
  <c r="S85" i="33"/>
  <c r="T85" i="33"/>
  <c r="J86" i="33"/>
  <c r="K86" i="33"/>
  <c r="L86" i="33"/>
  <c r="M86" i="33"/>
  <c r="N86" i="33"/>
  <c r="O86" i="33"/>
  <c r="P86" i="33"/>
  <c r="Q86" i="33"/>
  <c r="R86" i="33"/>
  <c r="S86" i="33"/>
  <c r="T86" i="33"/>
  <c r="J87" i="33"/>
  <c r="K87" i="33"/>
  <c r="L87" i="33"/>
  <c r="M87" i="33"/>
  <c r="N87" i="33"/>
  <c r="V87" i="33" s="1"/>
  <c r="O87" i="33"/>
  <c r="P87" i="33"/>
  <c r="Q87" i="33"/>
  <c r="R87" i="33"/>
  <c r="S87" i="33"/>
  <c r="T87" i="33"/>
  <c r="K84" i="33"/>
  <c r="L84" i="33"/>
  <c r="M84" i="33"/>
  <c r="N84" i="33"/>
  <c r="O84" i="33"/>
  <c r="P84" i="33"/>
  <c r="Q84" i="33"/>
  <c r="R84" i="33"/>
  <c r="S84" i="33"/>
  <c r="T84" i="33"/>
  <c r="J84" i="33"/>
  <c r="V85" i="33" l="1"/>
  <c r="V84" i="33"/>
  <c r="U85" i="33"/>
  <c r="V86" i="33"/>
  <c r="U86" i="33"/>
  <c r="U84" i="33"/>
  <c r="U87" i="33"/>
  <c r="G58" i="33"/>
  <c r="G59" i="33" s="1"/>
  <c r="G96" i="33" l="1"/>
  <c r="G97" i="33" s="1"/>
  <c r="G26" i="33"/>
  <c r="G27" i="33" s="1"/>
  <c r="G51" i="33"/>
  <c r="G52" i="33" s="1"/>
  <c r="G67" i="33"/>
  <c r="G68" i="33" s="1"/>
  <c r="G17" i="33"/>
  <c r="G18" i="33" s="1"/>
  <c r="G10" i="33"/>
  <c r="G11" i="33" s="1"/>
  <c r="R42" i="33" l="1"/>
  <c r="R43" i="33"/>
  <c r="H43" i="33"/>
  <c r="I43" i="33"/>
  <c r="J43" i="33"/>
  <c r="K43" i="33"/>
  <c r="L43" i="33"/>
  <c r="M43" i="33"/>
  <c r="N43" i="33"/>
  <c r="O43" i="33"/>
  <c r="P43" i="33"/>
  <c r="Q43" i="33"/>
  <c r="G43" i="33"/>
  <c r="H42" i="33"/>
  <c r="I42" i="33"/>
  <c r="J42" i="33"/>
  <c r="K42" i="33"/>
  <c r="L42" i="33"/>
  <c r="M42" i="33"/>
  <c r="N42" i="33"/>
  <c r="O42" i="33"/>
  <c r="P42" i="33"/>
  <c r="Q42" i="33"/>
  <c r="G42" i="33"/>
  <c r="T43" i="33" l="1"/>
  <c r="S43" i="33"/>
  <c r="H36" i="33"/>
  <c r="I36" i="33"/>
  <c r="J36" i="33"/>
  <c r="K36" i="33"/>
  <c r="L36" i="33"/>
  <c r="S36" i="33" s="1"/>
  <c r="M36" i="33"/>
  <c r="N36" i="33"/>
  <c r="O36" i="33"/>
  <c r="P36" i="33"/>
  <c r="Q36" i="33"/>
  <c r="G36" i="33"/>
  <c r="H35" i="33"/>
  <c r="I35" i="33"/>
  <c r="J35" i="33"/>
  <c r="K35" i="33"/>
  <c r="L35" i="33"/>
  <c r="M35" i="33"/>
  <c r="N35" i="33"/>
  <c r="O35" i="33"/>
  <c r="P35" i="33"/>
  <c r="Q35" i="33"/>
  <c r="G35" i="33"/>
  <c r="Q194" i="32"/>
  <c r="R194" i="32"/>
  <c r="S194" i="32"/>
  <c r="T194" i="32"/>
  <c r="U194" i="32"/>
  <c r="Y194" i="32" s="1"/>
  <c r="V194" i="32"/>
  <c r="W194" i="32"/>
  <c r="Q195" i="32"/>
  <c r="R195" i="32"/>
  <c r="S195" i="32"/>
  <c r="T195" i="32"/>
  <c r="U195" i="32"/>
  <c r="V195" i="32"/>
  <c r="W195" i="32"/>
  <c r="W193" i="32"/>
  <c r="V193" i="32"/>
  <c r="U193" i="32"/>
  <c r="Y193" i="32" s="1"/>
  <c r="T193" i="32"/>
  <c r="S193" i="32"/>
  <c r="R193" i="32"/>
  <c r="Q193" i="32"/>
  <c r="Q188" i="32"/>
  <c r="R188" i="32"/>
  <c r="S188" i="32"/>
  <c r="T188" i="32"/>
  <c r="Y188" i="32" s="1"/>
  <c r="U188" i="32"/>
  <c r="V188" i="32"/>
  <c r="W188" i="32"/>
  <c r="Q189" i="32"/>
  <c r="R189" i="32"/>
  <c r="S189" i="32"/>
  <c r="T189" i="32"/>
  <c r="U189" i="32"/>
  <c r="V189" i="32"/>
  <c r="W189" i="32"/>
  <c r="Q190" i="32"/>
  <c r="R190" i="32"/>
  <c r="S190" i="32"/>
  <c r="T190" i="32"/>
  <c r="U190" i="32"/>
  <c r="V190" i="32"/>
  <c r="Y190" i="32" s="1"/>
  <c r="W190" i="32"/>
  <c r="W187" i="32"/>
  <c r="V187" i="32"/>
  <c r="U187" i="32"/>
  <c r="Y187" i="32" s="1"/>
  <c r="T187" i="32"/>
  <c r="S187" i="32"/>
  <c r="R187" i="32"/>
  <c r="Q187" i="32"/>
  <c r="Q178" i="32"/>
  <c r="R178" i="32"/>
  <c r="S178" i="32"/>
  <c r="T178" i="32"/>
  <c r="Y178" i="32" s="1"/>
  <c r="U178" i="32"/>
  <c r="V178" i="32"/>
  <c r="W178" i="32"/>
  <c r="Q179" i="32"/>
  <c r="R179" i="32"/>
  <c r="S179" i="32"/>
  <c r="T179" i="32"/>
  <c r="U179" i="32"/>
  <c r="V179" i="32"/>
  <c r="W179" i="32"/>
  <c r="Q180" i="32"/>
  <c r="R180" i="32"/>
  <c r="S180" i="32"/>
  <c r="T180" i="32"/>
  <c r="U180" i="32"/>
  <c r="V180" i="32"/>
  <c r="Y180" i="32" s="1"/>
  <c r="W180" i="32"/>
  <c r="Q181" i="32"/>
  <c r="R181" i="32"/>
  <c r="S181" i="32"/>
  <c r="Y181" i="32" s="1"/>
  <c r="T181" i="32"/>
  <c r="U181" i="32"/>
  <c r="V181" i="32"/>
  <c r="W181" i="32"/>
  <c r="Q182" i="32"/>
  <c r="R182" i="32"/>
  <c r="S182" i="32"/>
  <c r="T182" i="32"/>
  <c r="Y182" i="32" s="1"/>
  <c r="U182" i="32"/>
  <c r="V182" i="32"/>
  <c r="W182" i="32"/>
  <c r="Q183" i="32"/>
  <c r="R183" i="32"/>
  <c r="S183" i="32"/>
  <c r="T183" i="32"/>
  <c r="U183" i="32"/>
  <c r="V183" i="32"/>
  <c r="W183" i="32"/>
  <c r="Q184" i="32"/>
  <c r="R184" i="32"/>
  <c r="S184" i="32"/>
  <c r="T184" i="32"/>
  <c r="U184" i="32"/>
  <c r="V184" i="32"/>
  <c r="Y184" i="32" s="1"/>
  <c r="W184" i="32"/>
  <c r="W177" i="32"/>
  <c r="V177" i="32"/>
  <c r="U177" i="32"/>
  <c r="Y177" i="32" s="1"/>
  <c r="T177" i="32"/>
  <c r="S177" i="32"/>
  <c r="R177" i="32"/>
  <c r="Q177" i="32"/>
  <c r="R170" i="32"/>
  <c r="S170" i="32"/>
  <c r="T170" i="32"/>
  <c r="U170" i="32"/>
  <c r="Y170" i="32" s="1"/>
  <c r="V170" i="32"/>
  <c r="W170" i="32"/>
  <c r="R171" i="32"/>
  <c r="S171" i="32"/>
  <c r="Y171" i="32" s="1"/>
  <c r="T171" i="32"/>
  <c r="U171" i="32"/>
  <c r="V171" i="32"/>
  <c r="W171" i="32"/>
  <c r="R172" i="32"/>
  <c r="S172" i="32"/>
  <c r="T172" i="32"/>
  <c r="U172" i="32"/>
  <c r="Y172" i="32" s="1"/>
  <c r="V172" i="32"/>
  <c r="W172" i="32"/>
  <c r="R173" i="32"/>
  <c r="S173" i="32"/>
  <c r="T173" i="32"/>
  <c r="U173" i="32"/>
  <c r="V173" i="32"/>
  <c r="W173" i="32"/>
  <c r="R174" i="32"/>
  <c r="S174" i="32"/>
  <c r="T174" i="32"/>
  <c r="U174" i="32"/>
  <c r="Y174" i="32" s="1"/>
  <c r="V174" i="32"/>
  <c r="W174" i="32"/>
  <c r="Q174" i="32"/>
  <c r="Q173" i="32"/>
  <c r="Q172" i="32"/>
  <c r="Q171" i="32"/>
  <c r="Q170" i="32"/>
  <c r="P195" i="32"/>
  <c r="O195" i="32"/>
  <c r="N195" i="32"/>
  <c r="M195" i="32"/>
  <c r="L195" i="32"/>
  <c r="K195" i="32"/>
  <c r="J195" i="32"/>
  <c r="I195" i="32"/>
  <c r="H195" i="32"/>
  <c r="G195" i="32"/>
  <c r="F195" i="32"/>
  <c r="E195" i="32"/>
  <c r="P194" i="32"/>
  <c r="O194" i="32"/>
  <c r="N194" i="32"/>
  <c r="M194" i="32"/>
  <c r="L194" i="32"/>
  <c r="K194" i="32"/>
  <c r="J194" i="32"/>
  <c r="I194" i="32"/>
  <c r="H194" i="32"/>
  <c r="G194" i="32"/>
  <c r="F194" i="32"/>
  <c r="E194" i="32"/>
  <c r="P193" i="32"/>
  <c r="O193" i="32"/>
  <c r="N193" i="32"/>
  <c r="M193" i="32"/>
  <c r="L193" i="32"/>
  <c r="K193" i="32"/>
  <c r="J193" i="32"/>
  <c r="I193" i="32"/>
  <c r="H193" i="32"/>
  <c r="G193" i="32"/>
  <c r="F193" i="32"/>
  <c r="E193" i="32"/>
  <c r="E188" i="32"/>
  <c r="F188" i="32"/>
  <c r="G188" i="32"/>
  <c r="H188" i="32"/>
  <c r="I188" i="32"/>
  <c r="J188" i="32"/>
  <c r="K188" i="32"/>
  <c r="L188" i="32"/>
  <c r="M188" i="32"/>
  <c r="N188" i="32"/>
  <c r="O188" i="32"/>
  <c r="P188" i="32"/>
  <c r="E189" i="32"/>
  <c r="F189" i="32"/>
  <c r="G189" i="32"/>
  <c r="H189" i="32"/>
  <c r="I189" i="32"/>
  <c r="J189" i="32"/>
  <c r="K189" i="32"/>
  <c r="L189" i="32"/>
  <c r="M189" i="32"/>
  <c r="N189" i="32"/>
  <c r="O189" i="32"/>
  <c r="P189" i="32"/>
  <c r="E190" i="32"/>
  <c r="F190" i="32"/>
  <c r="G190" i="32"/>
  <c r="H190" i="32"/>
  <c r="I190" i="32"/>
  <c r="J190" i="32"/>
  <c r="K190" i="32"/>
  <c r="L190" i="32"/>
  <c r="M190" i="32"/>
  <c r="N190" i="32"/>
  <c r="O190" i="32"/>
  <c r="P190" i="32"/>
  <c r="P187" i="32"/>
  <c r="O187" i="32"/>
  <c r="N187" i="32"/>
  <c r="M187" i="32"/>
  <c r="L187" i="32"/>
  <c r="K187" i="32"/>
  <c r="J187" i="32"/>
  <c r="I187" i="32"/>
  <c r="H187" i="32"/>
  <c r="G187" i="32"/>
  <c r="F187" i="32"/>
  <c r="E187" i="32"/>
  <c r="E178" i="32"/>
  <c r="F178" i="32"/>
  <c r="G178" i="32"/>
  <c r="H178" i="32"/>
  <c r="I178" i="32"/>
  <c r="J178" i="32"/>
  <c r="K178" i="32"/>
  <c r="L178" i="32"/>
  <c r="M178" i="32"/>
  <c r="N178" i="32"/>
  <c r="O178" i="32"/>
  <c r="P178" i="32"/>
  <c r="E179" i="32"/>
  <c r="F179" i="32"/>
  <c r="G179" i="32"/>
  <c r="H179" i="32"/>
  <c r="I179" i="32"/>
  <c r="J179" i="32"/>
  <c r="K179" i="32"/>
  <c r="L179" i="32"/>
  <c r="M179" i="32"/>
  <c r="N179" i="32"/>
  <c r="O179" i="32"/>
  <c r="P179" i="32"/>
  <c r="E180" i="32"/>
  <c r="F180" i="32"/>
  <c r="G180" i="32"/>
  <c r="H180" i="32"/>
  <c r="I180" i="32"/>
  <c r="J180" i="32"/>
  <c r="K180" i="32"/>
  <c r="L180" i="32"/>
  <c r="M180" i="32"/>
  <c r="N180" i="32"/>
  <c r="O180" i="32"/>
  <c r="P180" i="32"/>
  <c r="E181" i="32"/>
  <c r="F181" i="32"/>
  <c r="G181" i="32"/>
  <c r="H181" i="32"/>
  <c r="I181" i="32"/>
  <c r="J181" i="32"/>
  <c r="K181" i="32"/>
  <c r="L181" i="32"/>
  <c r="M181" i="32"/>
  <c r="N181" i="32"/>
  <c r="O181" i="32"/>
  <c r="P181" i="32"/>
  <c r="E182" i="32"/>
  <c r="F182" i="32"/>
  <c r="G182" i="32"/>
  <c r="H182" i="32"/>
  <c r="I182" i="32"/>
  <c r="J182" i="32"/>
  <c r="K182" i="32"/>
  <c r="L182" i="32"/>
  <c r="M182" i="32"/>
  <c r="N182" i="32"/>
  <c r="O182" i="32"/>
  <c r="P182" i="32"/>
  <c r="E183" i="32"/>
  <c r="F183" i="32"/>
  <c r="G183" i="32"/>
  <c r="H183" i="32"/>
  <c r="I183" i="32"/>
  <c r="J183" i="32"/>
  <c r="K183" i="32"/>
  <c r="L183" i="32"/>
  <c r="M183" i="32"/>
  <c r="N183" i="32"/>
  <c r="O183" i="32"/>
  <c r="P183" i="32"/>
  <c r="E184" i="32"/>
  <c r="F184" i="32"/>
  <c r="G184" i="32"/>
  <c r="H184" i="32"/>
  <c r="I184" i="32"/>
  <c r="J184" i="32"/>
  <c r="K184" i="32"/>
  <c r="L184" i="32"/>
  <c r="M184" i="32"/>
  <c r="N184" i="32"/>
  <c r="O184" i="32"/>
  <c r="P184" i="32"/>
  <c r="P177" i="32"/>
  <c r="O177" i="32"/>
  <c r="N177" i="32"/>
  <c r="M177" i="32"/>
  <c r="L177" i="32"/>
  <c r="K177" i="32"/>
  <c r="J177" i="32"/>
  <c r="I177" i="32"/>
  <c r="H177" i="32"/>
  <c r="G177" i="32"/>
  <c r="F177" i="32"/>
  <c r="E177" i="32"/>
  <c r="F170" i="32"/>
  <c r="G170" i="32"/>
  <c r="H170" i="32"/>
  <c r="I170" i="32"/>
  <c r="J170" i="32"/>
  <c r="K170" i="32"/>
  <c r="L170" i="32"/>
  <c r="M170" i="32"/>
  <c r="N170" i="32"/>
  <c r="O170" i="32"/>
  <c r="P170" i="32"/>
  <c r="F171" i="32"/>
  <c r="G171" i="32"/>
  <c r="H171" i="32"/>
  <c r="I171" i="32"/>
  <c r="J171" i="32"/>
  <c r="K171" i="32"/>
  <c r="L171" i="32"/>
  <c r="M171" i="32"/>
  <c r="N171" i="32"/>
  <c r="O171" i="32"/>
  <c r="P171" i="32"/>
  <c r="F172" i="32"/>
  <c r="G172" i="32"/>
  <c r="H172" i="32"/>
  <c r="I172" i="32"/>
  <c r="J172" i="32"/>
  <c r="K172" i="32"/>
  <c r="L172" i="32"/>
  <c r="M172" i="32"/>
  <c r="N172" i="32"/>
  <c r="O172" i="32"/>
  <c r="P172" i="32"/>
  <c r="F173" i="32"/>
  <c r="G173" i="32"/>
  <c r="H173" i="32"/>
  <c r="I173" i="32"/>
  <c r="J173" i="32"/>
  <c r="K173" i="32"/>
  <c r="L173" i="32"/>
  <c r="M173" i="32"/>
  <c r="N173" i="32"/>
  <c r="O173" i="32"/>
  <c r="P173" i="32"/>
  <c r="F174" i="32"/>
  <c r="G174" i="32"/>
  <c r="H174" i="32"/>
  <c r="I174" i="32"/>
  <c r="J174" i="32"/>
  <c r="K174" i="32"/>
  <c r="L174" i="32"/>
  <c r="M174" i="32"/>
  <c r="N174" i="32"/>
  <c r="O174" i="32"/>
  <c r="P174" i="32"/>
  <c r="E171" i="32"/>
  <c r="E172" i="32"/>
  <c r="E173" i="32"/>
  <c r="E174" i="32"/>
  <c r="E170" i="32"/>
  <c r="Y195" i="32"/>
  <c r="Y189" i="32"/>
  <c r="Y183" i="32"/>
  <c r="Y179" i="32"/>
  <c r="Y173" i="32"/>
  <c r="Y162" i="29"/>
  <c r="Y161" i="29"/>
  <c r="Y160" i="29"/>
  <c r="Y157" i="29"/>
  <c r="Y156" i="29"/>
  <c r="Y155" i="29"/>
  <c r="Y154" i="29"/>
  <c r="Y151" i="29"/>
  <c r="Y150" i="29"/>
  <c r="Y149" i="29"/>
  <c r="Y148" i="29"/>
  <c r="Y147" i="29"/>
  <c r="Y146" i="29"/>
  <c r="Y145" i="29"/>
  <c r="Y144" i="29"/>
  <c r="Y141" i="29"/>
  <c r="Y140" i="29"/>
  <c r="Y139" i="29"/>
  <c r="Y138" i="29"/>
  <c r="Y137" i="29"/>
  <c r="Y130" i="29"/>
  <c r="Y129" i="29"/>
  <c r="Y128" i="29"/>
  <c r="Y125" i="29"/>
  <c r="Y124" i="29"/>
  <c r="Y123" i="29"/>
  <c r="Y122" i="29"/>
  <c r="Y119" i="29"/>
  <c r="Y118" i="29"/>
  <c r="Y117" i="29"/>
  <c r="Y116" i="29"/>
  <c r="Y115" i="29"/>
  <c r="Y114" i="29"/>
  <c r="Y113" i="29"/>
  <c r="Y112" i="29"/>
  <c r="Y109" i="29"/>
  <c r="Y108" i="29"/>
  <c r="Y107" i="29"/>
  <c r="Y106" i="29"/>
  <c r="Y105" i="29"/>
  <c r="Y98" i="29"/>
  <c r="Y97" i="29"/>
  <c r="Y96" i="29"/>
  <c r="Y93" i="29"/>
  <c r="Y92" i="29"/>
  <c r="Y91" i="29"/>
  <c r="Y90" i="29"/>
  <c r="Y87" i="29"/>
  <c r="Y86" i="29"/>
  <c r="Y85" i="29"/>
  <c r="Y84" i="29"/>
  <c r="Y83" i="29"/>
  <c r="Y82" i="29"/>
  <c r="Y81" i="29"/>
  <c r="Y80" i="29"/>
  <c r="Y77" i="29"/>
  <c r="Y76" i="29"/>
  <c r="Y75" i="29"/>
  <c r="Y74" i="29"/>
  <c r="Y73" i="29"/>
  <c r="Y66" i="29"/>
  <c r="Y65" i="29"/>
  <c r="Y64" i="29"/>
  <c r="Y61" i="29"/>
  <c r="Y60" i="29"/>
  <c r="Y59" i="29"/>
  <c r="Y58" i="29"/>
  <c r="Y55" i="29"/>
  <c r="Y54" i="29"/>
  <c r="Y53" i="29"/>
  <c r="Y52" i="29"/>
  <c r="Y51" i="29"/>
  <c r="Y50" i="29"/>
  <c r="Y49" i="29"/>
  <c r="Y48" i="29"/>
  <c r="Y45" i="29"/>
  <c r="Y44" i="29"/>
  <c r="Y43" i="29"/>
  <c r="Y42" i="29"/>
  <c r="Y41" i="29"/>
  <c r="Y34" i="29"/>
  <c r="Y33" i="29"/>
  <c r="Y32" i="29"/>
  <c r="Y29" i="29"/>
  <c r="Y28" i="29"/>
  <c r="Y27" i="29"/>
  <c r="Y26" i="29"/>
  <c r="Y23" i="29"/>
  <c r="Y22" i="29"/>
  <c r="Y21" i="29"/>
  <c r="Y20" i="29"/>
  <c r="Y19" i="29"/>
  <c r="Y18" i="29"/>
  <c r="Y17" i="29"/>
  <c r="Y16" i="29"/>
  <c r="Y13" i="29"/>
  <c r="Y12" i="29"/>
  <c r="Y11" i="29"/>
  <c r="Y10" i="29"/>
  <c r="Y9" i="29"/>
  <c r="Y164" i="32"/>
  <c r="W162" i="32"/>
  <c r="V162" i="32"/>
  <c r="U162" i="32"/>
  <c r="T162" i="32"/>
  <c r="S162" i="32"/>
  <c r="R162" i="32"/>
  <c r="Q162" i="32"/>
  <c r="W161" i="32"/>
  <c r="V161" i="32"/>
  <c r="U161" i="32"/>
  <c r="T161" i="32"/>
  <c r="S161" i="32"/>
  <c r="R161" i="32"/>
  <c r="Q161" i="32"/>
  <c r="W160" i="32"/>
  <c r="V160" i="32"/>
  <c r="U160" i="32"/>
  <c r="T160" i="32"/>
  <c r="S160" i="32"/>
  <c r="R160" i="32"/>
  <c r="Q160" i="32"/>
  <c r="Q155" i="32"/>
  <c r="R155" i="32"/>
  <c r="S155" i="32"/>
  <c r="T155" i="32"/>
  <c r="U155" i="32"/>
  <c r="V155" i="32"/>
  <c r="W155" i="32"/>
  <c r="Q156" i="32"/>
  <c r="R156" i="32"/>
  <c r="S156" i="32"/>
  <c r="T156" i="32"/>
  <c r="U156" i="32"/>
  <c r="V156" i="32"/>
  <c r="W156" i="32"/>
  <c r="Q157" i="32"/>
  <c r="R157" i="32"/>
  <c r="S157" i="32"/>
  <c r="T157" i="32"/>
  <c r="U157" i="32"/>
  <c r="V157" i="32"/>
  <c r="W157" i="32"/>
  <c r="W154" i="32"/>
  <c r="V154" i="32"/>
  <c r="U154" i="32"/>
  <c r="T154" i="32"/>
  <c r="S154" i="32"/>
  <c r="R154" i="32"/>
  <c r="Q154" i="32"/>
  <c r="Q145" i="32"/>
  <c r="R145" i="32"/>
  <c r="S145" i="32"/>
  <c r="T145" i="32"/>
  <c r="U145" i="32"/>
  <c r="V145" i="32"/>
  <c r="W145" i="32"/>
  <c r="Q146" i="32"/>
  <c r="R146" i="32"/>
  <c r="S146" i="32"/>
  <c r="T146" i="32"/>
  <c r="U146" i="32"/>
  <c r="V146" i="32"/>
  <c r="W146" i="32"/>
  <c r="Q147" i="32"/>
  <c r="R147" i="32"/>
  <c r="S147" i="32"/>
  <c r="T147" i="32"/>
  <c r="U147" i="32"/>
  <c r="V147" i="32"/>
  <c r="W147" i="32"/>
  <c r="Q148" i="32"/>
  <c r="R148" i="32"/>
  <c r="S148" i="32"/>
  <c r="T148" i="32"/>
  <c r="U148" i="32"/>
  <c r="V148" i="32"/>
  <c r="W148" i="32"/>
  <c r="Q149" i="32"/>
  <c r="R149" i="32"/>
  <c r="S149" i="32"/>
  <c r="T149" i="32"/>
  <c r="U149" i="32"/>
  <c r="V149" i="32"/>
  <c r="W149" i="32"/>
  <c r="Q150" i="32"/>
  <c r="R150" i="32"/>
  <c r="S150" i="32"/>
  <c r="T150" i="32"/>
  <c r="U150" i="32"/>
  <c r="V150" i="32"/>
  <c r="W150" i="32"/>
  <c r="Q151" i="32"/>
  <c r="R151" i="32"/>
  <c r="S151" i="32"/>
  <c r="T151" i="32"/>
  <c r="U151" i="32"/>
  <c r="V151" i="32"/>
  <c r="W151" i="32"/>
  <c r="W144" i="32"/>
  <c r="V144" i="32"/>
  <c r="U144" i="32"/>
  <c r="T144" i="32"/>
  <c r="S144" i="32"/>
  <c r="R144" i="32"/>
  <c r="Q144" i="32"/>
  <c r="R137" i="32"/>
  <c r="S137" i="32"/>
  <c r="T137" i="32"/>
  <c r="U137" i="32"/>
  <c r="V137" i="32"/>
  <c r="W137" i="32"/>
  <c r="R138" i="32"/>
  <c r="S138" i="32"/>
  <c r="T138" i="32"/>
  <c r="U138" i="32"/>
  <c r="V138" i="32"/>
  <c r="W138" i="32"/>
  <c r="R139" i="32"/>
  <c r="S139" i="32"/>
  <c r="T139" i="32"/>
  <c r="U139" i="32"/>
  <c r="V139" i="32"/>
  <c r="W139" i="32"/>
  <c r="R140" i="32"/>
  <c r="S140" i="32"/>
  <c r="T140" i="32"/>
  <c r="U140" i="32"/>
  <c r="V140" i="32"/>
  <c r="W140" i="32"/>
  <c r="R141" i="32"/>
  <c r="S141" i="32"/>
  <c r="T141" i="32"/>
  <c r="U141" i="32"/>
  <c r="V141" i="32"/>
  <c r="W141" i="32"/>
  <c r="Q141" i="32"/>
  <c r="Q140" i="32"/>
  <c r="Q139" i="32"/>
  <c r="Q138" i="32"/>
  <c r="Q137" i="32"/>
  <c r="E161" i="32"/>
  <c r="F161" i="32"/>
  <c r="G161" i="32"/>
  <c r="H161" i="32"/>
  <c r="I161" i="32"/>
  <c r="J161" i="32"/>
  <c r="K161" i="32"/>
  <c r="L161" i="32"/>
  <c r="M161" i="32"/>
  <c r="N161" i="32"/>
  <c r="O161" i="32"/>
  <c r="P161" i="32"/>
  <c r="E162" i="32"/>
  <c r="F162" i="32"/>
  <c r="G162" i="32"/>
  <c r="H162" i="32"/>
  <c r="I162" i="32"/>
  <c r="J162" i="32"/>
  <c r="K162" i="32"/>
  <c r="L162" i="32"/>
  <c r="M162" i="32"/>
  <c r="N162" i="32"/>
  <c r="O162" i="32"/>
  <c r="P162" i="32"/>
  <c r="P160" i="32"/>
  <c r="O160" i="32"/>
  <c r="N160" i="32"/>
  <c r="M160" i="32"/>
  <c r="L160" i="32"/>
  <c r="K160" i="32"/>
  <c r="J160" i="32"/>
  <c r="I160" i="32"/>
  <c r="H160" i="32"/>
  <c r="G160" i="32"/>
  <c r="F160" i="32"/>
  <c r="E160" i="32"/>
  <c r="E155" i="32"/>
  <c r="F155" i="32"/>
  <c r="G155" i="32"/>
  <c r="H155" i="32"/>
  <c r="I155" i="32"/>
  <c r="J155" i="32"/>
  <c r="K155" i="32"/>
  <c r="L155" i="32"/>
  <c r="M155" i="32"/>
  <c r="N155" i="32"/>
  <c r="O155" i="32"/>
  <c r="P155" i="32"/>
  <c r="E156" i="32"/>
  <c r="F156" i="32"/>
  <c r="G156" i="32"/>
  <c r="H156" i="32"/>
  <c r="I156" i="32"/>
  <c r="J156" i="32"/>
  <c r="K156" i="32"/>
  <c r="L156" i="32"/>
  <c r="M156" i="32"/>
  <c r="N156" i="32"/>
  <c r="O156" i="32"/>
  <c r="P156" i="32"/>
  <c r="E157" i="32"/>
  <c r="F157" i="32"/>
  <c r="G157" i="32"/>
  <c r="H157" i="32"/>
  <c r="I157" i="32"/>
  <c r="J157" i="32"/>
  <c r="K157" i="32"/>
  <c r="L157" i="32"/>
  <c r="M157" i="32"/>
  <c r="N157" i="32"/>
  <c r="O157" i="32"/>
  <c r="P157" i="32"/>
  <c r="P154" i="32"/>
  <c r="O154" i="32"/>
  <c r="N154" i="32"/>
  <c r="M154" i="32"/>
  <c r="L154" i="32"/>
  <c r="K154" i="32"/>
  <c r="J154" i="32"/>
  <c r="I154" i="32"/>
  <c r="H154" i="32"/>
  <c r="G154" i="32"/>
  <c r="F154" i="32"/>
  <c r="E154" i="32"/>
  <c r="E145" i="32"/>
  <c r="F145" i="32"/>
  <c r="G145" i="32"/>
  <c r="H145" i="32"/>
  <c r="I145" i="32"/>
  <c r="J145" i="32"/>
  <c r="K145" i="32"/>
  <c r="L145" i="32"/>
  <c r="M145" i="32"/>
  <c r="N145" i="32"/>
  <c r="O145" i="32"/>
  <c r="P145" i="32"/>
  <c r="E146" i="32"/>
  <c r="F146" i="32"/>
  <c r="G146" i="32"/>
  <c r="H146" i="32"/>
  <c r="I146" i="32"/>
  <c r="J146" i="32"/>
  <c r="K146" i="32"/>
  <c r="L146" i="32"/>
  <c r="M146" i="32"/>
  <c r="N146" i="32"/>
  <c r="O146" i="32"/>
  <c r="P146" i="32"/>
  <c r="E147" i="32"/>
  <c r="F147" i="32"/>
  <c r="G147" i="32"/>
  <c r="H147" i="32"/>
  <c r="I147" i="32"/>
  <c r="J147" i="32"/>
  <c r="K147" i="32"/>
  <c r="L147" i="32"/>
  <c r="M147" i="32"/>
  <c r="N147" i="32"/>
  <c r="O147" i="32"/>
  <c r="P147" i="32"/>
  <c r="E148" i="32"/>
  <c r="F148" i="32"/>
  <c r="G148" i="32"/>
  <c r="H148" i="32"/>
  <c r="I148" i="32"/>
  <c r="J148" i="32"/>
  <c r="K148" i="32"/>
  <c r="L148" i="32"/>
  <c r="M148" i="32"/>
  <c r="N148" i="32"/>
  <c r="O148" i="32"/>
  <c r="P148" i="32"/>
  <c r="E149" i="32"/>
  <c r="F149" i="32"/>
  <c r="G149" i="32"/>
  <c r="H149" i="32"/>
  <c r="I149" i="32"/>
  <c r="J149" i="32"/>
  <c r="K149" i="32"/>
  <c r="L149" i="32"/>
  <c r="M149" i="32"/>
  <c r="N149" i="32"/>
  <c r="O149" i="32"/>
  <c r="P149" i="32"/>
  <c r="E150" i="32"/>
  <c r="F150" i="32"/>
  <c r="G150" i="32"/>
  <c r="H150" i="32"/>
  <c r="I150" i="32"/>
  <c r="J150" i="32"/>
  <c r="K150" i="32"/>
  <c r="L150" i="32"/>
  <c r="M150" i="32"/>
  <c r="N150" i="32"/>
  <c r="O150" i="32"/>
  <c r="P150" i="32"/>
  <c r="E151" i="32"/>
  <c r="F151" i="32"/>
  <c r="G151" i="32"/>
  <c r="H151" i="32"/>
  <c r="I151" i="32"/>
  <c r="J151" i="32"/>
  <c r="K151" i="32"/>
  <c r="L151" i="32"/>
  <c r="M151" i="32"/>
  <c r="N151" i="32"/>
  <c r="O151" i="32"/>
  <c r="P151" i="32"/>
  <c r="P144" i="32"/>
  <c r="O144" i="32"/>
  <c r="N144" i="32"/>
  <c r="M144" i="32"/>
  <c r="L144" i="32"/>
  <c r="K144" i="32"/>
  <c r="J144" i="32"/>
  <c r="I144" i="32"/>
  <c r="H144" i="32"/>
  <c r="G144" i="32"/>
  <c r="F144" i="32"/>
  <c r="E144" i="32"/>
  <c r="F137" i="32"/>
  <c r="G137" i="32"/>
  <c r="H137" i="32"/>
  <c r="I137" i="32"/>
  <c r="J137" i="32"/>
  <c r="K137" i="32"/>
  <c r="L137" i="32"/>
  <c r="M137" i="32"/>
  <c r="N137" i="32"/>
  <c r="O137" i="32"/>
  <c r="P137" i="32"/>
  <c r="F138" i="32"/>
  <c r="G138" i="32"/>
  <c r="H138" i="32"/>
  <c r="I138" i="32"/>
  <c r="J138" i="32"/>
  <c r="K138" i="32"/>
  <c r="L138" i="32"/>
  <c r="M138" i="32"/>
  <c r="N138" i="32"/>
  <c r="O138" i="32"/>
  <c r="P138" i="32"/>
  <c r="F139" i="32"/>
  <c r="G139" i="32"/>
  <c r="H139" i="32"/>
  <c r="I139" i="32"/>
  <c r="J139" i="32"/>
  <c r="K139" i="32"/>
  <c r="L139" i="32"/>
  <c r="M139" i="32"/>
  <c r="N139" i="32"/>
  <c r="O139" i="32"/>
  <c r="P139" i="32"/>
  <c r="F140" i="32"/>
  <c r="G140" i="32"/>
  <c r="H140" i="32"/>
  <c r="I140" i="32"/>
  <c r="J140" i="32"/>
  <c r="K140" i="32"/>
  <c r="L140" i="32"/>
  <c r="M140" i="32"/>
  <c r="N140" i="32"/>
  <c r="O140" i="32"/>
  <c r="P140" i="32"/>
  <c r="F141" i="32"/>
  <c r="G141" i="32"/>
  <c r="H141" i="32"/>
  <c r="I141" i="32"/>
  <c r="J141" i="32"/>
  <c r="K141" i="32"/>
  <c r="L141" i="32"/>
  <c r="M141" i="32"/>
  <c r="N141" i="32"/>
  <c r="O141" i="32"/>
  <c r="P141" i="32"/>
  <c r="E138" i="32"/>
  <c r="E139" i="32"/>
  <c r="E140" i="32"/>
  <c r="E141" i="32"/>
  <c r="E137" i="32"/>
  <c r="W130" i="32"/>
  <c r="V130" i="32"/>
  <c r="U130" i="32"/>
  <c r="T130" i="32"/>
  <c r="S130" i="32"/>
  <c r="R130" i="32"/>
  <c r="Q130" i="32"/>
  <c r="W129" i="32"/>
  <c r="V129" i="32"/>
  <c r="U129" i="32"/>
  <c r="T129" i="32"/>
  <c r="S129" i="32"/>
  <c r="R129" i="32"/>
  <c r="Q129" i="32"/>
  <c r="W128" i="32"/>
  <c r="V128" i="32"/>
  <c r="U128" i="32"/>
  <c r="T128" i="32"/>
  <c r="S128" i="32"/>
  <c r="R128" i="32"/>
  <c r="Q128" i="32"/>
  <c r="Q123" i="32"/>
  <c r="R123" i="32"/>
  <c r="S123" i="32"/>
  <c r="T123" i="32"/>
  <c r="U123" i="32"/>
  <c r="V123" i="32"/>
  <c r="W123" i="32"/>
  <c r="Q124" i="32"/>
  <c r="R124" i="32"/>
  <c r="S124" i="32"/>
  <c r="T124" i="32"/>
  <c r="U124" i="32"/>
  <c r="V124" i="32"/>
  <c r="W124" i="32"/>
  <c r="Q125" i="32"/>
  <c r="R125" i="32"/>
  <c r="S125" i="32"/>
  <c r="T125" i="32"/>
  <c r="U125" i="32"/>
  <c r="V125" i="32"/>
  <c r="W125" i="32"/>
  <c r="W122" i="32"/>
  <c r="V122" i="32"/>
  <c r="U122" i="32"/>
  <c r="T122" i="32"/>
  <c r="S122" i="32"/>
  <c r="R122" i="32"/>
  <c r="Q122" i="32"/>
  <c r="Q113" i="32"/>
  <c r="R113" i="32"/>
  <c r="S113" i="32"/>
  <c r="T113" i="32"/>
  <c r="U113" i="32"/>
  <c r="V113" i="32"/>
  <c r="W113" i="32"/>
  <c r="Q114" i="32"/>
  <c r="R114" i="32"/>
  <c r="S114" i="32"/>
  <c r="T114" i="32"/>
  <c r="U114" i="32"/>
  <c r="V114" i="32"/>
  <c r="W114" i="32"/>
  <c r="Q115" i="32"/>
  <c r="R115" i="32"/>
  <c r="S115" i="32"/>
  <c r="T115" i="32"/>
  <c r="U115" i="32"/>
  <c r="V115" i="32"/>
  <c r="W115" i="32"/>
  <c r="Q116" i="32"/>
  <c r="R116" i="32"/>
  <c r="S116" i="32"/>
  <c r="T116" i="32"/>
  <c r="U116" i="32"/>
  <c r="V116" i="32"/>
  <c r="W116" i="32"/>
  <c r="Q117" i="32"/>
  <c r="R117" i="32"/>
  <c r="S117" i="32"/>
  <c r="T117" i="32"/>
  <c r="U117" i="32"/>
  <c r="V117" i="32"/>
  <c r="W117" i="32"/>
  <c r="Q118" i="32"/>
  <c r="R118" i="32"/>
  <c r="S118" i="32"/>
  <c r="T118" i="32"/>
  <c r="U118" i="32"/>
  <c r="V118" i="32"/>
  <c r="W118" i="32"/>
  <c r="Q119" i="32"/>
  <c r="R119" i="32"/>
  <c r="S119" i="32"/>
  <c r="T119" i="32"/>
  <c r="U119" i="32"/>
  <c r="V119" i="32"/>
  <c r="W119" i="32"/>
  <c r="W112" i="32"/>
  <c r="V112" i="32"/>
  <c r="U112" i="32"/>
  <c r="T112" i="32"/>
  <c r="S112" i="32"/>
  <c r="R112" i="32"/>
  <c r="Q112" i="32"/>
  <c r="R105" i="32"/>
  <c r="S105" i="32"/>
  <c r="T105" i="32"/>
  <c r="U105" i="32"/>
  <c r="V105" i="32"/>
  <c r="W105" i="32"/>
  <c r="R106" i="32"/>
  <c r="S106" i="32"/>
  <c r="T106" i="32"/>
  <c r="U106" i="32"/>
  <c r="V106" i="32"/>
  <c r="W106" i="32"/>
  <c r="R107" i="32"/>
  <c r="S107" i="32"/>
  <c r="T107" i="32"/>
  <c r="U107" i="32"/>
  <c r="V107" i="32"/>
  <c r="W107" i="32"/>
  <c r="R108" i="32"/>
  <c r="S108" i="32"/>
  <c r="T108" i="32"/>
  <c r="U108" i="32"/>
  <c r="V108" i="32"/>
  <c r="W108" i="32"/>
  <c r="R109" i="32"/>
  <c r="S109" i="32"/>
  <c r="T109" i="32"/>
  <c r="U109" i="32"/>
  <c r="V109" i="32"/>
  <c r="W109" i="32"/>
  <c r="Q109" i="32"/>
  <c r="Q108" i="32"/>
  <c r="Q107" i="32"/>
  <c r="Q106" i="32"/>
  <c r="Q105" i="32"/>
  <c r="E129" i="32"/>
  <c r="F129" i="32"/>
  <c r="G129" i="32"/>
  <c r="H129" i="32"/>
  <c r="I129" i="32"/>
  <c r="J129" i="32"/>
  <c r="K129" i="32"/>
  <c r="L129" i="32"/>
  <c r="M129" i="32"/>
  <c r="N129" i="32"/>
  <c r="O129" i="32"/>
  <c r="P129" i="32"/>
  <c r="E130" i="32"/>
  <c r="F130" i="32"/>
  <c r="G130" i="32"/>
  <c r="H130" i="32"/>
  <c r="I130" i="32"/>
  <c r="J130" i="32"/>
  <c r="K130" i="32"/>
  <c r="L130" i="32"/>
  <c r="M130" i="32"/>
  <c r="N130" i="32"/>
  <c r="O130" i="32"/>
  <c r="P130" i="32"/>
  <c r="P128" i="32"/>
  <c r="O128" i="32"/>
  <c r="N128" i="32"/>
  <c r="M128" i="32"/>
  <c r="L128" i="32"/>
  <c r="K128" i="32"/>
  <c r="J128" i="32"/>
  <c r="I128" i="32"/>
  <c r="H128" i="32"/>
  <c r="G128" i="32"/>
  <c r="F128" i="32"/>
  <c r="E128" i="32"/>
  <c r="E123" i="32"/>
  <c r="F123" i="32"/>
  <c r="G123" i="32"/>
  <c r="H123" i="32"/>
  <c r="I123" i="32"/>
  <c r="J123" i="32"/>
  <c r="K123" i="32"/>
  <c r="L123" i="32"/>
  <c r="M123" i="32"/>
  <c r="N123" i="32"/>
  <c r="O123" i="32"/>
  <c r="P123" i="32"/>
  <c r="E124" i="32"/>
  <c r="F124" i="32"/>
  <c r="G124" i="32"/>
  <c r="H124" i="32"/>
  <c r="I124" i="32"/>
  <c r="J124" i="32"/>
  <c r="K124" i="32"/>
  <c r="L124" i="32"/>
  <c r="M124" i="32"/>
  <c r="N124" i="32"/>
  <c r="O124" i="32"/>
  <c r="P124" i="32"/>
  <c r="E125" i="32"/>
  <c r="F125" i="32"/>
  <c r="G125" i="32"/>
  <c r="H125" i="32"/>
  <c r="I125" i="32"/>
  <c r="J125" i="32"/>
  <c r="K125" i="32"/>
  <c r="L125" i="32"/>
  <c r="M125" i="32"/>
  <c r="N125" i="32"/>
  <c r="O125" i="32"/>
  <c r="P125" i="32"/>
  <c r="P122" i="32"/>
  <c r="O122" i="32"/>
  <c r="N122" i="32"/>
  <c r="M122" i="32"/>
  <c r="L122" i="32"/>
  <c r="K122" i="32"/>
  <c r="J122" i="32"/>
  <c r="I122" i="32"/>
  <c r="H122" i="32"/>
  <c r="G122" i="32"/>
  <c r="F122" i="32"/>
  <c r="E122" i="32"/>
  <c r="E113" i="32"/>
  <c r="F113" i="32"/>
  <c r="G113" i="32"/>
  <c r="H113" i="32"/>
  <c r="I113" i="32"/>
  <c r="J113" i="32"/>
  <c r="K113" i="32"/>
  <c r="L113" i="32"/>
  <c r="M113" i="32"/>
  <c r="N113" i="32"/>
  <c r="O113" i="32"/>
  <c r="P113" i="32"/>
  <c r="E114" i="32"/>
  <c r="F114" i="32"/>
  <c r="G114" i="32"/>
  <c r="H114" i="32"/>
  <c r="I114" i="32"/>
  <c r="J114" i="32"/>
  <c r="K114" i="32"/>
  <c r="L114" i="32"/>
  <c r="M114" i="32"/>
  <c r="N114" i="32"/>
  <c r="O114" i="32"/>
  <c r="P114" i="32"/>
  <c r="E115" i="32"/>
  <c r="F115" i="32"/>
  <c r="G115" i="32"/>
  <c r="H115" i="32"/>
  <c r="I115" i="32"/>
  <c r="J115" i="32"/>
  <c r="K115" i="32"/>
  <c r="L115" i="32"/>
  <c r="M115" i="32"/>
  <c r="N115" i="32"/>
  <c r="O115" i="32"/>
  <c r="P115" i="32"/>
  <c r="E116" i="32"/>
  <c r="F116" i="32"/>
  <c r="G116" i="32"/>
  <c r="H116" i="32"/>
  <c r="I116" i="32"/>
  <c r="J116" i="32"/>
  <c r="K116" i="32"/>
  <c r="L116" i="32"/>
  <c r="M116" i="32"/>
  <c r="N116" i="32"/>
  <c r="O116" i="32"/>
  <c r="P116" i="32"/>
  <c r="E117" i="32"/>
  <c r="F117" i="32"/>
  <c r="G117" i="32"/>
  <c r="H117" i="32"/>
  <c r="I117" i="32"/>
  <c r="J117" i="32"/>
  <c r="K117" i="32"/>
  <c r="L117" i="32"/>
  <c r="M117" i="32"/>
  <c r="N117" i="32"/>
  <c r="O117" i="32"/>
  <c r="P117" i="32"/>
  <c r="E118" i="32"/>
  <c r="F118" i="32"/>
  <c r="G118" i="32"/>
  <c r="H118" i="32"/>
  <c r="I118" i="32"/>
  <c r="J118" i="32"/>
  <c r="K118" i="32"/>
  <c r="L118" i="32"/>
  <c r="M118" i="32"/>
  <c r="N118" i="32"/>
  <c r="O118" i="32"/>
  <c r="P118" i="32"/>
  <c r="E119" i="32"/>
  <c r="F119" i="32"/>
  <c r="G119" i="32"/>
  <c r="H119" i="32"/>
  <c r="I119" i="32"/>
  <c r="J119" i="32"/>
  <c r="K119" i="32"/>
  <c r="L119" i="32"/>
  <c r="M119" i="32"/>
  <c r="N119" i="32"/>
  <c r="O119" i="32"/>
  <c r="P119" i="32"/>
  <c r="P112" i="32"/>
  <c r="O112" i="32"/>
  <c r="N112" i="32"/>
  <c r="M112" i="32"/>
  <c r="L112" i="32"/>
  <c r="K112" i="32"/>
  <c r="J112" i="32"/>
  <c r="I112" i="32"/>
  <c r="H112" i="32"/>
  <c r="G112" i="32"/>
  <c r="F112" i="32"/>
  <c r="E112" i="32"/>
  <c r="F105" i="32"/>
  <c r="G105" i="32"/>
  <c r="H105" i="32"/>
  <c r="I105" i="32"/>
  <c r="J105" i="32"/>
  <c r="K105" i="32"/>
  <c r="L105" i="32"/>
  <c r="M105" i="32"/>
  <c r="N105" i="32"/>
  <c r="O105" i="32"/>
  <c r="P105" i="32"/>
  <c r="F106" i="32"/>
  <c r="G106" i="32"/>
  <c r="H106" i="32"/>
  <c r="I106" i="32"/>
  <c r="J106" i="32"/>
  <c r="K106" i="32"/>
  <c r="L106" i="32"/>
  <c r="M106" i="32"/>
  <c r="N106" i="32"/>
  <c r="O106" i="32"/>
  <c r="P106" i="32"/>
  <c r="F107" i="32"/>
  <c r="G107" i="32"/>
  <c r="H107" i="32"/>
  <c r="I107" i="32"/>
  <c r="J107" i="32"/>
  <c r="K107" i="32"/>
  <c r="L107" i="32"/>
  <c r="M107" i="32"/>
  <c r="N107" i="32"/>
  <c r="O107" i="32"/>
  <c r="P107" i="32"/>
  <c r="F108" i="32"/>
  <c r="G108" i="32"/>
  <c r="H108" i="32"/>
  <c r="I108" i="32"/>
  <c r="J108" i="32"/>
  <c r="K108" i="32"/>
  <c r="L108" i="32"/>
  <c r="M108" i="32"/>
  <c r="N108" i="32"/>
  <c r="O108" i="32"/>
  <c r="P108" i="32"/>
  <c r="F109" i="32"/>
  <c r="G109" i="32"/>
  <c r="H109" i="32"/>
  <c r="I109" i="32"/>
  <c r="J109" i="32"/>
  <c r="K109" i="32"/>
  <c r="L109" i="32"/>
  <c r="M109" i="32"/>
  <c r="N109" i="32"/>
  <c r="O109" i="32"/>
  <c r="P109" i="32"/>
  <c r="E106" i="32"/>
  <c r="E107" i="32"/>
  <c r="E108" i="32"/>
  <c r="E109" i="32"/>
  <c r="E105" i="32"/>
  <c r="Q98" i="32"/>
  <c r="R98" i="32"/>
  <c r="S98" i="32"/>
  <c r="T98" i="32"/>
  <c r="U98" i="32"/>
  <c r="V98" i="32"/>
  <c r="W98" i="32"/>
  <c r="W97" i="32"/>
  <c r="V97" i="32"/>
  <c r="U97" i="32"/>
  <c r="T97" i="32"/>
  <c r="S97" i="32"/>
  <c r="R97" i="32"/>
  <c r="Q97" i="32"/>
  <c r="W96" i="32"/>
  <c r="V96" i="32"/>
  <c r="U96" i="32"/>
  <c r="T96" i="32"/>
  <c r="S96" i="32"/>
  <c r="R96" i="32"/>
  <c r="Q96" i="32"/>
  <c r="Q91" i="32"/>
  <c r="R91" i="32"/>
  <c r="S91" i="32"/>
  <c r="T91" i="32"/>
  <c r="U91" i="32"/>
  <c r="V91" i="32"/>
  <c r="W91" i="32"/>
  <c r="Q92" i="32"/>
  <c r="R92" i="32"/>
  <c r="S92" i="32"/>
  <c r="T92" i="32"/>
  <c r="U92" i="32"/>
  <c r="V92" i="32"/>
  <c r="W92" i="32"/>
  <c r="Q93" i="32"/>
  <c r="R93" i="32"/>
  <c r="S93" i="32"/>
  <c r="T93" i="32"/>
  <c r="U93" i="32"/>
  <c r="V93" i="32"/>
  <c r="W93" i="32"/>
  <c r="W90" i="32"/>
  <c r="V90" i="32"/>
  <c r="U90" i="32"/>
  <c r="T90" i="32"/>
  <c r="S90" i="32"/>
  <c r="R90" i="32"/>
  <c r="Q90" i="32"/>
  <c r="Q81" i="32"/>
  <c r="R81" i="32"/>
  <c r="S81" i="32"/>
  <c r="T81" i="32"/>
  <c r="U81" i="32"/>
  <c r="V81" i="32"/>
  <c r="W81" i="32"/>
  <c r="Q82" i="32"/>
  <c r="R82" i="32"/>
  <c r="S82" i="32"/>
  <c r="T82" i="32"/>
  <c r="U82" i="32"/>
  <c r="V82" i="32"/>
  <c r="W82" i="32"/>
  <c r="Q83" i="32"/>
  <c r="R83" i="32"/>
  <c r="S83" i="32"/>
  <c r="T83" i="32"/>
  <c r="U83" i="32"/>
  <c r="V83" i="32"/>
  <c r="W83" i="32"/>
  <c r="Q84" i="32"/>
  <c r="R84" i="32"/>
  <c r="S84" i="32"/>
  <c r="T84" i="32"/>
  <c r="U84" i="32"/>
  <c r="V84" i="32"/>
  <c r="W84" i="32"/>
  <c r="Q85" i="32"/>
  <c r="R85" i="32"/>
  <c r="S85" i="32"/>
  <c r="T85" i="32"/>
  <c r="U85" i="32"/>
  <c r="V85" i="32"/>
  <c r="W85" i="32"/>
  <c r="Q86" i="32"/>
  <c r="R86" i="32"/>
  <c r="S86" i="32"/>
  <c r="T86" i="32"/>
  <c r="U86" i="32"/>
  <c r="V86" i="32"/>
  <c r="W86" i="32"/>
  <c r="Q87" i="32"/>
  <c r="R87" i="32"/>
  <c r="S87" i="32"/>
  <c r="T87" i="32"/>
  <c r="U87" i="32"/>
  <c r="V87" i="32"/>
  <c r="W87" i="32"/>
  <c r="W80" i="32"/>
  <c r="V80" i="32"/>
  <c r="U80" i="32"/>
  <c r="T80" i="32"/>
  <c r="S80" i="32"/>
  <c r="R80" i="32"/>
  <c r="Q80" i="32"/>
  <c r="W77" i="32"/>
  <c r="V77" i="32"/>
  <c r="U77" i="32"/>
  <c r="T77" i="32"/>
  <c r="S77" i="32"/>
  <c r="R77" i="32"/>
  <c r="Q77" i="32"/>
  <c r="W76" i="32"/>
  <c r="V76" i="32"/>
  <c r="U76" i="32"/>
  <c r="T76" i="32"/>
  <c r="S76" i="32"/>
  <c r="R76" i="32"/>
  <c r="Q76" i="32"/>
  <c r="W75" i="32"/>
  <c r="V75" i="32"/>
  <c r="U75" i="32"/>
  <c r="T75" i="32"/>
  <c r="S75" i="32"/>
  <c r="R75" i="32"/>
  <c r="Q75" i="32"/>
  <c r="W74" i="32"/>
  <c r="V74" i="32"/>
  <c r="U74" i="32"/>
  <c r="T74" i="32"/>
  <c r="S74" i="32"/>
  <c r="R74" i="32"/>
  <c r="Q74" i="32"/>
  <c r="W73" i="32"/>
  <c r="V73" i="32"/>
  <c r="U73" i="32"/>
  <c r="T73" i="32"/>
  <c r="S73" i="32"/>
  <c r="R73" i="32"/>
  <c r="Q73" i="32"/>
  <c r="E97" i="32"/>
  <c r="F97" i="32"/>
  <c r="G97" i="32"/>
  <c r="H97" i="32"/>
  <c r="I97" i="32"/>
  <c r="J97" i="32"/>
  <c r="K97" i="32"/>
  <c r="L97" i="32"/>
  <c r="M97" i="32"/>
  <c r="N97" i="32"/>
  <c r="O97" i="32"/>
  <c r="P97" i="32"/>
  <c r="E98" i="32"/>
  <c r="F98" i="32"/>
  <c r="G98" i="32"/>
  <c r="H98" i="32"/>
  <c r="I98" i="32"/>
  <c r="J98" i="32"/>
  <c r="K98" i="32"/>
  <c r="L98" i="32"/>
  <c r="M98" i="32"/>
  <c r="N98" i="32"/>
  <c r="O98" i="32"/>
  <c r="P98" i="32"/>
  <c r="P96" i="32"/>
  <c r="O96" i="32"/>
  <c r="N96" i="32"/>
  <c r="M96" i="32"/>
  <c r="L96" i="32"/>
  <c r="K96" i="32"/>
  <c r="J96" i="32"/>
  <c r="I96" i="32"/>
  <c r="H96" i="32"/>
  <c r="G96" i="32"/>
  <c r="F96" i="32"/>
  <c r="E96" i="32"/>
  <c r="E91" i="32"/>
  <c r="F91" i="32"/>
  <c r="G91" i="32"/>
  <c r="H91" i="32"/>
  <c r="I91" i="32"/>
  <c r="J91" i="32"/>
  <c r="K91" i="32"/>
  <c r="L91" i="32"/>
  <c r="M91" i="32"/>
  <c r="N91" i="32"/>
  <c r="O91" i="32"/>
  <c r="P91" i="32"/>
  <c r="E92" i="32"/>
  <c r="F92" i="32"/>
  <c r="G92" i="32"/>
  <c r="H92" i="32"/>
  <c r="I92" i="32"/>
  <c r="J92" i="32"/>
  <c r="K92" i="32"/>
  <c r="L92" i="32"/>
  <c r="M92" i="32"/>
  <c r="N92" i="32"/>
  <c r="O92" i="32"/>
  <c r="P92" i="32"/>
  <c r="E93" i="32"/>
  <c r="F93" i="32"/>
  <c r="G93" i="32"/>
  <c r="H93" i="32"/>
  <c r="I93" i="32"/>
  <c r="J93" i="32"/>
  <c r="K93" i="32"/>
  <c r="L93" i="32"/>
  <c r="M93" i="32"/>
  <c r="N93" i="32"/>
  <c r="O93" i="32"/>
  <c r="P93" i="32"/>
  <c r="P90" i="32"/>
  <c r="O90" i="32"/>
  <c r="N90" i="32"/>
  <c r="M90" i="32"/>
  <c r="L90" i="32"/>
  <c r="K90" i="32"/>
  <c r="J90" i="32"/>
  <c r="I90" i="32"/>
  <c r="H90" i="32"/>
  <c r="G90" i="32"/>
  <c r="F90" i="32"/>
  <c r="E90" i="32"/>
  <c r="E81" i="32"/>
  <c r="F81" i="32"/>
  <c r="G81" i="32"/>
  <c r="H81" i="32"/>
  <c r="I81" i="32"/>
  <c r="J81" i="32"/>
  <c r="K81" i="32"/>
  <c r="L81" i="32"/>
  <c r="M81" i="32"/>
  <c r="N81" i="32"/>
  <c r="O81" i="32"/>
  <c r="P81" i="32"/>
  <c r="E82" i="32"/>
  <c r="F82" i="32"/>
  <c r="G82" i="32"/>
  <c r="H82" i="32"/>
  <c r="I82" i="32"/>
  <c r="J82" i="32"/>
  <c r="K82" i="32"/>
  <c r="L82" i="32"/>
  <c r="M82" i="32"/>
  <c r="N82" i="32"/>
  <c r="O82" i="32"/>
  <c r="P82" i="32"/>
  <c r="E83" i="32"/>
  <c r="F83" i="32"/>
  <c r="G83" i="32"/>
  <c r="H83" i="32"/>
  <c r="I83" i="32"/>
  <c r="J83" i="32"/>
  <c r="K83" i="32"/>
  <c r="L83" i="32"/>
  <c r="M83" i="32"/>
  <c r="N83" i="32"/>
  <c r="O83" i="32"/>
  <c r="P83" i="32"/>
  <c r="E84" i="32"/>
  <c r="F84" i="32"/>
  <c r="G84" i="32"/>
  <c r="H84" i="32"/>
  <c r="I84" i="32"/>
  <c r="J84" i="32"/>
  <c r="K84" i="32"/>
  <c r="L84" i="32"/>
  <c r="M84" i="32"/>
  <c r="N84" i="32"/>
  <c r="O84" i="32"/>
  <c r="P84" i="32"/>
  <c r="E85" i="32"/>
  <c r="F85" i="32"/>
  <c r="G85" i="32"/>
  <c r="H85" i="32"/>
  <c r="I85" i="32"/>
  <c r="J85" i="32"/>
  <c r="K85" i="32"/>
  <c r="L85" i="32"/>
  <c r="M85" i="32"/>
  <c r="N85" i="32"/>
  <c r="O85" i="32"/>
  <c r="P85" i="32"/>
  <c r="E86" i="32"/>
  <c r="F86" i="32"/>
  <c r="G86" i="32"/>
  <c r="H86" i="32"/>
  <c r="I86" i="32"/>
  <c r="J86" i="32"/>
  <c r="K86" i="32"/>
  <c r="L86" i="32"/>
  <c r="M86" i="32"/>
  <c r="N86" i="32"/>
  <c r="O86" i="32"/>
  <c r="P86" i="32"/>
  <c r="E87" i="32"/>
  <c r="F87" i="32"/>
  <c r="G87" i="32"/>
  <c r="H87" i="32"/>
  <c r="I87" i="32"/>
  <c r="J87" i="32"/>
  <c r="K87" i="32"/>
  <c r="L87" i="32"/>
  <c r="M87" i="32"/>
  <c r="N87" i="32"/>
  <c r="O87" i="32"/>
  <c r="P87" i="32"/>
  <c r="P80" i="32"/>
  <c r="O80" i="32"/>
  <c r="N80" i="32"/>
  <c r="M80" i="32"/>
  <c r="L80" i="32"/>
  <c r="K80" i="32"/>
  <c r="J80" i="32"/>
  <c r="I80" i="32"/>
  <c r="H80" i="32"/>
  <c r="G80" i="32"/>
  <c r="F80" i="32"/>
  <c r="E80" i="32"/>
  <c r="F73" i="32"/>
  <c r="G73" i="32"/>
  <c r="H73" i="32"/>
  <c r="I73" i="32"/>
  <c r="J73" i="32"/>
  <c r="K73" i="32"/>
  <c r="L73" i="32"/>
  <c r="M73" i="32"/>
  <c r="N73" i="32"/>
  <c r="O73" i="32"/>
  <c r="P73" i="32"/>
  <c r="F74" i="32"/>
  <c r="G74" i="32"/>
  <c r="H74" i="32"/>
  <c r="I74" i="32"/>
  <c r="J74" i="32"/>
  <c r="K74" i="32"/>
  <c r="L74" i="32"/>
  <c r="M74" i="32"/>
  <c r="N74" i="32"/>
  <c r="O74" i="32"/>
  <c r="P74" i="32"/>
  <c r="F75" i="32"/>
  <c r="G75" i="32"/>
  <c r="H75" i="32"/>
  <c r="I75" i="32"/>
  <c r="J75" i="32"/>
  <c r="K75" i="32"/>
  <c r="L75" i="32"/>
  <c r="M75" i="32"/>
  <c r="N75" i="32"/>
  <c r="O75" i="32"/>
  <c r="P75" i="32"/>
  <c r="F76" i="32"/>
  <c r="G76" i="32"/>
  <c r="H76" i="32"/>
  <c r="I76" i="32"/>
  <c r="J76" i="32"/>
  <c r="K76" i="32"/>
  <c r="L76" i="32"/>
  <c r="M76" i="32"/>
  <c r="N76" i="32"/>
  <c r="O76" i="32"/>
  <c r="P76" i="32"/>
  <c r="F77" i="32"/>
  <c r="G77" i="32"/>
  <c r="H77" i="32"/>
  <c r="I77" i="32"/>
  <c r="J77" i="32"/>
  <c r="K77" i="32"/>
  <c r="L77" i="32"/>
  <c r="M77" i="32"/>
  <c r="N77" i="32"/>
  <c r="O77" i="32"/>
  <c r="P77" i="32"/>
  <c r="E74" i="32"/>
  <c r="E75" i="32"/>
  <c r="E76" i="32"/>
  <c r="E77" i="32"/>
  <c r="E73" i="32"/>
  <c r="R36" i="33" l="1"/>
  <c r="Y130" i="32"/>
  <c r="Y129" i="32"/>
  <c r="Y128" i="32"/>
  <c r="Y125" i="32"/>
  <c r="Y124" i="32"/>
  <c r="Y123" i="32"/>
  <c r="Y122" i="32"/>
  <c r="Y119" i="32"/>
  <c r="Y118" i="32"/>
  <c r="Y117" i="32"/>
  <c r="Y116" i="32"/>
  <c r="Y115" i="32"/>
  <c r="Y114" i="32"/>
  <c r="Y113" i="32"/>
  <c r="Y112" i="32"/>
  <c r="Y109" i="32"/>
  <c r="Y108" i="32"/>
  <c r="Y107" i="32"/>
  <c r="Y106" i="32"/>
  <c r="Y105" i="32"/>
  <c r="Y155" i="32"/>
  <c r="Y144" i="32"/>
  <c r="Y97" i="32"/>
  <c r="Y98" i="32"/>
  <c r="Y96" i="32"/>
  <c r="Y91" i="32"/>
  <c r="Y92" i="32"/>
  <c r="Y90" i="32"/>
  <c r="Y81" i="32"/>
  <c r="Y82" i="32"/>
  <c r="Y84" i="32"/>
  <c r="Y85" i="32"/>
  <c r="Y86" i="32"/>
  <c r="Y80" i="32"/>
  <c r="Y76" i="32"/>
  <c r="Y75" i="32"/>
  <c r="Y74" i="32"/>
  <c r="Y93" i="32"/>
  <c r="Y87" i="32"/>
  <c r="Y83" i="32"/>
  <c r="Y77" i="32"/>
  <c r="Y73" i="32"/>
  <c r="Y33" i="32"/>
  <c r="Y34" i="32"/>
  <c r="Y32" i="32"/>
  <c r="Y27" i="32"/>
  <c r="Y28" i="32"/>
  <c r="Y29" i="32"/>
  <c r="Y26" i="32"/>
  <c r="Y17" i="32"/>
  <c r="Y18" i="32"/>
  <c r="Y19" i="32"/>
  <c r="Y20" i="32"/>
  <c r="Y21" i="32"/>
  <c r="Y22" i="32"/>
  <c r="Y23" i="32"/>
  <c r="Y16" i="32"/>
  <c r="Y10" i="32"/>
  <c r="Y11" i="32"/>
  <c r="Y12" i="32"/>
  <c r="Y13" i="32"/>
  <c r="Y9" i="32"/>
  <c r="W66" i="32"/>
  <c r="V66" i="32"/>
  <c r="U66" i="32"/>
  <c r="T66" i="32"/>
  <c r="S66" i="32"/>
  <c r="Y66" i="32" s="1"/>
  <c r="R66" i="32"/>
  <c r="Q66" i="32"/>
  <c r="W65" i="32"/>
  <c r="V65" i="32"/>
  <c r="U65" i="32"/>
  <c r="T65" i="32"/>
  <c r="S65" i="32"/>
  <c r="Y65" i="32" s="1"/>
  <c r="R65" i="32"/>
  <c r="Q65" i="32"/>
  <c r="W64" i="32"/>
  <c r="V64" i="32"/>
  <c r="U64" i="32"/>
  <c r="T64" i="32"/>
  <c r="S64" i="32"/>
  <c r="Y64" i="32" s="1"/>
  <c r="R64" i="32"/>
  <c r="Q64" i="32"/>
  <c r="W61" i="32"/>
  <c r="V61" i="32"/>
  <c r="U61" i="32"/>
  <c r="T61" i="32"/>
  <c r="S61" i="32"/>
  <c r="Y61" i="32" s="1"/>
  <c r="R61" i="32"/>
  <c r="Q61" i="32"/>
  <c r="W60" i="32"/>
  <c r="V60" i="32"/>
  <c r="U60" i="32"/>
  <c r="T60" i="32"/>
  <c r="S60" i="32"/>
  <c r="Y60" i="32" s="1"/>
  <c r="R60" i="32"/>
  <c r="Q60" i="32"/>
  <c r="W59" i="32"/>
  <c r="V59" i="32"/>
  <c r="U59" i="32"/>
  <c r="T59" i="32"/>
  <c r="S59" i="32"/>
  <c r="Y59" i="32" s="1"/>
  <c r="R59" i="32"/>
  <c r="Q59" i="32"/>
  <c r="W58" i="32"/>
  <c r="V58" i="32"/>
  <c r="U58" i="32"/>
  <c r="T58" i="32"/>
  <c r="S58" i="32"/>
  <c r="Y58" i="32" s="1"/>
  <c r="R58" i="32"/>
  <c r="Q58" i="32"/>
  <c r="Q49" i="32"/>
  <c r="R49" i="32"/>
  <c r="S49" i="32"/>
  <c r="Y49" i="32" s="1"/>
  <c r="T49" i="32"/>
  <c r="U49" i="32"/>
  <c r="V49" i="32"/>
  <c r="W49" i="32"/>
  <c r="Q50" i="32"/>
  <c r="R50" i="32"/>
  <c r="S50" i="32"/>
  <c r="Y50" i="32" s="1"/>
  <c r="T50" i="32"/>
  <c r="U50" i="32"/>
  <c r="V50" i="32"/>
  <c r="W50" i="32"/>
  <c r="Q51" i="32"/>
  <c r="R51" i="32"/>
  <c r="S51" i="32"/>
  <c r="Y51" i="32" s="1"/>
  <c r="T51" i="32"/>
  <c r="U51" i="32"/>
  <c r="V51" i="32"/>
  <c r="W51" i="32"/>
  <c r="Q52" i="32"/>
  <c r="R52" i="32"/>
  <c r="S52" i="32"/>
  <c r="Y52" i="32" s="1"/>
  <c r="T52" i="32"/>
  <c r="U52" i="32"/>
  <c r="V52" i="32"/>
  <c r="W52" i="32"/>
  <c r="Q53" i="32"/>
  <c r="R53" i="32"/>
  <c r="S53" i="32"/>
  <c r="Y53" i="32" s="1"/>
  <c r="T53" i="32"/>
  <c r="U53" i="32"/>
  <c r="V53" i="32"/>
  <c r="W53" i="32"/>
  <c r="Q54" i="32"/>
  <c r="R54" i="32"/>
  <c r="S54" i="32"/>
  <c r="Y54" i="32" s="1"/>
  <c r="T54" i="32"/>
  <c r="U54" i="32"/>
  <c r="V54" i="32"/>
  <c r="W54" i="32"/>
  <c r="Q55" i="32"/>
  <c r="R55" i="32"/>
  <c r="S55" i="32"/>
  <c r="Y55" i="32" s="1"/>
  <c r="T55" i="32"/>
  <c r="U55" i="32"/>
  <c r="V55" i="32"/>
  <c r="W55" i="32"/>
  <c r="W48" i="32"/>
  <c r="V48" i="32"/>
  <c r="U48" i="32"/>
  <c r="T48" i="32"/>
  <c r="S48" i="32"/>
  <c r="Y48" i="32" s="1"/>
  <c r="R48" i="32"/>
  <c r="Q48" i="32"/>
  <c r="W45" i="32"/>
  <c r="V45" i="32"/>
  <c r="U45" i="32"/>
  <c r="T45" i="32"/>
  <c r="S45" i="32"/>
  <c r="Y45" i="32" s="1"/>
  <c r="R45" i="32"/>
  <c r="Q45" i="32"/>
  <c r="W44" i="32"/>
  <c r="V44" i="32"/>
  <c r="U44" i="32"/>
  <c r="T44" i="32"/>
  <c r="S44" i="32"/>
  <c r="Y44" i="32" s="1"/>
  <c r="R44" i="32"/>
  <c r="Q44" i="32"/>
  <c r="W43" i="32"/>
  <c r="V43" i="32"/>
  <c r="U43" i="32"/>
  <c r="T43" i="32"/>
  <c r="S43" i="32"/>
  <c r="Y43" i="32" s="1"/>
  <c r="R43" i="32"/>
  <c r="Q43" i="32"/>
  <c r="W42" i="32"/>
  <c r="V42" i="32"/>
  <c r="Y42" i="32" s="1"/>
  <c r="U42" i="32"/>
  <c r="T42" i="32"/>
  <c r="S42" i="32"/>
  <c r="R42" i="32"/>
  <c r="Q42" i="32"/>
  <c r="W41" i="32"/>
  <c r="V41" i="32"/>
  <c r="U41" i="32"/>
  <c r="Y41" i="32" s="1"/>
  <c r="T41" i="32"/>
  <c r="S41" i="32"/>
  <c r="R41" i="32"/>
  <c r="Q41" i="32"/>
  <c r="P66" i="32"/>
  <c r="O66" i="32"/>
  <c r="N66" i="32"/>
  <c r="M66" i="32"/>
  <c r="L66" i="32"/>
  <c r="K66" i="32"/>
  <c r="J66" i="32"/>
  <c r="I66" i="32"/>
  <c r="H66" i="32"/>
  <c r="G66" i="32"/>
  <c r="F66" i="32"/>
  <c r="E66" i="32"/>
  <c r="P65" i="32"/>
  <c r="O65" i="32"/>
  <c r="N65" i="32"/>
  <c r="M65" i="32"/>
  <c r="L65" i="32"/>
  <c r="K65" i="32"/>
  <c r="J65" i="32"/>
  <c r="I65" i="32"/>
  <c r="H65" i="32"/>
  <c r="G65" i="32"/>
  <c r="F65" i="32"/>
  <c r="E65" i="32"/>
  <c r="P64" i="32"/>
  <c r="O64" i="32"/>
  <c r="N64" i="32"/>
  <c r="M64" i="32"/>
  <c r="L64" i="32"/>
  <c r="K64" i="32"/>
  <c r="J64" i="32"/>
  <c r="I64" i="32"/>
  <c r="H64" i="32"/>
  <c r="G64" i="32"/>
  <c r="F64" i="32"/>
  <c r="E64" i="32"/>
  <c r="E59" i="32"/>
  <c r="F59" i="32"/>
  <c r="G59" i="32"/>
  <c r="H59" i="32"/>
  <c r="I59" i="32"/>
  <c r="J59" i="32"/>
  <c r="K59" i="32"/>
  <c r="L59" i="32"/>
  <c r="M59" i="32"/>
  <c r="N59" i="32"/>
  <c r="O59" i="32"/>
  <c r="P59" i="32"/>
  <c r="E60" i="32"/>
  <c r="F60" i="32"/>
  <c r="G60" i="32"/>
  <c r="H60" i="32"/>
  <c r="I60" i="32"/>
  <c r="J60" i="32"/>
  <c r="K60" i="32"/>
  <c r="L60" i="32"/>
  <c r="M60" i="32"/>
  <c r="N60" i="32"/>
  <c r="O60" i="32"/>
  <c r="P60" i="32"/>
  <c r="E61" i="32"/>
  <c r="F61" i="32"/>
  <c r="G61" i="32"/>
  <c r="H61" i="32"/>
  <c r="I61" i="32"/>
  <c r="J61" i="32"/>
  <c r="K61" i="32"/>
  <c r="L61" i="32"/>
  <c r="M61" i="32"/>
  <c r="N61" i="32"/>
  <c r="O61" i="32"/>
  <c r="P61" i="32"/>
  <c r="P58" i="32"/>
  <c r="O58" i="32"/>
  <c r="N58" i="32"/>
  <c r="M58" i="32"/>
  <c r="L58" i="32"/>
  <c r="K58" i="32"/>
  <c r="J58" i="32"/>
  <c r="I58" i="32"/>
  <c r="H58" i="32"/>
  <c r="G58" i="32"/>
  <c r="F58" i="32"/>
  <c r="E58" i="32"/>
  <c r="E49" i="32"/>
  <c r="F49" i="32"/>
  <c r="G49" i="32"/>
  <c r="H49" i="32"/>
  <c r="I49" i="32"/>
  <c r="J49" i="32"/>
  <c r="K49" i="32"/>
  <c r="L49" i="32"/>
  <c r="M49" i="32"/>
  <c r="N49" i="32"/>
  <c r="O49" i="32"/>
  <c r="P49" i="32"/>
  <c r="E50" i="32"/>
  <c r="F50" i="32"/>
  <c r="G50" i="32"/>
  <c r="H50" i="32"/>
  <c r="I50" i="32"/>
  <c r="J50" i="32"/>
  <c r="K50" i="32"/>
  <c r="L50" i="32"/>
  <c r="M50" i="32"/>
  <c r="N50" i="32"/>
  <c r="O50" i="32"/>
  <c r="P50" i="32"/>
  <c r="E51" i="32"/>
  <c r="F51" i="32"/>
  <c r="G51" i="32"/>
  <c r="H51" i="32"/>
  <c r="I51" i="32"/>
  <c r="J51" i="32"/>
  <c r="K51" i="32"/>
  <c r="L51" i="32"/>
  <c r="M51" i="32"/>
  <c r="N51" i="32"/>
  <c r="O51" i="32"/>
  <c r="P51" i="32"/>
  <c r="E52" i="32"/>
  <c r="F52" i="32"/>
  <c r="G52" i="32"/>
  <c r="H52" i="32"/>
  <c r="I52" i="32"/>
  <c r="J52" i="32"/>
  <c r="K52" i="32"/>
  <c r="L52" i="32"/>
  <c r="M52" i="32"/>
  <c r="N52" i="32"/>
  <c r="O52" i="32"/>
  <c r="P52" i="32"/>
  <c r="E53" i="32"/>
  <c r="F53" i="32"/>
  <c r="G53" i="32"/>
  <c r="H53" i="32"/>
  <c r="I53" i="32"/>
  <c r="J53" i="32"/>
  <c r="K53" i="32"/>
  <c r="L53" i="32"/>
  <c r="M53" i="32"/>
  <c r="N53" i="32"/>
  <c r="O53" i="32"/>
  <c r="P53" i="32"/>
  <c r="E54" i="32"/>
  <c r="F54" i="32"/>
  <c r="G54" i="32"/>
  <c r="H54" i="32"/>
  <c r="I54" i="32"/>
  <c r="J54" i="32"/>
  <c r="K54" i="32"/>
  <c r="L54" i="32"/>
  <c r="M54" i="32"/>
  <c r="N54" i="32"/>
  <c r="O54" i="32"/>
  <c r="P54" i="32"/>
  <c r="E55" i="32"/>
  <c r="F55" i="32"/>
  <c r="G55" i="32"/>
  <c r="H55" i="32"/>
  <c r="I55" i="32"/>
  <c r="J55" i="32"/>
  <c r="K55" i="32"/>
  <c r="L55" i="32"/>
  <c r="M55" i="32"/>
  <c r="N55" i="32"/>
  <c r="O55" i="32"/>
  <c r="P55" i="32"/>
  <c r="P48" i="32"/>
  <c r="O48" i="32"/>
  <c r="N48" i="32"/>
  <c r="M48" i="32"/>
  <c r="L48" i="32"/>
  <c r="K48" i="32"/>
  <c r="J48" i="32"/>
  <c r="I48" i="32"/>
  <c r="H48" i="32"/>
  <c r="G48" i="32"/>
  <c r="F48" i="32"/>
  <c r="E48" i="32"/>
  <c r="F41" i="32"/>
  <c r="G41" i="32"/>
  <c r="H41" i="32"/>
  <c r="I41" i="32"/>
  <c r="J41" i="32"/>
  <c r="K41" i="32"/>
  <c r="L41" i="32"/>
  <c r="M41" i="32"/>
  <c r="N41" i="32"/>
  <c r="O41" i="32"/>
  <c r="P41" i="32"/>
  <c r="F42" i="32"/>
  <c r="G42" i="32"/>
  <c r="H42" i="32"/>
  <c r="I42" i="32"/>
  <c r="J42" i="32"/>
  <c r="K42" i="32"/>
  <c r="L42" i="32"/>
  <c r="M42" i="32"/>
  <c r="N42" i="32"/>
  <c r="O42" i="32"/>
  <c r="P42" i="32"/>
  <c r="F43" i="32"/>
  <c r="G43" i="32"/>
  <c r="H43" i="32"/>
  <c r="I43" i="32"/>
  <c r="J43" i="32"/>
  <c r="K43" i="32"/>
  <c r="L43" i="32"/>
  <c r="M43" i="32"/>
  <c r="N43" i="32"/>
  <c r="O43" i="32"/>
  <c r="P43" i="32"/>
  <c r="F44" i="32"/>
  <c r="G44" i="32"/>
  <c r="H44" i="32"/>
  <c r="I44" i="32"/>
  <c r="J44" i="32"/>
  <c r="K44" i="32"/>
  <c r="L44" i="32"/>
  <c r="M44" i="32"/>
  <c r="N44" i="32"/>
  <c r="O44" i="32"/>
  <c r="P44" i="32"/>
  <c r="F45" i="32"/>
  <c r="G45" i="32"/>
  <c r="H45" i="32"/>
  <c r="I45" i="32"/>
  <c r="J45" i="32"/>
  <c r="K45" i="32"/>
  <c r="L45" i="32"/>
  <c r="M45" i="32"/>
  <c r="N45" i="32"/>
  <c r="O45" i="32"/>
  <c r="P45" i="32"/>
  <c r="E42" i="32"/>
  <c r="E43" i="32"/>
  <c r="E44" i="32"/>
  <c r="E45" i="32"/>
  <c r="E41" i="32"/>
  <c r="P34" i="32"/>
  <c r="O34" i="32"/>
  <c r="N34" i="32"/>
  <c r="M34" i="32"/>
  <c r="L34" i="32"/>
  <c r="K34" i="32"/>
  <c r="J34" i="32"/>
  <c r="I34" i="32"/>
  <c r="H34" i="32"/>
  <c r="G34" i="32"/>
  <c r="F34" i="32"/>
  <c r="E34" i="32"/>
  <c r="P33" i="32"/>
  <c r="O33" i="32"/>
  <c r="N33" i="32"/>
  <c r="M33" i="32"/>
  <c r="L33" i="32"/>
  <c r="K33" i="32"/>
  <c r="J33" i="32"/>
  <c r="I33" i="32"/>
  <c r="H33" i="32"/>
  <c r="G33" i="32"/>
  <c r="F33" i="32"/>
  <c r="E33" i="32"/>
  <c r="P32" i="32"/>
  <c r="O32" i="32"/>
  <c r="N32" i="32"/>
  <c r="M32" i="32"/>
  <c r="L32" i="32"/>
  <c r="K32" i="32"/>
  <c r="J32" i="32"/>
  <c r="I32" i="32"/>
  <c r="H32" i="32"/>
  <c r="G32" i="32"/>
  <c r="F32" i="32"/>
  <c r="E32" i="32"/>
  <c r="P28" i="32"/>
  <c r="O28" i="32"/>
  <c r="N28" i="32"/>
  <c r="M28" i="32"/>
  <c r="L28" i="32"/>
  <c r="K28" i="32"/>
  <c r="J28" i="32"/>
  <c r="I28" i="32"/>
  <c r="H28" i="32"/>
  <c r="G28" i="32"/>
  <c r="F28" i="32"/>
  <c r="E28" i="32"/>
  <c r="P27" i="32"/>
  <c r="O27" i="32"/>
  <c r="N27" i="32"/>
  <c r="M27" i="32"/>
  <c r="L27" i="32"/>
  <c r="K27" i="32"/>
  <c r="J27" i="32"/>
  <c r="I27" i="32"/>
  <c r="H27" i="32"/>
  <c r="G27" i="32"/>
  <c r="F27" i="32"/>
  <c r="E27" i="32"/>
  <c r="P26" i="32"/>
  <c r="O26" i="32"/>
  <c r="N26" i="32"/>
  <c r="M26" i="32"/>
  <c r="L26" i="32"/>
  <c r="K26" i="32"/>
  <c r="J26" i="32"/>
  <c r="I26" i="32"/>
  <c r="H26" i="32"/>
  <c r="G26" i="32"/>
  <c r="F26" i="32"/>
  <c r="E26" i="32"/>
  <c r="E17" i="32"/>
  <c r="F17" i="32"/>
  <c r="G17" i="32"/>
  <c r="H17" i="32"/>
  <c r="I17" i="32"/>
  <c r="J17" i="32"/>
  <c r="K17" i="32"/>
  <c r="L17" i="32"/>
  <c r="M17" i="32"/>
  <c r="N17" i="32"/>
  <c r="O17" i="32"/>
  <c r="P17" i="32"/>
  <c r="E18" i="32"/>
  <c r="F18" i="32"/>
  <c r="G18" i="32"/>
  <c r="H18" i="32"/>
  <c r="I18" i="32"/>
  <c r="J18" i="32"/>
  <c r="K18" i="32"/>
  <c r="L18" i="32"/>
  <c r="M18" i="32"/>
  <c r="N18" i="32"/>
  <c r="O18" i="32"/>
  <c r="P18" i="32"/>
  <c r="E19" i="32"/>
  <c r="F19" i="32"/>
  <c r="G19" i="32"/>
  <c r="H19" i="32"/>
  <c r="I19" i="32"/>
  <c r="J19" i="32"/>
  <c r="K19" i="32"/>
  <c r="L19" i="32"/>
  <c r="M19" i="32"/>
  <c r="N19" i="32"/>
  <c r="O19" i="32"/>
  <c r="P19" i="32"/>
  <c r="E20" i="32"/>
  <c r="F20" i="32"/>
  <c r="G20" i="32"/>
  <c r="H20" i="32"/>
  <c r="I20" i="32"/>
  <c r="J20" i="32"/>
  <c r="K20" i="32"/>
  <c r="L20" i="32"/>
  <c r="M20" i="32"/>
  <c r="N20" i="32"/>
  <c r="O20" i="32"/>
  <c r="P20" i="32"/>
  <c r="E21" i="32"/>
  <c r="F21" i="32"/>
  <c r="G21" i="32"/>
  <c r="H21" i="32"/>
  <c r="I21" i="32"/>
  <c r="J21" i="32"/>
  <c r="K21" i="32"/>
  <c r="L21" i="32"/>
  <c r="M21" i="32"/>
  <c r="N21" i="32"/>
  <c r="O21" i="32"/>
  <c r="P21" i="32"/>
  <c r="E22" i="32"/>
  <c r="F22" i="32"/>
  <c r="G22" i="32"/>
  <c r="H22" i="32"/>
  <c r="I22" i="32"/>
  <c r="J22" i="32"/>
  <c r="K22" i="32"/>
  <c r="L22" i="32"/>
  <c r="M22" i="32"/>
  <c r="N22" i="32"/>
  <c r="O22" i="32"/>
  <c r="P22" i="32"/>
  <c r="E23" i="32"/>
  <c r="F23" i="32"/>
  <c r="G23" i="32"/>
  <c r="H23" i="32"/>
  <c r="I23" i="32"/>
  <c r="J23" i="32"/>
  <c r="K23" i="32"/>
  <c r="L23" i="32"/>
  <c r="M23" i="32"/>
  <c r="N23" i="32"/>
  <c r="O23" i="32"/>
  <c r="P23" i="32"/>
  <c r="P16" i="32"/>
  <c r="O16" i="32"/>
  <c r="N16" i="32"/>
  <c r="M16" i="32"/>
  <c r="L16" i="32"/>
  <c r="K16" i="32"/>
  <c r="J16" i="32"/>
  <c r="I16" i="32"/>
  <c r="H16" i="32"/>
  <c r="G16" i="32"/>
  <c r="F16" i="32"/>
  <c r="E16" i="32"/>
  <c r="F9" i="32"/>
  <c r="G9" i="32"/>
  <c r="H9" i="32"/>
  <c r="I9" i="32"/>
  <c r="J9" i="32"/>
  <c r="K9" i="32"/>
  <c r="L9" i="32"/>
  <c r="M9" i="32"/>
  <c r="N9" i="32"/>
  <c r="O9" i="32"/>
  <c r="P9" i="32"/>
  <c r="F10" i="32"/>
  <c r="G10" i="32"/>
  <c r="H10" i="32"/>
  <c r="I10" i="32"/>
  <c r="J10" i="32"/>
  <c r="K10" i="32"/>
  <c r="L10" i="32"/>
  <c r="M10" i="32"/>
  <c r="N10" i="32"/>
  <c r="O10" i="32"/>
  <c r="P10" i="32"/>
  <c r="F11" i="32"/>
  <c r="G11" i="32"/>
  <c r="H11" i="32"/>
  <c r="I11" i="32"/>
  <c r="J11" i="32"/>
  <c r="K11" i="32"/>
  <c r="L11" i="32"/>
  <c r="M11" i="32"/>
  <c r="N11" i="32"/>
  <c r="O11" i="32"/>
  <c r="P11" i="32"/>
  <c r="F12" i="32"/>
  <c r="G12" i="32"/>
  <c r="H12" i="32"/>
  <c r="I12" i="32"/>
  <c r="J12" i="32"/>
  <c r="K12" i="32"/>
  <c r="L12" i="32"/>
  <c r="M12" i="32"/>
  <c r="N12" i="32"/>
  <c r="O12" i="32"/>
  <c r="P12" i="32"/>
  <c r="F13" i="32"/>
  <c r="G13" i="32"/>
  <c r="H13" i="32"/>
  <c r="I13" i="32"/>
  <c r="J13" i="32"/>
  <c r="K13" i="32"/>
  <c r="L13" i="32"/>
  <c r="M13" i="32"/>
  <c r="N13" i="32"/>
  <c r="O13" i="32"/>
  <c r="P13" i="32"/>
  <c r="E10" i="32"/>
  <c r="E11" i="32"/>
  <c r="E12" i="32"/>
  <c r="E13" i="32"/>
  <c r="E9" i="32"/>
  <c r="Y137" i="32" l="1"/>
  <c r="Y149" i="32"/>
  <c r="Y154" i="32"/>
  <c r="Y138" i="32"/>
  <c r="Y139" i="32"/>
  <c r="Y140" i="32"/>
  <c r="Y141" i="32"/>
  <c r="Y151" i="32"/>
  <c r="Y150" i="32"/>
  <c r="Y148" i="32"/>
  <c r="Y147" i="32"/>
  <c r="Y146" i="32"/>
  <c r="Y145" i="32"/>
  <c r="Y157" i="32"/>
  <c r="Y156" i="32"/>
  <c r="Y160" i="32"/>
  <c r="Y162" i="32"/>
  <c r="Y161" i="32"/>
  <c r="G10" i="30" l="1"/>
  <c r="H10" i="30"/>
  <c r="I10" i="30"/>
  <c r="J10" i="30"/>
  <c r="K10" i="30"/>
  <c r="L10" i="30"/>
</calcChain>
</file>

<file path=xl/sharedStrings.xml><?xml version="1.0" encoding="utf-8"?>
<sst xmlns="http://schemas.openxmlformats.org/spreadsheetml/2006/main" count="415" uniqueCount="91">
  <si>
    <t>Core Energy Group</t>
  </si>
  <si>
    <t>Table of Contents</t>
  </si>
  <si>
    <t>Disclaimer</t>
  </si>
  <si>
    <t>Any party who uses this workbook is assumed to have read and agreed to the Disclaimer located on this tab.</t>
  </si>
  <si>
    <t>Contents</t>
  </si>
  <si>
    <t>Source</t>
  </si>
  <si>
    <t xml:space="preserve">AEMC Electricity Price Forecast </t>
  </si>
  <si>
    <t>-</t>
  </si>
  <si>
    <t>AEMC | 2014</t>
  </si>
  <si>
    <t>Difference</t>
  </si>
  <si>
    <t>JGN Demand Forecast Model_FY2014_Final_AERCONFIDENTIAL, Assumptions Tab</t>
  </si>
  <si>
    <t>Demand Forecast Comparison</t>
  </si>
  <si>
    <t>Tariff V</t>
  </si>
  <si>
    <t>Total Demand by Customer Class</t>
  </si>
  <si>
    <t>Residential</t>
  </si>
  <si>
    <t>Small Business</t>
  </si>
  <si>
    <t>I&amp;C (Before Tariff Switching)</t>
  </si>
  <si>
    <t>I&amp;C (Adjusted for Tariff Switching)</t>
  </si>
  <si>
    <t>Total Demand</t>
  </si>
  <si>
    <t>JGN Original Submitted Forecast | Excluding Carbon</t>
  </si>
  <si>
    <t>JGN Original Submitted Forecast | Including Carbon</t>
  </si>
  <si>
    <t>Demand per Connection by Customer Type</t>
  </si>
  <si>
    <t>Existing Residential</t>
  </si>
  <si>
    <t>New E-to-G</t>
  </si>
  <si>
    <t>New Estates</t>
  </si>
  <si>
    <t>New Med Density</t>
  </si>
  <si>
    <t>All Residential</t>
  </si>
  <si>
    <t>Total Connections by Customer Class</t>
  </si>
  <si>
    <t>I&amp;C</t>
  </si>
  <si>
    <t>Total Connections</t>
  </si>
  <si>
    <t>JGN Revised FY2014 Forecast | Excluding Carbon</t>
  </si>
  <si>
    <t xml:space="preserve">JGN Revised FY2014 Forecast - AEMC Pricing and Impact Update | Excluding Carbon </t>
  </si>
  <si>
    <t>Tariff D</t>
  </si>
  <si>
    <t>ACQ</t>
  </si>
  <si>
    <t>MDQ</t>
  </si>
  <si>
    <t>CD</t>
  </si>
  <si>
    <t>Demand Forecasts</t>
  </si>
  <si>
    <t>TOTAL
(16-20)</t>
  </si>
  <si>
    <t>JGN Revised AEMC Pricing and Impact Update Forecast | Excluding Carbon</t>
  </si>
  <si>
    <t>Check</t>
  </si>
  <si>
    <t>JGN Revised FY2014 Forecast - AEMC Pricing and Impact Update | Including Carbon Comparison</t>
  </si>
  <si>
    <t>4.2.2 Core's Response</t>
  </si>
  <si>
    <t>Core Energy</t>
  </si>
  <si>
    <t>DAE</t>
  </si>
  <si>
    <t>Absolute Difference</t>
  </si>
  <si>
    <t xml:space="preserve">Percentage Difference </t>
  </si>
  <si>
    <t>Table X.X Total Residential Consumption in Forecast Period | GJ</t>
  </si>
  <si>
    <t>Table X.X Total I&amp;C Consumption in Forecast Period | GJ</t>
  </si>
  <si>
    <t>4.3.2 Core's Response</t>
  </si>
  <si>
    <t>Table X.X Total Small Business Consumption Forecast | GJ</t>
  </si>
  <si>
    <t>Percentage Difference</t>
  </si>
  <si>
    <t>4.3.2.1 Structural Change Testing</t>
  </si>
  <si>
    <t>Table X.X Historical 2002-13 | Annual Change in Small Business Consumption and Consumption per Connection | %</t>
  </si>
  <si>
    <t>Growth Rates</t>
  </si>
  <si>
    <t>Avg</t>
  </si>
  <si>
    <t xml:space="preserve">Avg </t>
  </si>
  <si>
    <t>Weather Norm. Consumption</t>
  </si>
  <si>
    <t>Consumption / Connection</t>
  </si>
  <si>
    <t>03-13</t>
  </si>
  <si>
    <t>08-13</t>
  </si>
  <si>
    <t>Table X.X Historical 2002-14 | Annual Change in Small Business Consumption and Consumption per Connection | %</t>
  </si>
  <si>
    <t>03-14</t>
  </si>
  <si>
    <t>08-14</t>
  </si>
  <si>
    <t>4.4.2 Core's Response</t>
  </si>
  <si>
    <t>4.5.2 Core's Response</t>
  </si>
  <si>
    <t>4.6.2 Core's Response</t>
  </si>
  <si>
    <t>Table X.X Historical Small Business Connections | No.</t>
  </si>
  <si>
    <t>Connections</t>
  </si>
  <si>
    <t>Opening Connections</t>
  </si>
  <si>
    <t>New connections</t>
  </si>
  <si>
    <t>Disconnections</t>
  </si>
  <si>
    <t>Balancing/ Unreconciled Items</t>
  </si>
  <si>
    <t>4.7.2 Core's Response</t>
  </si>
  <si>
    <t>Table X.X Residential Consumption | Disconnection Forecast | GJ</t>
  </si>
  <si>
    <t>Core</t>
  </si>
  <si>
    <t>Core's Response to AER</t>
  </si>
  <si>
    <t>February 2015</t>
  </si>
  <si>
    <t>Demand Forecasts Comparison</t>
  </si>
  <si>
    <t>AEMC Electricity Prices</t>
  </si>
  <si>
    <t>CORE RESPONSE TO AER</t>
  </si>
  <si>
    <t>Demand forecasts resulting from model revisions, such as update of FY2014 data, removal of carbon price, and update of AEMC electricity price changes.</t>
  </si>
  <si>
    <t>The incremental changes due to model revisions.</t>
  </si>
  <si>
    <t xml:space="preserve">Comparison of AEMC retail electricity price changes between FY2013 and FY2014 forecasts. </t>
  </si>
  <si>
    <t>Provides a summary of the data tables contained in Core Energy's Expert Report for JGN GAAR demand forecasts. This data is derived predominately from 2014_Data Book_Statistical Analysis.</t>
  </si>
  <si>
    <t>Core Expert Report | Databook</t>
  </si>
  <si>
    <t>Forecast Change in Retail Electricity Prices | %</t>
  </si>
  <si>
    <t>04-14</t>
  </si>
  <si>
    <t>Table X.X Annual Percentage Growth in Historical Small Business Connections | %</t>
  </si>
  <si>
    <t>IPART 2013 | Estimate adjusted for carbon cost</t>
  </si>
  <si>
    <t xml:space="preserve">IPART 2013 </t>
  </si>
  <si>
    <t>2014.05.19_JGN Demand Forecast Model_AER Copy</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</si>
</sst>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2" formatCode="_-&quot;$&quot;* #,##0_-;\-&quot;$&quot;* #,##0_-;_-&quot;$&quot;* &quot;-&quot;_-;_-@_-"/>
    <numFmt numFmtId="41" formatCode="_-* #,##0_-;\-* #,##0_-;_-* &quot;-&quot;_-;_-@_-"/>
    <numFmt numFmtId="44" formatCode="_-&quot;$&quot;* #,##0.00_-;\-&quot;$&quot;* #,##0.00_-;_-&quot;$&quot;* &quot;-&quot;??_-;_-@_-"/>
    <numFmt numFmtId="43" formatCode="_-* #,##0.00_-;\-* #,##0.00_-;_-* &quot;-&quot;??_-;_-@_-"/>
    <numFmt numFmtId="164" formatCode="#,##0;\(#,##0\);\-"/>
    <numFmt numFmtId="165" formatCode="#,##0.00;\(#,##0.00\);\-"/>
    <numFmt numFmtId="166" formatCode="#,##0.0;\(#,##0.0\);\-"/>
    <numFmt numFmtId="167" formatCode="#,##0.0"/>
  </numFmts>
  <fonts count="53" x14ac:knownFonts="1">
    <font>
      <sz val="10"/>
      <color theme="1"/>
      <name val="Arial"/>
      <family val="2"/>
    </font>
    <font>
      <sz val="16"/>
      <color theme="1"/>
      <name val="Arial"/>
      <family val="2"/>
    </font>
    <font>
      <sz val="16"/>
      <color theme="0"/>
      <name val="Arial"/>
      <family val="2"/>
    </font>
    <font>
      <b/>
      <sz val="10"/>
      <color theme="0"/>
      <name val="Arial"/>
      <family val="2"/>
    </font>
    <font>
      <sz val="12"/>
      <color theme="0"/>
      <name val="Arial"/>
      <family val="2"/>
    </font>
    <font>
      <sz val="11"/>
      <color theme="1"/>
      <name val="Calibri"/>
      <family val="2"/>
      <scheme val="minor"/>
    </font>
    <font>
      <b/>
      <sz val="18"/>
      <color theme="3"/>
      <name val="Cambria"/>
      <family val="2"/>
      <scheme val="maj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b/>
      <sz val="10"/>
      <color theme="9" tint="-0.249977111117893"/>
      <name val="Arial"/>
      <family val="2"/>
    </font>
    <font>
      <sz val="8"/>
      <name val="Arial"/>
      <family val="2"/>
    </font>
    <font>
      <b/>
      <sz val="8"/>
      <color theme="9" tint="-0.249977111117893"/>
      <name val="Arial"/>
      <family val="2"/>
    </font>
    <font>
      <b/>
      <u/>
      <sz val="8"/>
      <color theme="9" tint="-0.24994659260841701"/>
      <name val="Arial"/>
      <family val="2"/>
    </font>
    <font>
      <b/>
      <sz val="16"/>
      <color theme="9" tint="-0.24994659260841701"/>
      <name val="Arial"/>
      <family val="2"/>
    </font>
    <font>
      <b/>
      <sz val="14"/>
      <color theme="9" tint="-0.24994659260841701"/>
      <name val="Arial"/>
      <family val="2"/>
    </font>
    <font>
      <b/>
      <sz val="10"/>
      <color theme="9" tint="-0.24994659260841701"/>
      <name val="Arial"/>
      <family val="2"/>
    </font>
    <font>
      <u/>
      <sz val="10"/>
      <color theme="0" tint="-0.499984740745262"/>
      <name val="Arial"/>
      <family val="2"/>
    </font>
    <font>
      <b/>
      <u/>
      <sz val="10"/>
      <color theme="9" tint="-0.24994659260841701"/>
      <name val="Arial"/>
      <family val="2"/>
    </font>
    <font>
      <sz val="10"/>
      <color theme="1" tint="0.24994659260841701"/>
      <name val="Arial"/>
      <family val="2"/>
    </font>
    <font>
      <sz val="9"/>
      <color theme="1" tint="0.24994659260841701"/>
      <name val="Arial"/>
      <family val="2"/>
    </font>
    <font>
      <sz val="9"/>
      <color theme="9" tint="-0.24994659260841701"/>
      <name val="Arial"/>
      <family val="2"/>
    </font>
    <font>
      <b/>
      <sz val="9"/>
      <color theme="0"/>
      <name val="Arial"/>
      <family val="2"/>
    </font>
    <font>
      <b/>
      <sz val="11"/>
      <color theme="1" tint="0.24994659260841701"/>
      <name val="Arial"/>
      <family val="2"/>
    </font>
    <font>
      <sz val="10"/>
      <color theme="0"/>
      <name val="Arial"/>
      <family val="2"/>
    </font>
    <font>
      <sz val="8"/>
      <color theme="0" tint="-0.24994659260841701"/>
      <name val="Arial"/>
      <family val="2"/>
    </font>
    <font>
      <sz val="8"/>
      <color theme="1"/>
      <name val="Arial"/>
      <family val="2"/>
    </font>
    <font>
      <b/>
      <sz val="8"/>
      <color theme="1"/>
      <name val="Arial"/>
      <family val="2"/>
    </font>
    <font>
      <b/>
      <sz val="8"/>
      <color rgb="FFC00000"/>
      <name val="Arial"/>
      <family val="2"/>
    </font>
    <font>
      <b/>
      <sz val="9"/>
      <color theme="1"/>
      <name val="Arial"/>
      <family val="2"/>
    </font>
    <font>
      <b/>
      <sz val="8"/>
      <color theme="0"/>
      <name val="Arial"/>
      <family val="2"/>
    </font>
    <font>
      <u/>
      <sz val="8"/>
      <color theme="9" tint="-0.24994659260841701"/>
      <name val="Arial"/>
      <family val="2"/>
    </font>
    <font>
      <b/>
      <sz val="8"/>
      <color theme="9" tint="-0.24994659260841701"/>
      <name val="Arial"/>
      <family val="2"/>
    </font>
    <font>
      <sz val="8"/>
      <color theme="0" tint="-0.499984740745262"/>
      <name val="Arial"/>
      <family val="2"/>
    </font>
    <font>
      <sz val="8"/>
      <color rgb="FF3366FF"/>
      <name val="Arial"/>
      <family val="2"/>
    </font>
    <font>
      <sz val="8"/>
      <color rgb="FF00B050"/>
      <name val="Arial"/>
      <family val="2"/>
    </font>
    <font>
      <sz val="8"/>
      <color theme="0"/>
      <name val="Arial"/>
      <family val="2"/>
    </font>
    <font>
      <b/>
      <sz val="8"/>
      <color rgb="FFFFFFFF"/>
      <name val="Arial"/>
      <family val="2"/>
    </font>
    <font>
      <b/>
      <sz val="7"/>
      <color rgb="FFFFFFFF"/>
      <name val="Arial"/>
      <family val="2"/>
    </font>
    <font>
      <b/>
      <sz val="11"/>
      <color rgb="FFFF0000"/>
      <name val="Calibri"/>
      <family val="2"/>
      <scheme val="minor"/>
    </font>
    <font>
      <sz val="8"/>
      <color rgb="FF000000"/>
      <name val="Arial"/>
      <family val="2"/>
    </font>
    <font>
      <b/>
      <sz val="8"/>
      <color rgb="FF000000"/>
      <name val="Arial"/>
      <family val="2"/>
    </font>
    <font>
      <sz val="8"/>
      <color theme="1"/>
      <name val="Univers LT Std 45 Light"/>
      <family val="2"/>
    </font>
    <font>
      <sz val="8"/>
      <color rgb="FF404040"/>
      <name val="Arial"/>
      <family val="2"/>
    </font>
    <font>
      <b/>
      <sz val="8"/>
      <color rgb="FF404040"/>
      <name val="Arial"/>
      <family val="2"/>
    </font>
  </fonts>
  <fills count="53">
    <fill>
      <patternFill patternType="none"/>
    </fill>
    <fill>
      <patternFill patternType="gray125"/>
    </fill>
    <fill>
      <patternFill patternType="solid">
        <fgColor theme="1" tint="0.249977111117893"/>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theme="0" tint="-0.14999847407452621"/>
        <bgColor indexed="64"/>
      </patternFill>
    </fill>
    <fill>
      <patternFill patternType="solid">
        <fgColor theme="0" tint="-0.14996795556505021"/>
        <bgColor indexed="64"/>
      </patternFill>
    </fill>
    <fill>
      <patternFill patternType="solid">
        <fgColor theme="0" tint="-4.9989318521683403E-2"/>
        <bgColor indexed="64"/>
      </patternFill>
    </fill>
    <fill>
      <patternFill patternType="solid">
        <fgColor theme="0" tint="-0.499984740745262"/>
        <bgColor indexed="64"/>
      </patternFill>
    </fill>
    <fill>
      <patternFill patternType="solid">
        <fgColor theme="0" tint="-0.24994659260841701"/>
        <bgColor indexed="64"/>
      </patternFill>
    </fill>
    <fill>
      <patternFill patternType="solid">
        <fgColor theme="3" tint="0.79998168889431442"/>
        <bgColor indexed="64"/>
      </patternFill>
    </fill>
    <fill>
      <patternFill patternType="solid">
        <fgColor theme="9" tint="0.59996337778862885"/>
        <bgColor indexed="64"/>
      </patternFill>
    </fill>
    <fill>
      <patternFill patternType="solid">
        <fgColor theme="6" tint="0.79998168889431442"/>
        <bgColor indexed="64"/>
      </patternFill>
    </fill>
    <fill>
      <patternFill patternType="solid">
        <fgColor theme="9" tint="0.79998168889431442"/>
        <bgColor indexed="64"/>
      </patternFill>
    </fill>
    <fill>
      <patternFill patternType="lightUp">
        <fgColor theme="0"/>
        <bgColor theme="9" tint="0.59996337778862885"/>
      </patternFill>
    </fill>
    <fill>
      <patternFill patternType="solid">
        <fgColor rgb="FF808080"/>
        <bgColor indexed="64"/>
      </patternFill>
    </fill>
    <fill>
      <patternFill patternType="solid">
        <fgColor rgb="FFE36C0A"/>
        <bgColor indexed="64"/>
      </patternFill>
    </fill>
    <fill>
      <patternFill patternType="solid">
        <fgColor rgb="FFFDE9D9"/>
        <bgColor indexed="64"/>
      </patternFill>
    </fill>
    <fill>
      <patternFill patternType="solid">
        <fgColor rgb="FF7F7F7F"/>
        <bgColor indexed="64"/>
      </patternFill>
    </fill>
    <fill>
      <patternFill patternType="solid">
        <fgColor rgb="FFA6A6A6"/>
        <bgColor indexed="64"/>
      </patternFill>
    </fill>
    <fill>
      <patternFill patternType="solid">
        <fgColor rgb="FFD8D8D8"/>
        <bgColor indexed="64"/>
      </patternFill>
    </fill>
    <fill>
      <patternFill patternType="solid">
        <fgColor theme="9" tint="0.59999389629810485"/>
        <bgColor indexed="64"/>
      </patternFill>
    </fill>
    <fill>
      <patternFill patternType="solid">
        <fgColor rgb="FFF2F2F2"/>
        <bgColor indexed="64"/>
      </patternFill>
    </fill>
  </fills>
  <borders count="25">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thin">
        <color theme="0"/>
      </bottom>
      <diagonal/>
    </border>
    <border>
      <left/>
      <right/>
      <top style="thin">
        <color theme="0"/>
      </top>
      <bottom style="thin">
        <color theme="0"/>
      </bottom>
      <diagonal/>
    </border>
    <border>
      <left/>
      <right/>
      <top style="thin">
        <color theme="0"/>
      </top>
      <bottom/>
      <diagonal/>
    </border>
    <border>
      <left style="thin">
        <color theme="0"/>
      </left>
      <right style="thin">
        <color theme="0"/>
      </right>
      <top style="thin">
        <color theme="0"/>
      </top>
      <bottom style="thin">
        <color theme="0"/>
      </bottom>
      <diagonal/>
    </border>
    <border>
      <left style="thin">
        <color theme="9" tint="-0.24994659260841701"/>
      </left>
      <right style="thin">
        <color theme="9" tint="-0.24994659260841701"/>
      </right>
      <top style="thin">
        <color theme="9" tint="-0.24994659260841701"/>
      </top>
      <bottom style="thin">
        <color theme="9" tint="-0.24994659260841701"/>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right style="medium">
        <color rgb="FFFFFFFF"/>
      </right>
      <top/>
      <bottom style="medium">
        <color rgb="FFFFFFFF"/>
      </bottom>
      <diagonal/>
    </border>
    <border>
      <left/>
      <right style="medium">
        <color rgb="FFFFFFFF"/>
      </right>
      <top/>
      <bottom style="medium">
        <color rgb="FFBFBFBF"/>
      </bottom>
      <diagonal/>
    </border>
    <border>
      <left style="medium">
        <color rgb="FFFFFFFF"/>
      </left>
      <right style="medium">
        <color rgb="FFFFFFFF"/>
      </right>
      <top style="medium">
        <color rgb="FFFFFFFF"/>
      </top>
      <bottom style="medium">
        <color rgb="FFFFFFFF"/>
      </bottom>
      <diagonal/>
    </border>
    <border>
      <left/>
      <right style="medium">
        <color rgb="FFFFFFFF"/>
      </right>
      <top style="medium">
        <color rgb="FFFFFFFF"/>
      </top>
      <bottom style="medium">
        <color rgb="FFFFFFFF"/>
      </bottom>
      <diagonal/>
    </border>
    <border>
      <left style="medium">
        <color rgb="FFFFFFFF"/>
      </left>
      <right/>
      <top style="medium">
        <color rgb="FFFFFFFF"/>
      </top>
      <bottom style="medium">
        <color rgb="FFFFFFFF"/>
      </bottom>
      <diagonal/>
    </border>
    <border>
      <left/>
      <right/>
      <top style="medium">
        <color rgb="FFFFFFFF"/>
      </top>
      <bottom style="medium">
        <color rgb="FFFFFFFF"/>
      </bottom>
      <diagonal/>
    </border>
    <border>
      <left style="medium">
        <color rgb="FFFFFFFF"/>
      </left>
      <right style="medium">
        <color rgb="FFFFFFFF"/>
      </right>
      <top/>
      <bottom style="medium">
        <color rgb="FFFFFFFF"/>
      </bottom>
      <diagonal/>
    </border>
    <border>
      <left/>
      <right/>
      <top/>
      <bottom style="medium">
        <color rgb="FFFFFFFF"/>
      </bottom>
      <diagonal/>
    </border>
    <border>
      <left style="medium">
        <color rgb="FFFFFFFF"/>
      </left>
      <right style="medium">
        <color rgb="FFFFFFFF"/>
      </right>
      <top/>
      <bottom/>
      <diagonal/>
    </border>
    <border>
      <left style="medium">
        <color rgb="FFFFFFFF"/>
      </left>
      <right style="medium">
        <color rgb="FFFFFFFF"/>
      </right>
      <top style="medium">
        <color rgb="FFFFFFFF"/>
      </top>
      <bottom/>
      <diagonal/>
    </border>
    <border>
      <left/>
      <right style="medium">
        <color rgb="FFFFFFFF"/>
      </right>
      <top style="medium">
        <color rgb="FFFFFFFF"/>
      </top>
      <bottom/>
      <diagonal/>
    </border>
    <border>
      <left/>
      <right style="medium">
        <color rgb="FFFFFFFF"/>
      </right>
      <top/>
      <bottom/>
      <diagonal/>
    </border>
  </borders>
  <cellStyleXfs count="81">
    <xf numFmtId="0" fontId="0" fillId="0" borderId="0"/>
    <xf numFmtId="0" fontId="21" fillId="0" borderId="0" applyNumberFormat="0" applyFill="0" applyBorder="0" applyAlignment="0" applyProtection="0">
      <alignment vertical="top"/>
      <protection locked="0"/>
    </xf>
    <xf numFmtId="0" fontId="20" fillId="35" borderId="6">
      <alignment horizontal="center" vertical="center"/>
    </xf>
    <xf numFmtId="0" fontId="30" fillId="39" borderId="0"/>
    <xf numFmtId="0" fontId="38" fillId="38" borderId="9">
      <alignment horizontal="center" vertical="center"/>
    </xf>
    <xf numFmtId="0" fontId="35" fillId="36" borderId="9">
      <alignment vertical="center"/>
    </xf>
    <xf numFmtId="164" fontId="34" fillId="37" borderId="9">
      <alignment horizontal="right" vertical="center" indent="1"/>
    </xf>
    <xf numFmtId="43" fontId="28" fillId="37" borderId="0"/>
    <xf numFmtId="0" fontId="3" fillId="2" borderId="0"/>
    <xf numFmtId="0" fontId="4" fillId="2" borderId="0"/>
    <xf numFmtId="0" fontId="2" fillId="2" borderId="0"/>
    <xf numFmtId="0" fontId="27" fillId="36" borderId="7">
      <alignment horizontal="left" vertical="center" wrapText="1" indent="1"/>
    </xf>
    <xf numFmtId="0" fontId="26"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43" fontId="5" fillId="0" borderId="0" applyFont="0" applyFill="0" applyBorder="0" applyAlignment="0" applyProtection="0"/>
    <xf numFmtId="41" fontId="5" fillId="0" borderId="0" applyFont="0" applyFill="0" applyBorder="0" applyAlignment="0" applyProtection="0"/>
    <xf numFmtId="44" fontId="5" fillId="0" borderId="0" applyFont="0" applyFill="0" applyBorder="0" applyAlignment="0" applyProtection="0"/>
    <xf numFmtId="42" fontId="5" fillId="0" borderId="0" applyFont="0" applyFill="0" applyBorder="0" applyAlignment="0" applyProtection="0"/>
    <xf numFmtId="9" fontId="5" fillId="0" borderId="0" applyFont="0" applyFill="0" applyBorder="0" applyAlignment="0" applyProtection="0"/>
    <xf numFmtId="0" fontId="6" fillId="0" borderId="0" applyNumberFormat="0" applyFill="0" applyBorder="0" applyAlignment="0" applyProtection="0"/>
    <xf numFmtId="0" fontId="22" fillId="0" borderId="0" applyNumberFormat="0" applyAlignment="0" applyProtection="0"/>
    <xf numFmtId="0" fontId="23" fillId="0" borderId="0" applyNumberFormat="0" applyFill="0" applyAlignment="0" applyProtection="0"/>
    <xf numFmtId="0" fontId="24" fillId="0" borderId="0" applyNumberFormat="0" applyFill="0" applyAlignment="0" applyProtection="0"/>
    <xf numFmtId="0" fontId="29" fillId="0" borderId="0" applyNumberFormat="0" applyFill="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0" applyNumberFormat="0" applyBorder="0" applyAlignment="0" applyProtection="0"/>
    <xf numFmtId="0" fontId="10" fillId="6" borderId="1" applyNumberFormat="0" applyAlignment="0" applyProtection="0"/>
    <xf numFmtId="0" fontId="11" fillId="7" borderId="2" applyNumberFormat="0" applyAlignment="0" applyProtection="0"/>
    <xf numFmtId="0" fontId="12" fillId="7" borderId="1" applyNumberFormat="0" applyAlignment="0" applyProtection="0"/>
    <xf numFmtId="0" fontId="13" fillId="0" borderId="3" applyNumberFormat="0" applyFill="0" applyAlignment="0" applyProtection="0"/>
    <xf numFmtId="0" fontId="14" fillId="8" borderId="4" applyNumberFormat="0" applyAlignment="0" applyProtection="0"/>
    <xf numFmtId="0" fontId="15" fillId="0" borderId="0" applyNumberFormat="0" applyFill="0" applyBorder="0" applyAlignment="0" applyProtection="0"/>
    <xf numFmtId="0" fontId="5" fillId="9" borderId="5" applyNumberFormat="0" applyFont="0" applyAlignment="0" applyProtection="0"/>
    <xf numFmtId="0" fontId="16" fillId="0" borderId="0" applyNumberFormat="0" applyFill="0" applyBorder="0" applyAlignment="0" applyProtection="0"/>
    <xf numFmtId="4" fontId="31" fillId="36" borderId="8" applyAlignment="0" applyProtection="0"/>
    <xf numFmtId="0" fontId="17"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5" fillId="19" borderId="0" applyNumberFormat="0" applyBorder="0" applyAlignment="0" applyProtection="0"/>
    <xf numFmtId="0" fontId="5" fillId="20" borderId="0" applyNumberFormat="0" applyBorder="0" applyAlignment="0" applyProtection="0"/>
    <xf numFmtId="0" fontId="17" fillId="21" borderId="0" applyNumberFormat="0" applyBorder="0" applyAlignment="0" applyProtection="0"/>
    <xf numFmtId="0" fontId="17" fillId="22" borderId="0" applyNumberFormat="0" applyBorder="0" applyAlignment="0" applyProtection="0"/>
    <xf numFmtId="0" fontId="5" fillId="23" borderId="0" applyNumberFormat="0" applyBorder="0" applyAlignment="0" applyProtection="0"/>
    <xf numFmtId="0" fontId="5" fillId="24" borderId="0" applyNumberFormat="0" applyBorder="0" applyAlignment="0" applyProtection="0"/>
    <xf numFmtId="0" fontId="17" fillId="25" borderId="0" applyNumberFormat="0" applyBorder="0" applyAlignment="0" applyProtection="0"/>
    <xf numFmtId="0" fontId="17" fillId="26" borderId="0" applyNumberFormat="0" applyBorder="0" applyAlignment="0" applyProtection="0"/>
    <xf numFmtId="0" fontId="5" fillId="27" borderId="0" applyNumberFormat="0" applyBorder="0" applyAlignment="0" applyProtection="0"/>
    <xf numFmtId="0" fontId="5" fillId="28" borderId="0" applyNumberFormat="0" applyBorder="0" applyAlignment="0" applyProtection="0"/>
    <xf numFmtId="0" fontId="17" fillId="29" borderId="0" applyNumberFormat="0" applyBorder="0" applyAlignment="0" applyProtection="0"/>
    <xf numFmtId="0" fontId="17" fillId="30" borderId="0" applyNumberFormat="0" applyBorder="0" applyAlignment="0" applyProtection="0"/>
    <xf numFmtId="0" fontId="5" fillId="31" borderId="0" applyNumberFormat="0" applyBorder="0" applyAlignment="0" applyProtection="0"/>
    <xf numFmtId="0" fontId="5" fillId="32" borderId="0" applyNumberFormat="0" applyBorder="0" applyAlignment="0" applyProtection="0"/>
    <xf numFmtId="0" fontId="17" fillId="33" borderId="0" applyNumberFormat="0" applyBorder="0" applyAlignment="0" applyProtection="0"/>
    <xf numFmtId="0" fontId="28" fillId="36" borderId="7">
      <alignment horizontal="left" vertical="center" indent="1"/>
    </xf>
    <xf numFmtId="0" fontId="33" fillId="0" borderId="0"/>
    <xf numFmtId="0" fontId="34" fillId="35" borderId="9">
      <alignment horizontal="left" vertical="center" indent="1"/>
    </xf>
    <xf numFmtId="0" fontId="35" fillId="39" borderId="9">
      <alignment horizontal="right" vertical="center" indent="1"/>
    </xf>
    <xf numFmtId="164" fontId="34" fillId="36" borderId="9">
      <alignment horizontal="right" vertical="center" indent="1"/>
    </xf>
    <xf numFmtId="0" fontId="36" fillId="0" borderId="0" applyFill="0"/>
    <xf numFmtId="164" fontId="35" fillId="36" borderId="9">
      <alignment horizontal="right" indent="1"/>
    </xf>
    <xf numFmtId="164" fontId="37" fillId="39" borderId="9">
      <alignment vertical="center"/>
    </xf>
    <xf numFmtId="164" fontId="40" fillId="0" borderId="9">
      <alignment horizontal="left"/>
    </xf>
    <xf numFmtId="0" fontId="39" fillId="0" borderId="0" applyNumberFormat="0" applyFill="0" applyBorder="0" applyProtection="0">
      <alignment vertical="center"/>
    </xf>
    <xf numFmtId="164" fontId="34" fillId="0" borderId="0"/>
    <xf numFmtId="164" fontId="34" fillId="0" borderId="9" applyBorder="0">
      <alignment horizontal="left" indent="1"/>
    </xf>
    <xf numFmtId="165" fontId="41" fillId="0" borderId="0">
      <alignment horizontal="center" vertical="center"/>
    </xf>
    <xf numFmtId="14" fontId="42" fillId="40" borderId="9">
      <alignment horizontal="right" indent="1"/>
    </xf>
    <xf numFmtId="166" fontId="34" fillId="41" borderId="9">
      <alignment horizontal="center"/>
    </xf>
    <xf numFmtId="0" fontId="43" fillId="42" borderId="9">
      <alignment horizontal="right" indent="1"/>
    </xf>
    <xf numFmtId="0" fontId="34" fillId="0" borderId="0">
      <alignment horizontal="right" indent="1"/>
    </xf>
    <xf numFmtId="0" fontId="34" fillId="43" borderId="0">
      <alignment horizontal="right" indent="1"/>
    </xf>
    <xf numFmtId="0" fontId="35" fillId="44" borderId="10">
      <alignment horizontal="right" indent="1"/>
    </xf>
    <xf numFmtId="0" fontId="34" fillId="0" borderId="9">
      <alignment horizontal="right" indent="1"/>
    </xf>
    <xf numFmtId="19" fontId="41" fillId="0" borderId="0">
      <alignment vertical="center"/>
    </xf>
  </cellStyleXfs>
  <cellXfs count="101">
    <xf numFmtId="0" fontId="0" fillId="0" borderId="0" xfId="0"/>
    <xf numFmtId="0" fontId="26" fillId="35" borderId="7" xfId="12" applyFill="1" applyBorder="1" applyAlignment="1" applyProtection="1">
      <alignment horizontal="left" vertical="center"/>
    </xf>
    <xf numFmtId="0" fontId="26" fillId="35" borderId="6" xfId="12" applyFill="1" applyBorder="1" applyAlignment="1" applyProtection="1">
      <alignment horizontal="left" vertical="center"/>
    </xf>
    <xf numFmtId="0" fontId="0" fillId="2" borderId="0" xfId="0" applyFill="1"/>
    <xf numFmtId="0" fontId="1" fillId="2" borderId="0" xfId="0" applyFont="1" applyFill="1"/>
    <xf numFmtId="0" fontId="2" fillId="2" borderId="0" xfId="0" applyFont="1" applyFill="1"/>
    <xf numFmtId="0" fontId="4" fillId="2" borderId="0" xfId="0" applyFont="1" applyFill="1"/>
    <xf numFmtId="0" fontId="19" fillId="34" borderId="0" xfId="0" applyFont="1" applyFill="1" applyAlignment="1">
      <alignment horizontal="left" vertical="center"/>
    </xf>
    <xf numFmtId="0" fontId="0" fillId="0" borderId="0" xfId="0"/>
    <xf numFmtId="0" fontId="34" fillId="34" borderId="0" xfId="0" applyFont="1" applyFill="1" applyAlignment="1">
      <alignment vertical="center"/>
    </xf>
    <xf numFmtId="0" fontId="34" fillId="34" borderId="0" xfId="0" applyFont="1" applyFill="1" applyAlignment="1">
      <alignment horizontal="left" vertical="center"/>
    </xf>
    <xf numFmtId="0" fontId="34" fillId="34" borderId="0" xfId="0" applyFont="1" applyFill="1" applyAlignment="1">
      <alignment horizontal="right" vertical="center"/>
    </xf>
    <xf numFmtId="0" fontId="20" fillId="34" borderId="0" xfId="0" applyFont="1" applyFill="1" applyAlignment="1">
      <alignment horizontal="left" vertical="center"/>
    </xf>
    <xf numFmtId="0" fontId="18" fillId="35" borderId="6" xfId="0" applyFont="1" applyFill="1" applyBorder="1" applyAlignment="1">
      <alignment horizontal="center" vertical="center"/>
    </xf>
    <xf numFmtId="0" fontId="20" fillId="0" borderId="6" xfId="0" applyFont="1" applyFill="1" applyBorder="1" applyAlignment="1">
      <alignment horizontal="center" vertical="center"/>
    </xf>
    <xf numFmtId="0" fontId="27" fillId="0" borderId="7" xfId="11" applyFill="1">
      <alignment horizontal="left" vertical="center" wrapText="1" indent="1"/>
    </xf>
    <xf numFmtId="0" fontId="0" fillId="0" borderId="7" xfId="0" applyFill="1" applyBorder="1" applyAlignment="1">
      <alignment horizontal="left" vertical="center" wrapText="1" indent="1"/>
    </xf>
    <xf numFmtId="0" fontId="26" fillId="0" borderId="0" xfId="12" applyFill="1" applyBorder="1" applyAlignment="1" applyProtection="1">
      <alignment horizontal="left" vertical="center"/>
    </xf>
    <xf numFmtId="0" fontId="0" fillId="0" borderId="0" xfId="0" applyFill="1" applyBorder="1" applyAlignment="1" applyProtection="1">
      <alignment horizontal="left" vertical="center"/>
    </xf>
    <xf numFmtId="0" fontId="0" fillId="0" borderId="0" xfId="0" applyFill="1" applyAlignment="1">
      <alignment vertical="center"/>
    </xf>
    <xf numFmtId="0" fontId="0" fillId="0" borderId="0" xfId="0" applyFill="1" applyAlignment="1">
      <alignment horizontal="left" vertical="center"/>
    </xf>
    <xf numFmtId="0" fontId="26" fillId="0" borderId="0" xfId="12" applyFill="1" applyAlignment="1" applyProtection="1">
      <alignment horizontal="left" vertical="center"/>
    </xf>
    <xf numFmtId="0" fontId="0" fillId="0" borderId="0" xfId="0" applyFill="1" applyAlignment="1">
      <alignment horizontal="right" vertical="center"/>
    </xf>
    <xf numFmtId="0" fontId="18" fillId="0" borderId="0" xfId="0" applyFont="1" applyFill="1" applyAlignment="1">
      <alignment horizontal="left" vertical="center"/>
    </xf>
    <xf numFmtId="0" fontId="19" fillId="0" borderId="0" xfId="0" applyFont="1" applyFill="1" applyAlignment="1">
      <alignment horizontal="left" vertical="center"/>
    </xf>
    <xf numFmtId="0" fontId="44" fillId="34" borderId="0" xfId="0" applyFont="1" applyFill="1" applyAlignment="1">
      <alignment vertical="center"/>
    </xf>
    <xf numFmtId="0" fontId="34" fillId="0" borderId="0" xfId="0" applyFont="1"/>
    <xf numFmtId="0" fontId="36" fillId="0" borderId="0" xfId="65"/>
    <xf numFmtId="0" fontId="18" fillId="35" borderId="12" xfId="0" applyFont="1" applyFill="1" applyBorder="1" applyAlignment="1">
      <alignment horizontal="center" vertical="center"/>
    </xf>
    <xf numFmtId="0" fontId="27" fillId="36" borderId="11" xfId="11" applyBorder="1">
      <alignment horizontal="left" vertical="center" wrapText="1" indent="1"/>
    </xf>
    <xf numFmtId="164" fontId="34" fillId="0" borderId="0" xfId="70"/>
    <xf numFmtId="0" fontId="23" fillId="0" borderId="0" xfId="21" applyFill="1" applyAlignment="1">
      <alignment horizontal="left" vertical="center"/>
    </xf>
    <xf numFmtId="0" fontId="23" fillId="34" borderId="0" xfId="21" applyFill="1" applyAlignment="1">
      <alignment horizontal="left" vertical="center"/>
    </xf>
    <xf numFmtId="0" fontId="23" fillId="0" borderId="0" xfId="21"/>
    <xf numFmtId="0" fontId="24" fillId="0" borderId="0" xfId="22"/>
    <xf numFmtId="0" fontId="32" fillId="0" borderId="0" xfId="0" applyFont="1" applyFill="1" applyAlignment="1">
      <alignment vertical="center"/>
    </xf>
    <xf numFmtId="0" fontId="46" fillId="45" borderId="13" xfId="0" applyFont="1" applyFill="1" applyBorder="1" applyAlignment="1">
      <alignment horizontal="center" vertical="center" wrapText="1"/>
    </xf>
    <xf numFmtId="0" fontId="46" fillId="46" borderId="13" xfId="0" applyFont="1" applyFill="1" applyBorder="1" applyAlignment="1">
      <alignment horizontal="center" vertical="center" wrapText="1"/>
    </xf>
    <xf numFmtId="0" fontId="34" fillId="35" borderId="9" xfId="62" applyAlignment="1">
      <alignment vertical="center"/>
    </xf>
    <xf numFmtId="0" fontId="34" fillId="35" borderId="9" xfId="62" applyAlignment="1">
      <alignment vertical="center" wrapText="1"/>
    </xf>
    <xf numFmtId="0" fontId="47" fillId="0" borderId="0" xfId="0" applyFont="1"/>
    <xf numFmtId="3" fontId="0" fillId="0" borderId="0" xfId="0" applyNumberFormat="1"/>
    <xf numFmtId="0" fontId="45" fillId="48" borderId="15" xfId="0" applyFont="1" applyFill="1" applyBorder="1" applyAlignment="1">
      <alignment horizontal="center" vertical="center"/>
    </xf>
    <xf numFmtId="0" fontId="45" fillId="45" borderId="16" xfId="0" applyFont="1" applyFill="1" applyBorder="1" applyAlignment="1">
      <alignment horizontal="center" vertical="center"/>
    </xf>
    <xf numFmtId="0" fontId="45" fillId="46" borderId="16" xfId="0" applyFont="1" applyFill="1" applyBorder="1" applyAlignment="1">
      <alignment horizontal="center" vertical="center"/>
    </xf>
    <xf numFmtId="0" fontId="45" fillId="46" borderId="16" xfId="0" applyFont="1" applyFill="1" applyBorder="1" applyAlignment="1">
      <alignment horizontal="center" vertical="center" wrapText="1"/>
    </xf>
    <xf numFmtId="0" fontId="38" fillId="49" borderId="17" xfId="0" applyFont="1" applyFill="1" applyBorder="1" applyAlignment="1"/>
    <xf numFmtId="0" fontId="35" fillId="49" borderId="18" xfId="0" applyFont="1" applyFill="1" applyBorder="1" applyAlignment="1"/>
    <xf numFmtId="3" fontId="48" fillId="50" borderId="13" xfId="0" applyNumberFormat="1" applyFont="1" applyFill="1" applyBorder="1" applyAlignment="1">
      <alignment horizontal="center"/>
    </xf>
    <xf numFmtId="3" fontId="48" fillId="51" borderId="13" xfId="0" applyNumberFormat="1" applyFont="1" applyFill="1" applyBorder="1" applyAlignment="1">
      <alignment horizontal="center"/>
    </xf>
    <xf numFmtId="3" fontId="41" fillId="50" borderId="13" xfId="0" applyNumberFormat="1" applyFont="1" applyFill="1" applyBorder="1" applyAlignment="1">
      <alignment horizontal="center"/>
    </xf>
    <xf numFmtId="3" fontId="41" fillId="51" borderId="13" xfId="0" applyNumberFormat="1" applyFont="1" applyFill="1" applyBorder="1" applyAlignment="1">
      <alignment horizontal="center"/>
    </xf>
    <xf numFmtId="3" fontId="49" fillId="50" borderId="13" xfId="0" applyNumberFormat="1" applyFont="1" applyFill="1" applyBorder="1" applyAlignment="1">
      <alignment horizontal="center"/>
    </xf>
    <xf numFmtId="3" fontId="49" fillId="51" borderId="13" xfId="0" applyNumberFormat="1" applyFont="1" applyFill="1" applyBorder="1" applyAlignment="1">
      <alignment horizontal="center"/>
    </xf>
    <xf numFmtId="0" fontId="34" fillId="50" borderId="19" xfId="0" applyFont="1" applyFill="1" applyBorder="1" applyAlignment="1">
      <alignment horizontal="center"/>
    </xf>
    <xf numFmtId="0" fontId="41" fillId="50" borderId="19" xfId="0" applyFont="1" applyFill="1" applyBorder="1" applyAlignment="1">
      <alignment horizontal="center"/>
    </xf>
    <xf numFmtId="0" fontId="35" fillId="50" borderId="19" xfId="0" applyFont="1" applyFill="1" applyBorder="1" applyAlignment="1">
      <alignment horizontal="center"/>
    </xf>
    <xf numFmtId="2" fontId="48" fillId="50" borderId="13" xfId="0" applyNumberFormat="1" applyFont="1" applyFill="1" applyBorder="1" applyAlignment="1">
      <alignment horizontal="center"/>
    </xf>
    <xf numFmtId="2" fontId="48" fillId="51" borderId="13" xfId="0" applyNumberFormat="1" applyFont="1" applyFill="1" applyBorder="1" applyAlignment="1">
      <alignment horizontal="center"/>
    </xf>
    <xf numFmtId="2" fontId="49" fillId="50" borderId="13" xfId="0" applyNumberFormat="1" applyFont="1" applyFill="1" applyBorder="1" applyAlignment="1">
      <alignment horizontal="center"/>
    </xf>
    <xf numFmtId="2" fontId="49" fillId="51" borderId="13" xfId="0" applyNumberFormat="1" applyFont="1" applyFill="1" applyBorder="1" applyAlignment="1">
      <alignment horizontal="center"/>
    </xf>
    <xf numFmtId="2" fontId="41" fillId="50" borderId="13" xfId="0" applyNumberFormat="1" applyFont="1" applyFill="1" applyBorder="1" applyAlignment="1">
      <alignment horizontal="center"/>
    </xf>
    <xf numFmtId="2" fontId="41" fillId="51" borderId="13" xfId="0" applyNumberFormat="1" applyFont="1" applyFill="1" applyBorder="1" applyAlignment="1">
      <alignment horizontal="center"/>
    </xf>
    <xf numFmtId="3" fontId="49" fillId="50" borderId="13" xfId="0" applyNumberFormat="1" applyFont="1" applyFill="1" applyBorder="1" applyAlignment="1">
      <alignment horizontal="center" wrapText="1"/>
    </xf>
    <xf numFmtId="3" fontId="49" fillId="51" borderId="13" xfId="0" applyNumberFormat="1" applyFont="1" applyFill="1" applyBorder="1" applyAlignment="1">
      <alignment horizontal="center" wrapText="1"/>
    </xf>
    <xf numFmtId="167" fontId="48" fillId="51" borderId="13" xfId="0" applyNumberFormat="1" applyFont="1" applyFill="1" applyBorder="1" applyAlignment="1">
      <alignment horizontal="center"/>
    </xf>
    <xf numFmtId="4" fontId="48" fillId="50" borderId="13" xfId="0" applyNumberFormat="1" applyFont="1" applyFill="1" applyBorder="1" applyAlignment="1">
      <alignment horizontal="center"/>
    </xf>
    <xf numFmtId="4" fontId="48" fillId="51" borderId="13" xfId="0" applyNumberFormat="1" applyFont="1" applyFill="1" applyBorder="1" applyAlignment="1">
      <alignment horizontal="center"/>
    </xf>
    <xf numFmtId="0" fontId="48" fillId="52" borderId="19" xfId="0" applyFont="1" applyFill="1" applyBorder="1" applyAlignment="1">
      <alignment vertical="center"/>
    </xf>
    <xf numFmtId="10" fontId="48" fillId="52" borderId="13" xfId="0" applyNumberFormat="1" applyFont="1" applyFill="1" applyBorder="1" applyAlignment="1">
      <alignment horizontal="right" vertical="center"/>
    </xf>
    <xf numFmtId="10" fontId="48" fillId="52" borderId="13" xfId="0" applyNumberFormat="1" applyFont="1" applyFill="1" applyBorder="1" applyAlignment="1">
      <alignment horizontal="right" vertical="center" wrapText="1"/>
    </xf>
    <xf numFmtId="3" fontId="51" fillId="52" borderId="13" xfId="0" applyNumberFormat="1" applyFont="1" applyFill="1" applyBorder="1" applyAlignment="1">
      <alignment horizontal="right" vertical="center"/>
    </xf>
    <xf numFmtId="10" fontId="51" fillId="52" borderId="13" xfId="0" applyNumberFormat="1" applyFont="1" applyFill="1" applyBorder="1" applyAlignment="1">
      <alignment horizontal="right" vertical="center"/>
    </xf>
    <xf numFmtId="3" fontId="51" fillId="52" borderId="20" xfId="0" applyNumberFormat="1" applyFont="1" applyFill="1" applyBorder="1" applyAlignment="1">
      <alignment horizontal="right" vertical="center" wrapText="1"/>
    </xf>
    <xf numFmtId="10" fontId="51" fillId="52" borderId="0" xfId="0" applyNumberFormat="1" applyFont="1" applyFill="1" applyAlignment="1">
      <alignment horizontal="right" vertical="center" wrapText="1"/>
    </xf>
    <xf numFmtId="10" fontId="48" fillId="52" borderId="15" xfId="0" applyNumberFormat="1" applyFont="1" applyFill="1" applyBorder="1" applyAlignment="1">
      <alignment horizontal="right" vertical="center"/>
    </xf>
    <xf numFmtId="10" fontId="48" fillId="52" borderId="16" xfId="0" applyNumberFormat="1" applyFont="1" applyFill="1" applyBorder="1" applyAlignment="1">
      <alignment horizontal="center" vertical="center" wrapText="1"/>
    </xf>
    <xf numFmtId="0" fontId="50" fillId="52" borderId="16" xfId="0" applyFont="1" applyFill="1" applyBorder="1" applyAlignment="1">
      <alignment vertical="center"/>
    </xf>
    <xf numFmtId="10" fontId="48" fillId="52" borderId="19" xfId="0" applyNumberFormat="1" applyFont="1" applyFill="1" applyBorder="1" applyAlignment="1">
      <alignment horizontal="right" vertical="center"/>
    </xf>
    <xf numFmtId="0" fontId="45" fillId="45" borderId="15" xfId="0" applyFont="1" applyFill="1" applyBorder="1" applyAlignment="1">
      <alignment vertical="center"/>
    </xf>
    <xf numFmtId="0" fontId="45" fillId="45" borderId="16" xfId="0" applyFont="1" applyFill="1" applyBorder="1" applyAlignment="1">
      <alignment horizontal="center" vertical="center" wrapText="1"/>
    </xf>
    <xf numFmtId="0" fontId="51" fillId="52" borderId="19" xfId="0" applyFont="1" applyFill="1" applyBorder="1" applyAlignment="1">
      <alignment vertical="center"/>
    </xf>
    <xf numFmtId="0" fontId="51" fillId="52" borderId="13" xfId="0" applyFont="1" applyFill="1" applyBorder="1" applyAlignment="1">
      <alignment horizontal="right" vertical="center"/>
    </xf>
    <xf numFmtId="3" fontId="51" fillId="52" borderId="13" xfId="0" applyNumberFormat="1" applyFont="1" applyFill="1" applyBorder="1" applyAlignment="1">
      <alignment horizontal="center" vertical="center" wrapText="1"/>
    </xf>
    <xf numFmtId="0" fontId="51" fillId="52" borderId="13" xfId="0" applyFont="1" applyFill="1" applyBorder="1" applyAlignment="1">
      <alignment horizontal="center" vertical="center" wrapText="1"/>
    </xf>
    <xf numFmtId="0" fontId="52" fillId="52" borderId="21" xfId="0" applyFont="1" applyFill="1" applyBorder="1" applyAlignment="1">
      <alignment vertical="center"/>
    </xf>
    <xf numFmtId="3" fontId="52" fillId="52" borderId="24" xfId="0" applyNumberFormat="1" applyFont="1" applyFill="1" applyBorder="1" applyAlignment="1">
      <alignment horizontal="right" vertical="center"/>
    </xf>
    <xf numFmtId="3" fontId="52" fillId="52" borderId="24" xfId="0" applyNumberFormat="1" applyFont="1" applyFill="1" applyBorder="1" applyAlignment="1">
      <alignment horizontal="center" vertical="center" wrapText="1"/>
    </xf>
    <xf numFmtId="0" fontId="45" fillId="45" borderId="19" xfId="0" applyFont="1" applyFill="1" applyBorder="1" applyAlignment="1">
      <alignment vertical="center"/>
    </xf>
    <xf numFmtId="3" fontId="51" fillId="52" borderId="13" xfId="0" applyNumberFormat="1" applyFont="1" applyFill="1" applyBorder="1" applyAlignment="1">
      <alignment horizontal="right" vertical="center" wrapText="1"/>
    </xf>
    <xf numFmtId="0" fontId="45" fillId="45" borderId="21" xfId="0" applyFont="1" applyFill="1" applyBorder="1" applyAlignment="1">
      <alignment vertical="center"/>
    </xf>
    <xf numFmtId="10" fontId="51" fillId="52" borderId="13" xfId="0" applyNumberFormat="1" applyFont="1" applyFill="1" applyBorder="1" applyAlignment="1">
      <alignment horizontal="right" vertical="center" wrapText="1"/>
    </xf>
    <xf numFmtId="0" fontId="45" fillId="45" borderId="23" xfId="0" applyFont="1" applyFill="1" applyBorder="1" applyAlignment="1">
      <alignment horizontal="center" vertical="center"/>
    </xf>
    <xf numFmtId="0" fontId="45" fillId="45" borderId="23" xfId="0" applyFont="1" applyFill="1" applyBorder="1" applyAlignment="1">
      <alignment horizontal="center" vertical="center" wrapText="1"/>
    </xf>
    <xf numFmtId="17" fontId="45" fillId="45" borderId="13" xfId="0" quotePrefix="1" applyNumberFormat="1" applyFont="1" applyFill="1" applyBorder="1" applyAlignment="1">
      <alignment horizontal="center" vertical="center"/>
    </xf>
    <xf numFmtId="17" fontId="45" fillId="45" borderId="13" xfId="0" quotePrefix="1" applyNumberFormat="1" applyFont="1" applyFill="1" applyBorder="1" applyAlignment="1">
      <alignment horizontal="center" vertical="center" wrapText="1"/>
    </xf>
    <xf numFmtId="3" fontId="51" fillId="0" borderId="13" xfId="0" applyNumberFormat="1" applyFont="1" applyFill="1" applyBorder="1" applyAlignment="1">
      <alignment horizontal="right" vertical="center" wrapText="1"/>
    </xf>
    <xf numFmtId="10" fontId="51" fillId="47" borderId="14" xfId="0" applyNumberFormat="1" applyFont="1" applyFill="1" applyBorder="1" applyAlignment="1">
      <alignment horizontal="right" vertical="center" wrapText="1"/>
    </xf>
    <xf numFmtId="17" fontId="3" fillId="2" borderId="0" xfId="0" quotePrefix="1" applyNumberFormat="1" applyFont="1" applyFill="1"/>
    <xf numFmtId="0" fontId="45" fillId="45" borderId="22" xfId="0" applyFont="1" applyFill="1" applyBorder="1" applyAlignment="1">
      <alignment horizontal="center" vertical="center"/>
    </xf>
    <xf numFmtId="0" fontId="45" fillId="45" borderId="19" xfId="0" applyFont="1" applyFill="1" applyBorder="1" applyAlignment="1">
      <alignment horizontal="center" vertical="center"/>
    </xf>
  </cellXfs>
  <cellStyles count="81">
    <cellStyle name="20% - Accent1" xfId="37" builtinId="30" hidden="1"/>
    <cellStyle name="20% - Accent2" xfId="41" builtinId="34" hidden="1"/>
    <cellStyle name="20% - Accent3" xfId="45" builtinId="38" hidden="1"/>
    <cellStyle name="20% - Accent4" xfId="49" builtinId="42" hidden="1"/>
    <cellStyle name="20% - Accent5" xfId="53" builtinId="46" hidden="1"/>
    <cellStyle name="20% - Accent6" xfId="57" builtinId="50" hidden="1"/>
    <cellStyle name="40% - Accent1" xfId="38" builtinId="31" hidden="1"/>
    <cellStyle name="40% - Accent2" xfId="42" builtinId="35" hidden="1"/>
    <cellStyle name="40% - Accent3" xfId="46" builtinId="39" hidden="1"/>
    <cellStyle name="40% - Accent4" xfId="50" builtinId="43" hidden="1"/>
    <cellStyle name="40% - Accent5" xfId="54" builtinId="47" hidden="1"/>
    <cellStyle name="40% - Accent6" xfId="58" builtinId="51" hidden="1"/>
    <cellStyle name="60% - Accent1" xfId="39" builtinId="32" hidden="1"/>
    <cellStyle name="60% - Accent2" xfId="43" builtinId="36" hidden="1"/>
    <cellStyle name="60% - Accent3" xfId="47" builtinId="40" hidden="1"/>
    <cellStyle name="60% - Accent4" xfId="51" builtinId="44" hidden="1"/>
    <cellStyle name="60% - Accent5" xfId="55" builtinId="48" hidden="1"/>
    <cellStyle name="60% - Accent6" xfId="59" builtinId="52" hidden="1"/>
    <cellStyle name="Accent1" xfId="36" builtinId="29" hidden="1"/>
    <cellStyle name="Accent2" xfId="40" builtinId="33" hidden="1"/>
    <cellStyle name="Accent3" xfId="44" builtinId="37" hidden="1"/>
    <cellStyle name="Accent4" xfId="48" builtinId="41" hidden="1"/>
    <cellStyle name="Accent5" xfId="52" builtinId="45" hidden="1"/>
    <cellStyle name="Accent6" xfId="56" builtinId="49" hidden="1"/>
    <cellStyle name="Bad" xfId="25" builtinId="27" hidden="1"/>
    <cellStyle name="Calculation" xfId="29" builtinId="22" hidden="1"/>
    <cellStyle name="Check Cell" xfId="31" builtinId="23" hidden="1"/>
    <cellStyle name="Column Heading" xfId="5"/>
    <cellStyle name="Column Sub Heading" xfId="62"/>
    <cellStyle name="Column Total" xfId="63"/>
    <cellStyle name="Comma" xfId="14" builtinId="3" hidden="1"/>
    <cellStyle name="Comma [0]" xfId="15" builtinId="6" hidden="1"/>
    <cellStyle name="Contents Number" xfId="2"/>
    <cellStyle name="Core Body" xfId="70"/>
    <cellStyle name="Cover Draft/Final" xfId="8"/>
    <cellStyle name="Cover Heading 1" xfId="10"/>
    <cellStyle name="Cover Heading 2" xfId="9"/>
    <cellStyle name="Currency" xfId="16" builtinId="4" hidden="1"/>
    <cellStyle name="Currency" xfId="7" builtinId="4" hidden="1"/>
    <cellStyle name="Currency [0]" xfId="17" builtinId="7" hidden="1"/>
    <cellStyle name="Data Heading" xfId="4"/>
    <cellStyle name="Data Historic" xfId="6"/>
    <cellStyle name="Data Historic Total" xfId="66"/>
    <cellStyle name="Data Projected" xfId="64"/>
    <cellStyle name="Data Projected Total" xfId="67"/>
    <cellStyle name="Data Sub Heading" xfId="3"/>
    <cellStyle name="Explanatory Text" xfId="34" builtinId="53" hidden="1"/>
    <cellStyle name="Followed Hyperlink" xfId="13" builtinId="9" customBuiltin="1"/>
    <cellStyle name="Good" xfId="24" builtinId="26" hidden="1"/>
    <cellStyle name="Heading 1" xfId="20" builtinId="16" customBuiltin="1"/>
    <cellStyle name="Heading 2" xfId="21" builtinId="17" customBuiltin="1"/>
    <cellStyle name="Heading 3" xfId="22" builtinId="18" customBuiltin="1"/>
    <cellStyle name="Heading 4" xfId="23" builtinId="19" customBuiltin="1"/>
    <cellStyle name="Hyperlink" xfId="1" builtinId="8" hidden="1"/>
    <cellStyle name="Hyperlink" xfId="12" builtinId="8" customBuiltin="1"/>
    <cellStyle name="Hyperlink Worksheet" xfId="69"/>
    <cellStyle name="Input" xfId="27" builtinId="20" hidden="1"/>
    <cellStyle name="Input" xfId="73" builtinId="20" customBuiltin="1"/>
    <cellStyle name="Linked Cell" xfId="30" builtinId="24" hidden="1"/>
    <cellStyle name="Log" xfId="80"/>
    <cellStyle name="Neutral" xfId="26" builtinId="28" hidden="1"/>
    <cellStyle name="Normal" xfId="0" builtinId="0" customBuiltin="1"/>
    <cellStyle name="Note" xfId="33" builtinId="10" hidden="1"/>
    <cellStyle name="Output" xfId="28" builtinId="21" hidden="1"/>
    <cellStyle name="Percent" xfId="18" builtinId="5" hidden="1"/>
    <cellStyle name="Reference" xfId="60"/>
    <cellStyle name="Scen Calculations" xfId="76"/>
    <cellStyle name="Scen Column Title" xfId="71"/>
    <cellStyle name="Scen Data" xfId="79"/>
    <cellStyle name="Scen Data Historical" xfId="75"/>
    <cellStyle name="Scen Dropdown Input" xfId="74"/>
    <cellStyle name="Scen Heading" xfId="68"/>
    <cellStyle name="Scen Incon Formulae" xfId="77"/>
    <cellStyle name="Scen Total" xfId="78"/>
    <cellStyle name="Scen Units" xfId="72"/>
    <cellStyle name="Source" xfId="61"/>
    <cellStyle name="Summary Text" xfId="11"/>
    <cellStyle name="Table Heading" xfId="65"/>
    <cellStyle name="Title" xfId="19" builtinId="15" hidden="1"/>
    <cellStyle name="Total" xfId="35" builtinId="25" customBuiltin="1"/>
    <cellStyle name="Warning Text" xfId="32" builtinId="11" hidden="1"/>
  </cellStyles>
  <dxfs count="0"/>
  <tableStyles count="0" defaultTableStyle="TableStyleMedium9" defaultPivotStyle="PivotStyleLight16"/>
  <colors>
    <mruColors>
      <color rgb="FF00629B"/>
      <color rgb="FF4698CB"/>
      <color rgb="FF006747"/>
      <color rgb="FFE70095"/>
      <color rgb="FF9BCBEB"/>
      <color rgb="FF702082"/>
      <color rgb="FF8E3A80"/>
      <color rgb="FFFDA004"/>
      <color rgb="FFFDBB30"/>
      <color rgb="FFCE0F6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22</xdr:row>
      <xdr:rowOff>11207</xdr:rowOff>
    </xdr:from>
    <xdr:to>
      <xdr:col>12</xdr:col>
      <xdr:colOff>0</xdr:colOff>
      <xdr:row>39</xdr:row>
      <xdr:rowOff>0</xdr:rowOff>
    </xdr:to>
    <xdr:pic>
      <xdr:nvPicPr>
        <xdr:cNvPr id="4" name="Picture 3" descr="graphics_1.templates_4.photo_3.oil and gas_pipeline_dark_excel.jpg"/>
        <xdr:cNvPicPr>
          <a:picLocks noChangeAspect="1"/>
        </xdr:cNvPicPr>
      </xdr:nvPicPr>
      <xdr:blipFill>
        <a:blip xmlns:r="http://schemas.openxmlformats.org/officeDocument/2006/relationships" r:embed="rId1" cstate="print"/>
        <a:stretch>
          <a:fillRect/>
        </a:stretch>
      </xdr:blipFill>
      <xdr:spPr>
        <a:xfrm>
          <a:off x="0" y="3798795"/>
          <a:ext cx="6824382" cy="4807323"/>
        </a:xfrm>
        <a:prstGeom prst="rect">
          <a:avLst/>
        </a:prstGeom>
      </xdr:spPr>
    </xdr:pic>
    <xdr:clientData/>
  </xdr:twoCellAnchor>
  <xdr:twoCellAnchor editAs="absolute">
    <xdr:from>
      <xdr:col>10</xdr:col>
      <xdr:colOff>537883</xdr:colOff>
      <xdr:row>1</xdr:row>
      <xdr:rowOff>151999</xdr:rowOff>
    </xdr:from>
    <xdr:to>
      <xdr:col>16384</xdr:col>
      <xdr:colOff>78442</xdr:colOff>
      <xdr:row>7</xdr:row>
      <xdr:rowOff>110120</xdr:rowOff>
    </xdr:to>
    <xdr:pic>
      <xdr:nvPicPr>
        <xdr:cNvPr id="5" name="Picture 4" descr="graphics_11.logo_1.Core_black and white_MONO_REVERSED_MC.png"/>
        <xdr:cNvPicPr>
          <a:picLocks noChangeAspect="1"/>
        </xdr:cNvPicPr>
      </xdr:nvPicPr>
      <xdr:blipFill>
        <a:blip xmlns:r="http://schemas.openxmlformats.org/officeDocument/2006/relationships" r:embed="rId2" cstate="print"/>
        <a:stretch>
          <a:fillRect/>
        </a:stretch>
      </xdr:blipFill>
      <xdr:spPr>
        <a:xfrm>
          <a:off x="6152030" y="308881"/>
          <a:ext cx="750794" cy="123559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3</xdr:row>
      <xdr:rowOff>0</xdr:rowOff>
    </xdr:from>
    <xdr:to>
      <xdr:col>3</xdr:col>
      <xdr:colOff>2143124</xdr:colOff>
      <xdr:row>10</xdr:row>
      <xdr:rowOff>485775</xdr:rowOff>
    </xdr:to>
    <xdr:sp macro="" textlink="">
      <xdr:nvSpPr>
        <xdr:cNvPr id="3" name="TextBox 2"/>
        <xdr:cNvSpPr txBox="1"/>
      </xdr:nvSpPr>
      <xdr:spPr>
        <a:xfrm>
          <a:off x="371475" y="714375"/>
          <a:ext cx="3924299" cy="4752975"/>
        </a:xfrm>
        <a:prstGeom prst="rect">
          <a:avLst/>
        </a:prstGeom>
        <a:noFill/>
        <a:ln w="12700" cmpd="sng">
          <a:solidFill>
            <a:schemeClr val="bg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AU" sz="1000">
              <a:solidFill>
                <a:schemeClr val="tx1">
                  <a:lumMod val="65000"/>
                  <a:lumOff val="35000"/>
                </a:schemeClr>
              </a:solidFill>
              <a:latin typeface="Arial" pitchFamily="34" charset="0"/>
              <a:ea typeface="+mn-ea"/>
              <a:cs typeface="Arial" pitchFamily="34" charset="0"/>
            </a:rPr>
            <a:t>This document has been prepared by Core Energy Group Pty Limited (</a:t>
          </a:r>
          <a:r>
            <a:rPr lang="en-AU" sz="1000" b="1">
              <a:solidFill>
                <a:schemeClr val="tx1">
                  <a:lumMod val="65000"/>
                  <a:lumOff val="35000"/>
                </a:schemeClr>
              </a:solidFill>
              <a:latin typeface="Arial" pitchFamily="34" charset="0"/>
              <a:ea typeface="+mn-ea"/>
              <a:cs typeface="Arial" pitchFamily="34" charset="0"/>
            </a:rPr>
            <a:t>“Core”</a:t>
          </a:r>
          <a:r>
            <a:rPr lang="en-AU" sz="1000">
              <a:solidFill>
                <a:schemeClr val="tx1">
                  <a:lumMod val="65000"/>
                  <a:lumOff val="35000"/>
                </a:schemeClr>
              </a:solidFill>
              <a:latin typeface="Arial" pitchFamily="34" charset="0"/>
              <a:ea typeface="+mn-ea"/>
              <a:cs typeface="Arial" pitchFamily="34" charset="0"/>
            </a:rPr>
            <a:t>) for the sole purpose of providing the Reader with data</a:t>
          </a:r>
          <a:r>
            <a:rPr lang="en-AU" sz="1000" baseline="0">
              <a:solidFill>
                <a:schemeClr val="tx1">
                  <a:lumMod val="65000"/>
                  <a:lumOff val="35000"/>
                </a:schemeClr>
              </a:solidFill>
              <a:latin typeface="Arial" pitchFamily="34" charset="0"/>
              <a:ea typeface="+mn-ea"/>
              <a:cs typeface="Arial" pitchFamily="34" charset="0"/>
            </a:rPr>
            <a:t> related to Core Energy's Expert Report for JGN's GAAR demand forecasts</a:t>
          </a:r>
          <a:r>
            <a:rPr lang="en-AU" sz="1000">
              <a:solidFill>
                <a:schemeClr val="tx1">
                  <a:lumMod val="65000"/>
                  <a:lumOff val="35000"/>
                </a:schemeClr>
              </a:solidFill>
              <a:latin typeface="Arial" pitchFamily="34" charset="0"/>
              <a:ea typeface="+mn-ea"/>
              <a:cs typeface="Arial" pitchFamily="34" charset="0"/>
            </a:rPr>
            <a:t>.</a:t>
          </a:r>
        </a:p>
        <a:p>
          <a:endParaRPr lang="en-AU" sz="1000">
            <a:solidFill>
              <a:schemeClr val="tx1">
                <a:lumMod val="65000"/>
                <a:lumOff val="35000"/>
              </a:schemeClr>
            </a:solidFill>
            <a:latin typeface="Arial" pitchFamily="34" charset="0"/>
            <a:ea typeface="+mn-ea"/>
            <a:cs typeface="Arial" pitchFamily="34" charset="0"/>
          </a:endParaRPr>
        </a:p>
        <a:p>
          <a:r>
            <a:rPr lang="en-AU" sz="1000">
              <a:solidFill>
                <a:schemeClr val="tx1">
                  <a:lumMod val="65000"/>
                  <a:lumOff val="35000"/>
                </a:schemeClr>
              </a:solidFill>
              <a:latin typeface="Arial" pitchFamily="34" charset="0"/>
              <a:ea typeface="+mn-ea"/>
              <a:cs typeface="Arial" pitchFamily="34" charset="0"/>
            </a:rPr>
            <a:t>This document does not purport to contain all the information that a particular party may require. The information contained in this document may not be appropriate for all persons and it is not possible for Core to have regard to the investment objectives, financial situation and particular needs of each party who reads or uses this document.</a:t>
          </a:r>
        </a:p>
        <a:p>
          <a:endParaRPr lang="en-AU" sz="1000">
            <a:solidFill>
              <a:schemeClr val="tx1">
                <a:lumMod val="65000"/>
                <a:lumOff val="35000"/>
              </a:schemeClr>
            </a:solidFill>
            <a:latin typeface="Arial" pitchFamily="34" charset="0"/>
            <a:ea typeface="+mn-ea"/>
            <a:cs typeface="Arial" pitchFamily="34" charset="0"/>
          </a:endParaRPr>
        </a:p>
        <a:p>
          <a:r>
            <a:rPr lang="en-AU" sz="1000">
              <a:solidFill>
                <a:schemeClr val="tx1">
                  <a:lumMod val="65000"/>
                  <a:lumOff val="35000"/>
                </a:schemeClr>
              </a:solidFill>
              <a:latin typeface="Arial" pitchFamily="34" charset="0"/>
              <a:ea typeface="+mn-ea"/>
              <a:cs typeface="Arial" pitchFamily="34" charset="0"/>
            </a:rPr>
            <a:t>Core makes no representation or warranty as to the accuracy, reliability, completeness or suitability of the information contained within this document. Core, its employees, agents and consultants accept no liability (including liability to any person by reason of negligence or negligent misstatement) for any statements, opinions, information or matter (expressed or implied) arising out of the information contained within this document, except in so far as liability under statute cannot be excluded.</a:t>
          </a:r>
        </a:p>
        <a:p>
          <a:endParaRPr lang="en-AU" sz="1000">
            <a:solidFill>
              <a:schemeClr val="tx1">
                <a:lumMod val="65000"/>
                <a:lumOff val="35000"/>
              </a:schemeClr>
            </a:solidFill>
            <a:latin typeface="Arial" pitchFamily="34" charset="0"/>
            <a:ea typeface="+mn-ea"/>
            <a:cs typeface="Arial" pitchFamily="34" charset="0"/>
          </a:endParaRPr>
        </a:p>
        <a:p>
          <a:r>
            <a:rPr lang="en-AU" sz="1000">
              <a:solidFill>
                <a:schemeClr val="tx1">
                  <a:lumMod val="65000"/>
                  <a:lumOff val="35000"/>
                </a:schemeClr>
              </a:solidFill>
              <a:latin typeface="Arial" pitchFamily="34" charset="0"/>
              <a:ea typeface="+mn-ea"/>
              <a:cs typeface="Arial" pitchFamily="34" charset="0"/>
            </a:rPr>
            <a:t>© Core Energy Group – All material in this document is subject to copyright under the Copyright Act 1968 (Commonwealth) and international law and permission to use the information must be obtained in advance and in writing from Core.</a:t>
          </a:r>
        </a:p>
      </xdr:txBody>
    </xdr:sp>
    <xdr:clientData/>
  </xdr:twoCellAnchor>
  <xdr:twoCellAnchor editAs="oneCell">
    <xdr:from>
      <xdr:col>3</xdr:col>
      <xdr:colOff>3095625</xdr:colOff>
      <xdr:row>3</xdr:row>
      <xdr:rowOff>9525</xdr:rowOff>
    </xdr:from>
    <xdr:to>
      <xdr:col>5</xdr:col>
      <xdr:colOff>59108</xdr:colOff>
      <xdr:row>5</xdr:row>
      <xdr:rowOff>590117</xdr:rowOff>
    </xdr:to>
    <xdr:pic>
      <xdr:nvPicPr>
        <xdr:cNvPr id="4" name="Picture 3" descr="CC-08062_Core_Logo_RGB.png"/>
        <xdr:cNvPicPr>
          <a:picLocks noChangeAspect="1"/>
        </xdr:cNvPicPr>
      </xdr:nvPicPr>
      <xdr:blipFill>
        <a:blip xmlns:r="http://schemas.openxmlformats.org/officeDocument/2006/relationships" r:embed="rId1" cstate="print"/>
        <a:srcRect/>
        <a:stretch>
          <a:fillRect/>
        </a:stretch>
      </xdr:blipFill>
      <xdr:spPr bwMode="auto">
        <a:xfrm>
          <a:off x="5248275" y="723900"/>
          <a:ext cx="1097333" cy="1799792"/>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1" tint="4.9989318521683403E-2"/>
  </sheetPr>
  <dimension ref="A1:S39"/>
  <sheetViews>
    <sheetView showGridLines="0" tabSelected="1" zoomScale="85" zoomScaleNormal="85" workbookViewId="0"/>
  </sheetViews>
  <sheetFormatPr defaultColWidth="0" defaultRowHeight="23.25" customHeight="1" zeroHeight="1" x14ac:dyDescent="0.2"/>
  <cols>
    <col min="1" max="1" width="2.5703125" customWidth="1"/>
    <col min="2" max="12" width="9.140625" customWidth="1"/>
    <col min="13" max="19" width="9.140625" hidden="1" customWidth="1"/>
    <col min="20" max="16384" width="9.140625" hidden="1"/>
  </cols>
  <sheetData>
    <row r="1" spans="1:19" ht="12.75" x14ac:dyDescent="0.2">
      <c r="A1" s="3"/>
      <c r="B1" s="3"/>
      <c r="C1" s="3"/>
      <c r="D1" s="3"/>
      <c r="E1" s="3"/>
      <c r="F1" s="3"/>
      <c r="G1" s="3"/>
      <c r="H1" s="3"/>
      <c r="I1" s="3"/>
      <c r="J1" s="3"/>
      <c r="K1" s="3"/>
      <c r="L1" s="3"/>
      <c r="M1" s="3"/>
      <c r="N1" s="3"/>
      <c r="O1" s="3"/>
      <c r="P1" s="3"/>
      <c r="Q1" s="3"/>
      <c r="R1" s="3"/>
      <c r="S1" s="3"/>
    </row>
    <row r="2" spans="1:19" ht="12.75" x14ac:dyDescent="0.2">
      <c r="A2" s="3"/>
      <c r="B2" s="3"/>
      <c r="C2" s="3"/>
      <c r="D2" s="3"/>
      <c r="E2" s="3"/>
      <c r="F2" s="3"/>
      <c r="G2" s="3"/>
      <c r="H2" s="3"/>
      <c r="I2" s="3"/>
      <c r="J2" s="3"/>
      <c r="K2" s="3"/>
      <c r="L2" s="3"/>
      <c r="M2" s="3"/>
      <c r="N2" s="3"/>
      <c r="O2" s="3"/>
      <c r="P2" s="3"/>
      <c r="Q2" s="3"/>
      <c r="R2" s="3"/>
      <c r="S2" s="3"/>
    </row>
    <row r="3" spans="1:19" ht="20.25" x14ac:dyDescent="0.3">
      <c r="A3" s="3"/>
      <c r="B3" s="5" t="s">
        <v>0</v>
      </c>
      <c r="C3" s="3"/>
      <c r="D3" s="3"/>
      <c r="E3" s="3"/>
      <c r="F3" s="3"/>
      <c r="G3" s="3"/>
      <c r="H3" s="3"/>
      <c r="I3" s="3"/>
      <c r="J3" s="3"/>
      <c r="K3" s="3"/>
      <c r="L3" s="3"/>
      <c r="M3" s="3"/>
      <c r="N3" s="3"/>
      <c r="O3" s="3"/>
      <c r="P3" s="3"/>
      <c r="Q3" s="3"/>
      <c r="R3" s="3"/>
      <c r="S3" s="3"/>
    </row>
    <row r="4" spans="1:19" ht="20.25" x14ac:dyDescent="0.3">
      <c r="A4" s="3"/>
      <c r="B4" s="4"/>
      <c r="C4" s="3"/>
      <c r="D4" s="3"/>
      <c r="E4" s="3"/>
      <c r="F4" s="3"/>
      <c r="G4" s="3"/>
      <c r="H4" s="3"/>
      <c r="I4" s="3"/>
      <c r="J4" s="3"/>
      <c r="K4" s="3"/>
      <c r="L4" s="3"/>
      <c r="M4" s="3"/>
      <c r="N4" s="3"/>
      <c r="O4" s="3"/>
      <c r="P4" s="3"/>
      <c r="Q4" s="3"/>
      <c r="R4" s="3"/>
      <c r="S4" s="3"/>
    </row>
    <row r="5" spans="1:19" ht="15" x14ac:dyDescent="0.2">
      <c r="A5" s="3"/>
      <c r="B5" s="6" t="s">
        <v>84</v>
      </c>
      <c r="C5" s="3"/>
      <c r="D5" s="3"/>
      <c r="E5" s="3"/>
      <c r="F5" s="3"/>
      <c r="G5" s="3"/>
      <c r="H5" s="3"/>
      <c r="I5" s="3"/>
      <c r="J5" s="3"/>
      <c r="K5" s="3"/>
      <c r="L5" s="3"/>
      <c r="M5" s="3"/>
      <c r="N5" s="3"/>
      <c r="O5" s="3"/>
      <c r="P5" s="3"/>
      <c r="Q5" s="3"/>
      <c r="R5" s="3"/>
      <c r="S5" s="3"/>
    </row>
    <row r="6" spans="1:19" ht="20.25" x14ac:dyDescent="0.3">
      <c r="A6" s="3"/>
      <c r="B6" s="4"/>
      <c r="C6" s="3"/>
      <c r="D6" s="3"/>
      <c r="E6" s="3"/>
      <c r="F6" s="3"/>
      <c r="G6" s="3"/>
      <c r="H6" s="3"/>
      <c r="I6" s="3"/>
      <c r="J6" s="3"/>
      <c r="K6" s="3"/>
      <c r="L6" s="3"/>
      <c r="M6" s="3"/>
      <c r="N6" s="3"/>
      <c r="O6" s="3"/>
      <c r="P6" s="3"/>
      <c r="Q6" s="3"/>
      <c r="R6" s="3"/>
      <c r="S6" s="3"/>
    </row>
    <row r="7" spans="1:19" ht="12.75" x14ac:dyDescent="0.2">
      <c r="A7" s="3"/>
      <c r="B7" s="98" t="s">
        <v>76</v>
      </c>
      <c r="C7" s="3"/>
      <c r="D7" s="3"/>
      <c r="E7" s="3"/>
      <c r="F7" s="3"/>
      <c r="G7" s="3"/>
      <c r="H7" s="3"/>
      <c r="I7" s="3"/>
      <c r="J7" s="3"/>
      <c r="K7" s="3"/>
      <c r="L7" s="3"/>
      <c r="M7" s="3"/>
      <c r="N7" s="3"/>
      <c r="O7" s="3"/>
      <c r="P7" s="3"/>
      <c r="Q7" s="3"/>
      <c r="R7" s="3"/>
      <c r="S7" s="3"/>
    </row>
    <row r="8" spans="1:19" ht="12.75" x14ac:dyDescent="0.2">
      <c r="A8" s="3"/>
      <c r="B8" s="3"/>
      <c r="C8" s="3"/>
      <c r="D8" s="3"/>
      <c r="E8" s="3"/>
      <c r="F8" s="3"/>
      <c r="G8" s="3"/>
      <c r="H8" s="3"/>
      <c r="I8" s="3"/>
      <c r="J8" s="3"/>
      <c r="K8" s="3"/>
      <c r="L8" s="3"/>
      <c r="M8" s="3"/>
      <c r="N8" s="3"/>
      <c r="O8" s="3"/>
      <c r="P8" s="3"/>
      <c r="Q8" s="3"/>
      <c r="R8" s="3"/>
      <c r="S8" s="3"/>
    </row>
    <row r="9" spans="1:19" ht="12.75" x14ac:dyDescent="0.2">
      <c r="A9" s="3"/>
      <c r="B9" s="3"/>
      <c r="C9" s="3"/>
      <c r="D9" s="3"/>
      <c r="E9" s="3"/>
      <c r="F9" s="3"/>
      <c r="G9" s="3"/>
      <c r="H9" s="3"/>
      <c r="I9" s="3"/>
      <c r="J9" s="3"/>
      <c r="K9" s="3"/>
      <c r="L9" s="3"/>
      <c r="M9" s="3"/>
      <c r="N9" s="3"/>
      <c r="O9" s="3"/>
      <c r="P9" s="3"/>
      <c r="Q9" s="3"/>
      <c r="R9" s="3"/>
      <c r="S9" s="3"/>
    </row>
    <row r="10" spans="1:19" ht="12.75" x14ac:dyDescent="0.2">
      <c r="A10" s="3"/>
      <c r="B10" s="3"/>
      <c r="C10" s="3"/>
      <c r="D10" s="3"/>
      <c r="E10" s="3"/>
      <c r="F10" s="3"/>
      <c r="G10" s="3"/>
      <c r="H10" s="3"/>
      <c r="I10" s="3"/>
      <c r="J10" s="3"/>
      <c r="K10" s="3"/>
      <c r="L10" s="3"/>
      <c r="M10" s="3"/>
      <c r="N10" s="3"/>
      <c r="O10" s="3"/>
      <c r="P10" s="3"/>
      <c r="Q10" s="3"/>
      <c r="R10" s="3"/>
      <c r="S10" s="3"/>
    </row>
    <row r="11" spans="1:19" ht="12.75" x14ac:dyDescent="0.2">
      <c r="A11" s="3"/>
      <c r="B11" s="3"/>
      <c r="C11" s="3"/>
      <c r="D11" s="3"/>
      <c r="E11" s="3"/>
      <c r="F11" s="3"/>
      <c r="G11" s="3"/>
      <c r="H11" s="3"/>
      <c r="I11" s="3"/>
      <c r="J11" s="3"/>
      <c r="K11" s="3"/>
      <c r="L11" s="3"/>
      <c r="M11" s="3"/>
      <c r="N11" s="3"/>
      <c r="O11" s="3"/>
      <c r="P11" s="3"/>
      <c r="Q11" s="3"/>
      <c r="R11" s="3"/>
      <c r="S11" s="3"/>
    </row>
    <row r="12" spans="1:19" ht="12.75" x14ac:dyDescent="0.2">
      <c r="A12" s="3"/>
      <c r="B12" s="3"/>
      <c r="C12" s="3"/>
      <c r="D12" s="3"/>
      <c r="E12" s="3"/>
      <c r="F12" s="3"/>
      <c r="G12" s="3"/>
      <c r="H12" s="3"/>
      <c r="I12" s="3"/>
      <c r="J12" s="3"/>
      <c r="K12" s="3"/>
      <c r="L12" s="3"/>
      <c r="M12" s="3"/>
      <c r="N12" s="3"/>
      <c r="O12" s="3"/>
      <c r="P12" s="3"/>
      <c r="Q12" s="3"/>
      <c r="R12" s="3"/>
      <c r="S12" s="3"/>
    </row>
    <row r="13" spans="1:19" ht="12.75" x14ac:dyDescent="0.2">
      <c r="A13" s="3"/>
      <c r="B13" s="3"/>
      <c r="C13" s="3"/>
      <c r="D13" s="3"/>
      <c r="E13" s="3"/>
      <c r="F13" s="3"/>
      <c r="G13" s="3"/>
      <c r="H13" s="3"/>
      <c r="I13" s="3"/>
      <c r="J13" s="3"/>
      <c r="K13" s="3"/>
      <c r="L13" s="3"/>
      <c r="M13" s="3"/>
      <c r="N13" s="3"/>
      <c r="O13" s="3"/>
      <c r="P13" s="3"/>
      <c r="Q13" s="3"/>
      <c r="R13" s="3"/>
      <c r="S13" s="3"/>
    </row>
    <row r="14" spans="1:19" ht="12.75" x14ac:dyDescent="0.2">
      <c r="A14" s="3"/>
      <c r="B14" s="3"/>
      <c r="C14" s="3"/>
      <c r="D14" s="3"/>
      <c r="E14" s="3"/>
      <c r="F14" s="3"/>
      <c r="G14" s="3"/>
      <c r="H14" s="3"/>
      <c r="I14" s="3"/>
      <c r="J14" s="3"/>
      <c r="K14" s="3"/>
      <c r="L14" s="3"/>
      <c r="M14" s="3"/>
      <c r="N14" s="3"/>
      <c r="O14" s="3"/>
      <c r="P14" s="3"/>
      <c r="Q14" s="3"/>
      <c r="R14" s="3"/>
      <c r="S14" s="3"/>
    </row>
    <row r="15" spans="1:19" ht="12.75" x14ac:dyDescent="0.2">
      <c r="A15" s="3"/>
      <c r="B15" s="3"/>
      <c r="C15" s="3"/>
      <c r="D15" s="3"/>
      <c r="E15" s="3"/>
      <c r="F15" s="3"/>
      <c r="G15" s="3"/>
      <c r="H15" s="3"/>
      <c r="I15" s="3"/>
      <c r="J15" s="3"/>
      <c r="K15" s="3"/>
      <c r="L15" s="3"/>
      <c r="M15" s="3"/>
      <c r="N15" s="3"/>
      <c r="O15" s="3"/>
      <c r="P15" s="3"/>
      <c r="Q15" s="3"/>
      <c r="R15" s="3"/>
      <c r="S15" s="3"/>
    </row>
    <row r="16" spans="1:19" ht="12.75" x14ac:dyDescent="0.2">
      <c r="A16" s="3"/>
      <c r="B16" s="3"/>
      <c r="C16" s="3"/>
      <c r="D16" s="3"/>
      <c r="E16" s="3"/>
      <c r="F16" s="3"/>
      <c r="G16" s="3"/>
      <c r="H16" s="3"/>
      <c r="I16" s="3"/>
      <c r="J16" s="3"/>
      <c r="K16" s="3"/>
      <c r="L16" s="3"/>
      <c r="M16" s="3"/>
      <c r="N16" s="3"/>
      <c r="O16" s="3"/>
      <c r="P16" s="3"/>
      <c r="Q16" s="3"/>
      <c r="R16" s="3"/>
      <c r="S16" s="3"/>
    </row>
    <row r="17" spans="1:19" ht="12.75" x14ac:dyDescent="0.2">
      <c r="A17" s="3"/>
      <c r="B17" s="3"/>
      <c r="C17" s="3"/>
      <c r="D17" s="3"/>
      <c r="E17" s="3"/>
      <c r="F17" s="3"/>
      <c r="G17" s="3"/>
      <c r="H17" s="3"/>
      <c r="I17" s="3"/>
      <c r="J17" s="3"/>
      <c r="K17" s="3"/>
      <c r="L17" s="3"/>
      <c r="M17" s="3"/>
      <c r="N17" s="3"/>
      <c r="O17" s="3"/>
      <c r="P17" s="3"/>
      <c r="Q17" s="3"/>
      <c r="R17" s="3"/>
      <c r="S17" s="3"/>
    </row>
    <row r="18" spans="1:19" ht="12.75" x14ac:dyDescent="0.2">
      <c r="A18" s="3"/>
      <c r="B18" s="3"/>
      <c r="C18" s="3"/>
      <c r="D18" s="3"/>
      <c r="E18" s="3"/>
      <c r="F18" s="3"/>
      <c r="G18" s="3"/>
      <c r="H18" s="3"/>
      <c r="I18" s="3"/>
      <c r="J18" s="3"/>
      <c r="K18" s="3"/>
      <c r="L18" s="3"/>
      <c r="M18" s="3"/>
      <c r="N18" s="3"/>
      <c r="O18" s="3"/>
      <c r="P18" s="3"/>
      <c r="Q18" s="3"/>
      <c r="R18" s="3"/>
      <c r="S18" s="3"/>
    </row>
    <row r="19" spans="1:19" ht="12.75" x14ac:dyDescent="0.2">
      <c r="A19" s="3"/>
      <c r="B19" s="3"/>
      <c r="C19" s="3"/>
      <c r="D19" s="3"/>
      <c r="E19" s="3"/>
      <c r="F19" s="3"/>
      <c r="G19" s="3"/>
      <c r="H19" s="3"/>
      <c r="I19" s="3"/>
      <c r="J19" s="3"/>
      <c r="K19" s="3"/>
      <c r="L19" s="3"/>
      <c r="M19" s="3"/>
      <c r="N19" s="3"/>
      <c r="O19" s="3"/>
      <c r="P19" s="3"/>
      <c r="Q19" s="3"/>
      <c r="R19" s="3"/>
      <c r="S19" s="3"/>
    </row>
    <row r="20" spans="1:19" ht="12.75" x14ac:dyDescent="0.2">
      <c r="A20" s="3"/>
      <c r="B20" s="3"/>
      <c r="C20" s="3"/>
      <c r="D20" s="3"/>
      <c r="E20" s="3"/>
      <c r="F20" s="3"/>
      <c r="G20" s="3"/>
      <c r="H20" s="3"/>
      <c r="I20" s="3"/>
      <c r="J20" s="3"/>
      <c r="K20" s="3"/>
      <c r="L20" s="3"/>
      <c r="M20" s="3"/>
      <c r="N20" s="3"/>
      <c r="O20" s="3"/>
      <c r="P20" s="3"/>
      <c r="Q20" s="3"/>
      <c r="R20" s="3"/>
      <c r="S20" s="3"/>
    </row>
    <row r="21" spans="1:19" ht="12.75" x14ac:dyDescent="0.2">
      <c r="A21" s="3"/>
      <c r="B21" s="3"/>
      <c r="C21" s="3"/>
      <c r="D21" s="3"/>
      <c r="E21" s="3"/>
      <c r="F21" s="3"/>
      <c r="G21" s="3"/>
      <c r="H21" s="3"/>
      <c r="I21" s="3"/>
      <c r="J21" s="3"/>
      <c r="K21" s="3"/>
      <c r="L21" s="3"/>
      <c r="M21" s="3"/>
      <c r="N21" s="3"/>
      <c r="O21" s="3"/>
      <c r="P21" s="3"/>
      <c r="Q21" s="3"/>
      <c r="R21" s="3"/>
      <c r="S21" s="3"/>
    </row>
    <row r="22" spans="1:19" ht="12.75" x14ac:dyDescent="0.2">
      <c r="A22" s="3"/>
      <c r="B22" s="3"/>
      <c r="C22" s="3"/>
      <c r="D22" s="3"/>
      <c r="E22" s="3"/>
      <c r="F22" s="3"/>
      <c r="G22" s="3"/>
      <c r="H22" s="3"/>
      <c r="I22" s="3"/>
      <c r="J22" s="3"/>
      <c r="K22" s="3"/>
      <c r="L22" s="3"/>
      <c r="M22" s="3"/>
      <c r="N22" s="3"/>
      <c r="O22" s="3"/>
      <c r="P22" s="3"/>
      <c r="Q22" s="3"/>
      <c r="R22" s="3"/>
      <c r="S22" s="3"/>
    </row>
    <row r="23" spans="1:19" ht="12.75" x14ac:dyDescent="0.2">
      <c r="A23" s="3"/>
      <c r="B23" s="3"/>
      <c r="C23" s="3"/>
      <c r="D23" s="3"/>
      <c r="E23" s="3"/>
      <c r="F23" s="3"/>
      <c r="G23" s="3"/>
      <c r="H23" s="3"/>
      <c r="I23" s="3"/>
      <c r="J23" s="3"/>
      <c r="K23" s="3"/>
      <c r="L23" s="3"/>
      <c r="M23" s="3"/>
      <c r="N23" s="3"/>
      <c r="O23" s="3"/>
      <c r="P23" s="3"/>
      <c r="Q23" s="3"/>
      <c r="R23" s="3"/>
      <c r="S23" s="3"/>
    </row>
    <row r="24" spans="1:19" ht="23.25" customHeight="1" x14ac:dyDescent="0.2">
      <c r="A24" s="3"/>
      <c r="B24" s="3"/>
      <c r="C24" s="3"/>
      <c r="D24" s="3"/>
      <c r="E24" s="3"/>
      <c r="F24" s="3"/>
      <c r="G24" s="3"/>
      <c r="H24" s="3"/>
      <c r="I24" s="3"/>
      <c r="J24" s="3"/>
      <c r="K24" s="3"/>
      <c r="L24" s="3"/>
      <c r="M24" s="3"/>
      <c r="N24" s="3"/>
      <c r="O24" s="3"/>
      <c r="P24" s="3"/>
      <c r="Q24" s="3"/>
      <c r="R24" s="3"/>
      <c r="S24" s="3"/>
    </row>
    <row r="25" spans="1:19" ht="23.25" customHeight="1" x14ac:dyDescent="0.2">
      <c r="A25" s="3"/>
      <c r="B25" s="3"/>
      <c r="C25" s="3"/>
      <c r="D25" s="3"/>
      <c r="E25" s="3"/>
      <c r="F25" s="3"/>
      <c r="G25" s="3"/>
      <c r="H25" s="3"/>
      <c r="I25" s="3"/>
      <c r="J25" s="3"/>
      <c r="K25" s="3"/>
      <c r="L25" s="3"/>
      <c r="M25" s="3"/>
      <c r="N25" s="3"/>
      <c r="O25" s="3"/>
      <c r="P25" s="3"/>
      <c r="Q25" s="3"/>
      <c r="R25" s="3"/>
      <c r="S25" s="3"/>
    </row>
    <row r="26" spans="1:19" ht="23.25" customHeight="1" x14ac:dyDescent="0.2">
      <c r="A26" s="3"/>
      <c r="B26" s="3"/>
      <c r="C26" s="3"/>
      <c r="D26" s="3"/>
      <c r="E26" s="3"/>
      <c r="F26" s="3"/>
      <c r="G26" s="3"/>
      <c r="H26" s="3"/>
      <c r="I26" s="3"/>
      <c r="J26" s="3"/>
      <c r="K26" s="3"/>
      <c r="L26" s="3"/>
      <c r="M26" s="3"/>
      <c r="N26" s="3"/>
      <c r="O26" s="3"/>
      <c r="P26" s="3"/>
      <c r="Q26" s="3"/>
      <c r="R26" s="3"/>
      <c r="S26" s="3"/>
    </row>
    <row r="27" spans="1:19" ht="23.25" customHeight="1" x14ac:dyDescent="0.2">
      <c r="A27" s="3"/>
      <c r="B27" s="3"/>
      <c r="C27" s="3"/>
      <c r="D27" s="3"/>
      <c r="E27" s="3"/>
      <c r="F27" s="3"/>
      <c r="G27" s="3"/>
      <c r="H27" s="3"/>
      <c r="I27" s="3"/>
      <c r="J27" s="3"/>
      <c r="K27" s="3"/>
      <c r="L27" s="3"/>
      <c r="M27" s="3"/>
      <c r="N27" s="3"/>
      <c r="O27" s="3"/>
      <c r="P27" s="3"/>
      <c r="Q27" s="3"/>
      <c r="R27" s="3"/>
      <c r="S27" s="3"/>
    </row>
    <row r="28" spans="1:19" ht="23.25" customHeight="1" x14ac:dyDescent="0.2">
      <c r="A28" s="3"/>
      <c r="B28" s="3"/>
      <c r="C28" s="3"/>
      <c r="D28" s="3"/>
      <c r="E28" s="3"/>
      <c r="F28" s="3"/>
      <c r="G28" s="3"/>
      <c r="H28" s="3"/>
      <c r="I28" s="3"/>
      <c r="J28" s="3"/>
      <c r="K28" s="3"/>
      <c r="L28" s="3"/>
      <c r="M28" s="3"/>
      <c r="N28" s="3"/>
      <c r="O28" s="3"/>
      <c r="P28" s="3"/>
      <c r="Q28" s="3"/>
      <c r="R28" s="3"/>
      <c r="S28" s="3"/>
    </row>
    <row r="29" spans="1:19" ht="23.25" customHeight="1" x14ac:dyDescent="0.2">
      <c r="A29" s="3"/>
      <c r="B29" s="3"/>
      <c r="C29" s="3"/>
      <c r="D29" s="3"/>
      <c r="E29" s="3"/>
      <c r="F29" s="3"/>
      <c r="G29" s="3"/>
      <c r="H29" s="3"/>
      <c r="I29" s="3"/>
      <c r="J29" s="3"/>
      <c r="K29" s="3"/>
      <c r="L29" s="3"/>
      <c r="M29" s="3"/>
      <c r="N29" s="3"/>
      <c r="O29" s="3"/>
      <c r="P29" s="3"/>
      <c r="Q29" s="3"/>
      <c r="R29" s="3"/>
      <c r="S29" s="3"/>
    </row>
    <row r="30" spans="1:19" ht="23.25" customHeight="1" x14ac:dyDescent="0.2">
      <c r="A30" s="3"/>
      <c r="B30" s="3"/>
      <c r="C30" s="3"/>
      <c r="D30" s="3"/>
      <c r="E30" s="3"/>
      <c r="F30" s="3"/>
      <c r="G30" s="3"/>
      <c r="H30" s="3"/>
      <c r="I30" s="3"/>
      <c r="J30" s="3"/>
      <c r="K30" s="3"/>
      <c r="L30" s="3"/>
    </row>
    <row r="31" spans="1:19" ht="23.25" customHeight="1" x14ac:dyDescent="0.2">
      <c r="A31" s="3"/>
      <c r="B31" s="3"/>
      <c r="C31" s="3"/>
      <c r="D31" s="3"/>
      <c r="E31" s="3"/>
      <c r="F31" s="3"/>
      <c r="G31" s="3"/>
      <c r="H31" s="3"/>
      <c r="I31" s="3"/>
      <c r="J31" s="3"/>
      <c r="K31" s="3"/>
      <c r="L31" s="3"/>
    </row>
    <row r="32" spans="1:19" ht="23.25" customHeight="1" x14ac:dyDescent="0.2">
      <c r="A32" s="3"/>
      <c r="B32" s="3"/>
      <c r="C32" s="3"/>
      <c r="D32" s="3"/>
      <c r="E32" s="3"/>
      <c r="F32" s="3"/>
      <c r="G32" s="3"/>
      <c r="H32" s="3"/>
      <c r="I32" s="3"/>
      <c r="J32" s="3"/>
      <c r="K32" s="3"/>
      <c r="L32" s="3"/>
    </row>
    <row r="33" spans="1:12" ht="23.25" customHeight="1" x14ac:dyDescent="0.2">
      <c r="A33" s="3"/>
      <c r="B33" s="3"/>
      <c r="C33" s="3"/>
      <c r="D33" s="3"/>
      <c r="E33" s="3"/>
      <c r="F33" s="3"/>
      <c r="G33" s="3"/>
      <c r="H33" s="3"/>
      <c r="I33" s="3"/>
      <c r="J33" s="3"/>
      <c r="K33" s="3"/>
      <c r="L33" s="3"/>
    </row>
    <row r="34" spans="1:12" ht="23.25" customHeight="1" x14ac:dyDescent="0.2">
      <c r="A34" s="3"/>
      <c r="B34" s="3"/>
      <c r="C34" s="3"/>
      <c r="D34" s="3"/>
      <c r="E34" s="3"/>
      <c r="F34" s="3"/>
      <c r="G34" s="3"/>
      <c r="H34" s="3"/>
      <c r="I34" s="3"/>
      <c r="J34" s="3"/>
      <c r="K34" s="3"/>
      <c r="L34" s="3"/>
    </row>
    <row r="35" spans="1:12" ht="23.25" customHeight="1" x14ac:dyDescent="0.2">
      <c r="A35" s="3"/>
      <c r="B35" s="3"/>
      <c r="C35" s="3"/>
      <c r="D35" s="3"/>
      <c r="E35" s="3"/>
      <c r="F35" s="3"/>
      <c r="G35" s="3"/>
      <c r="H35" s="3"/>
      <c r="I35" s="3"/>
      <c r="J35" s="3"/>
      <c r="K35" s="3"/>
      <c r="L35" s="3"/>
    </row>
    <row r="36" spans="1:12" ht="23.25" customHeight="1" x14ac:dyDescent="0.2">
      <c r="A36" s="3"/>
      <c r="B36" s="3"/>
      <c r="C36" s="3"/>
      <c r="D36" s="3"/>
      <c r="E36" s="3"/>
      <c r="F36" s="3"/>
      <c r="G36" s="3"/>
      <c r="H36" s="3"/>
      <c r="I36" s="3"/>
      <c r="J36" s="3"/>
      <c r="K36" s="3"/>
      <c r="L36" s="3"/>
    </row>
    <row r="37" spans="1:12" ht="23.25" customHeight="1" x14ac:dyDescent="0.2">
      <c r="A37" s="3"/>
      <c r="B37" s="3"/>
      <c r="C37" s="3"/>
      <c r="D37" s="3"/>
      <c r="E37" s="3"/>
      <c r="F37" s="3"/>
      <c r="G37" s="3"/>
      <c r="H37" s="3"/>
      <c r="I37" s="3"/>
      <c r="J37" s="3"/>
      <c r="K37" s="3"/>
      <c r="L37" s="3"/>
    </row>
    <row r="38" spans="1:12" ht="23.25" customHeight="1" x14ac:dyDescent="0.2">
      <c r="A38" s="3"/>
      <c r="B38" s="3"/>
      <c r="C38" s="3"/>
      <c r="D38" s="3"/>
      <c r="E38" s="3"/>
      <c r="F38" s="3"/>
      <c r="G38" s="3"/>
      <c r="H38" s="3"/>
      <c r="I38" s="3"/>
      <c r="J38" s="3"/>
      <c r="K38" s="3"/>
      <c r="L38" s="3"/>
    </row>
    <row r="39" spans="1:12" ht="23.25" customHeight="1" x14ac:dyDescent="0.2">
      <c r="A39" s="3"/>
      <c r="B39" s="3"/>
      <c r="C39" s="3"/>
      <c r="D39" s="3"/>
      <c r="E39" s="3"/>
      <c r="F39" s="3"/>
      <c r="G39" s="3"/>
      <c r="H39" s="3"/>
      <c r="I39" s="3"/>
      <c r="J39" s="3"/>
      <c r="K39" s="3"/>
      <c r="L39" s="3"/>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1" tint="0.499984740745262"/>
  </sheetPr>
  <dimension ref="A1:E21"/>
  <sheetViews>
    <sheetView showGridLines="0" zoomScale="115" zoomScaleNormal="115" workbookViewId="0"/>
  </sheetViews>
  <sheetFormatPr defaultColWidth="0" defaultRowHeight="12.75" zeroHeight="1" x14ac:dyDescent="0.2"/>
  <cols>
    <col min="1" max="1" width="3.140625" customWidth="1"/>
    <col min="2" max="2" width="4.5703125" customWidth="1"/>
    <col min="3" max="3" width="26.7109375" customWidth="1"/>
    <col min="4" max="4" width="54.28515625" customWidth="1"/>
    <col min="5" max="5" width="7.7109375" customWidth="1"/>
    <col min="6" max="16384" width="7.7109375" hidden="1"/>
  </cols>
  <sheetData>
    <row r="1" spans="1:5" ht="14.1" customHeight="1" x14ac:dyDescent="0.2">
      <c r="A1" s="25"/>
      <c r="B1" s="9"/>
      <c r="C1" s="9"/>
      <c r="D1" s="9"/>
      <c r="E1" s="9"/>
    </row>
    <row r="2" spans="1:5" ht="29.25" customHeight="1" x14ac:dyDescent="0.2">
      <c r="A2" s="11"/>
      <c r="B2" s="32" t="s">
        <v>1</v>
      </c>
      <c r="C2" s="10"/>
      <c r="D2" s="10"/>
      <c r="E2" s="10"/>
    </row>
    <row r="3" spans="1:5" ht="13.5" customHeight="1" x14ac:dyDescent="0.2">
      <c r="A3" s="9"/>
      <c r="B3" s="12"/>
      <c r="C3" s="7"/>
      <c r="D3" s="9"/>
      <c r="E3" s="9"/>
    </row>
    <row r="4" spans="1:5" ht="48" customHeight="1" x14ac:dyDescent="0.2">
      <c r="A4" s="10"/>
      <c r="B4" s="28">
        <v>1</v>
      </c>
      <c r="C4" s="1" t="s">
        <v>2</v>
      </c>
      <c r="D4" s="29" t="s">
        <v>3</v>
      </c>
      <c r="E4" s="10"/>
    </row>
    <row r="5" spans="1:5" ht="48" customHeight="1" x14ac:dyDescent="0.2">
      <c r="A5" s="10"/>
      <c r="B5" s="13">
        <v>2</v>
      </c>
      <c r="C5" s="2" t="s">
        <v>36</v>
      </c>
      <c r="D5" s="29" t="s">
        <v>80</v>
      </c>
      <c r="E5" s="10"/>
    </row>
    <row r="6" spans="1:5" ht="48" customHeight="1" x14ac:dyDescent="0.2">
      <c r="A6" s="10"/>
      <c r="B6" s="28">
        <v>3</v>
      </c>
      <c r="C6" s="2" t="s">
        <v>77</v>
      </c>
      <c r="D6" s="29" t="s">
        <v>81</v>
      </c>
      <c r="E6" s="10"/>
    </row>
    <row r="7" spans="1:5" ht="48" customHeight="1" x14ac:dyDescent="0.2">
      <c r="A7" s="10"/>
      <c r="B7" s="13">
        <v>4</v>
      </c>
      <c r="C7" s="2" t="s">
        <v>78</v>
      </c>
      <c r="D7" s="29" t="s">
        <v>82</v>
      </c>
      <c r="E7" s="10"/>
    </row>
    <row r="8" spans="1:5" ht="57.75" customHeight="1" x14ac:dyDescent="0.2">
      <c r="A8" s="10"/>
      <c r="B8" s="28">
        <v>5</v>
      </c>
      <c r="C8" s="1" t="s">
        <v>79</v>
      </c>
      <c r="D8" s="29" t="s">
        <v>83</v>
      </c>
      <c r="E8" s="10"/>
    </row>
    <row r="9" spans="1:5" ht="48" customHeight="1" x14ac:dyDescent="0.2">
      <c r="A9" s="10"/>
    </row>
    <row r="10" spans="1:5" ht="48" hidden="1" customHeight="1" x14ac:dyDescent="0.2">
      <c r="A10" s="10"/>
    </row>
    <row r="11" spans="1:5" ht="48" hidden="1" customHeight="1" x14ac:dyDescent="0.2">
      <c r="A11" s="10"/>
    </row>
    <row r="12" spans="1:5" ht="48" hidden="1" customHeight="1" x14ac:dyDescent="0.2">
      <c r="A12" s="10"/>
    </row>
    <row r="13" spans="1:5" ht="48" hidden="1" customHeight="1" x14ac:dyDescent="0.2">
      <c r="A13" s="10"/>
    </row>
    <row r="14" spans="1:5" ht="49.5" hidden="1" customHeight="1" x14ac:dyDescent="0.2">
      <c r="A14" s="10"/>
    </row>
    <row r="15" spans="1:5" hidden="1" x14ac:dyDescent="0.2">
      <c r="A15" s="9"/>
    </row>
    <row r="16" spans="1:5" hidden="1" x14ac:dyDescent="0.2"/>
    <row r="17" hidden="1" x14ac:dyDescent="0.2"/>
    <row r="18" hidden="1" x14ac:dyDescent="0.2"/>
    <row r="19" hidden="1" x14ac:dyDescent="0.2"/>
    <row r="20" hidden="1" x14ac:dyDescent="0.2"/>
    <row r="21" hidden="1" x14ac:dyDescent="0.2"/>
  </sheetData>
  <hyperlinks>
    <hyperlink ref="C7" location="'Databook Framework'!A1" display="Databook Framework"/>
    <hyperlink ref="C8" location="'Potential Improvements'!A1" display="Potential Improvements"/>
    <hyperlink ref="C4" location="Disclaimer!A1" display="Disclaimer"/>
    <hyperlink ref="C5" location="References!A1" display="References"/>
    <hyperlink ref="C6" location="Instructions!A1" display="Instructions"/>
  </hyperlink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theme="1" tint="0.499984740745262"/>
  </sheetPr>
  <dimension ref="A1:AI21"/>
  <sheetViews>
    <sheetView showGridLines="0" workbookViewId="0"/>
  </sheetViews>
  <sheetFormatPr defaultColWidth="0" defaultRowHeight="0" customHeight="1" zeroHeight="1" x14ac:dyDescent="0.2"/>
  <cols>
    <col min="1" max="1" width="3.140625" style="19" customWidth="1"/>
    <col min="2" max="2" width="2.42578125" style="19" customWidth="1"/>
    <col min="3" max="3" width="26.7109375" style="19" customWidth="1"/>
    <col min="4" max="4" width="54.28515625" style="19" customWidth="1"/>
    <col min="5" max="6" width="7.7109375" style="19" customWidth="1"/>
    <col min="7" max="35" width="0" style="19" hidden="1" customWidth="1"/>
    <col min="36" max="16384" width="7.7109375" style="19" hidden="1"/>
  </cols>
  <sheetData>
    <row r="1" spans="1:35" ht="14.1" customHeight="1" x14ac:dyDescent="0.2">
      <c r="A1" s="35"/>
    </row>
    <row r="2" spans="1:35" s="22" customFormat="1" ht="29.25" customHeight="1" x14ac:dyDescent="0.2">
      <c r="B2" s="31" t="s">
        <v>2</v>
      </c>
      <c r="C2" s="20"/>
      <c r="D2" s="21"/>
      <c r="E2" s="21" t="s">
        <v>4</v>
      </c>
      <c r="F2" s="20"/>
      <c r="G2" s="20"/>
      <c r="H2" s="20"/>
      <c r="AI2" s="20"/>
    </row>
    <row r="3" spans="1:35" ht="13.5" customHeight="1" x14ac:dyDescent="0.2">
      <c r="B3" s="23"/>
      <c r="C3" s="24"/>
    </row>
    <row r="4" spans="1:35" s="20" customFormat="1" ht="48" customHeight="1" x14ac:dyDescent="0.2">
      <c r="B4" s="14"/>
      <c r="C4" s="17"/>
      <c r="D4" s="15"/>
    </row>
    <row r="5" spans="1:35" s="20" customFormat="1" ht="48" customHeight="1" x14ac:dyDescent="0.2">
      <c r="B5" s="14"/>
      <c r="C5" s="17"/>
      <c r="D5" s="15"/>
    </row>
    <row r="6" spans="1:35" s="20" customFormat="1" ht="48" customHeight="1" x14ac:dyDescent="0.2">
      <c r="B6" s="14"/>
      <c r="C6" s="17"/>
      <c r="D6" s="15"/>
    </row>
    <row r="7" spans="1:35" s="20" customFormat="1" ht="48" customHeight="1" x14ac:dyDescent="0.2">
      <c r="B7" s="14"/>
      <c r="C7" s="17"/>
      <c r="D7" s="15"/>
    </row>
    <row r="8" spans="1:35" s="20" customFormat="1" ht="48" customHeight="1" x14ac:dyDescent="0.2">
      <c r="B8" s="14"/>
      <c r="C8" s="17"/>
      <c r="D8" s="15"/>
    </row>
    <row r="9" spans="1:35" s="20" customFormat="1" ht="48" customHeight="1" x14ac:dyDescent="0.2">
      <c r="B9" s="14"/>
      <c r="C9" s="17"/>
      <c r="D9" s="15"/>
    </row>
    <row r="10" spans="1:35" s="20" customFormat="1" ht="48" customHeight="1" x14ac:dyDescent="0.2">
      <c r="B10" s="14"/>
      <c r="C10" s="18"/>
      <c r="D10" s="16"/>
    </row>
    <row r="11" spans="1:35" s="20" customFormat="1" ht="48" customHeight="1" x14ac:dyDescent="0.2">
      <c r="B11" s="14"/>
      <c r="C11" s="18"/>
      <c r="D11" s="16"/>
    </row>
    <row r="12" spans="1:35" s="20" customFormat="1" ht="48" customHeight="1" x14ac:dyDescent="0.2">
      <c r="B12" s="14"/>
      <c r="C12" s="18"/>
      <c r="D12" s="16"/>
    </row>
    <row r="13" spans="1:35" s="20" customFormat="1" ht="48" customHeight="1" x14ac:dyDescent="0.2">
      <c r="B13" s="14"/>
      <c r="C13" s="18"/>
      <c r="D13" s="16"/>
    </row>
    <row r="14" spans="1:35" s="20" customFormat="1" ht="48" customHeight="1" x14ac:dyDescent="0.2">
      <c r="B14" s="14"/>
      <c r="C14" s="18"/>
      <c r="D14" s="16"/>
    </row>
    <row r="15" spans="1:35" ht="14.1" customHeight="1" x14ac:dyDescent="0.2"/>
    <row r="16" spans="1:35" ht="14.1" customHeight="1" x14ac:dyDescent="0.2"/>
    <row r="17" ht="14.1" customHeight="1" x14ac:dyDescent="0.2"/>
    <row r="18" ht="14.1" customHeight="1" x14ac:dyDescent="0.2"/>
    <row r="19" ht="14.1" customHeight="1" x14ac:dyDescent="0.2"/>
    <row r="20" ht="14.1" customHeight="1" x14ac:dyDescent="0.2"/>
    <row r="21" ht="14.1" customHeight="1" x14ac:dyDescent="0.2"/>
  </sheetData>
  <hyperlinks>
    <hyperlink ref="E2" location="Contents!A1" display="Contents!A1"/>
  </hyperlink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Z164"/>
  <sheetViews>
    <sheetView showGridLines="0" workbookViewId="0"/>
  </sheetViews>
  <sheetFormatPr defaultColWidth="0" defaultRowHeight="12.75" zeroHeight="1" x14ac:dyDescent="0.2"/>
  <cols>
    <col min="1" max="3" width="3.140625" customWidth="1"/>
    <col min="4" max="4" width="36.5703125" customWidth="1"/>
    <col min="5" max="23" width="9.140625" customWidth="1"/>
    <col min="24" max="24" width="1.28515625" customWidth="1"/>
    <col min="25" max="25" width="10.140625" bestFit="1" customWidth="1"/>
    <col min="26" max="26" width="9.140625" customWidth="1"/>
    <col min="27" max="16384" width="9.140625" hidden="1"/>
  </cols>
  <sheetData>
    <row r="1" spans="2:25" x14ac:dyDescent="0.2"/>
    <row r="2" spans="2:25" ht="18" x14ac:dyDescent="0.25">
      <c r="B2" s="33" t="s">
        <v>11</v>
      </c>
    </row>
    <row r="3" spans="2:25" x14ac:dyDescent="0.2"/>
    <row r="4" spans="2:25" x14ac:dyDescent="0.2">
      <c r="C4" s="27" t="s">
        <v>20</v>
      </c>
    </row>
    <row r="5" spans="2:25" s="8" customFormat="1" ht="13.5" thickBot="1" x14ac:dyDescent="0.25"/>
    <row r="6" spans="2:25" s="8" customFormat="1" ht="23.25" thickBot="1" x14ac:dyDescent="0.25">
      <c r="D6" s="42" t="s">
        <v>12</v>
      </c>
      <c r="E6" s="43">
        <v>2002</v>
      </c>
      <c r="F6" s="43">
        <v>2003</v>
      </c>
      <c r="G6" s="43">
        <v>2004</v>
      </c>
      <c r="H6" s="43">
        <v>2005</v>
      </c>
      <c r="I6" s="43">
        <v>2006</v>
      </c>
      <c r="J6" s="43">
        <v>2007</v>
      </c>
      <c r="K6" s="43">
        <v>2008</v>
      </c>
      <c r="L6" s="43">
        <v>2009</v>
      </c>
      <c r="M6" s="43">
        <v>2010</v>
      </c>
      <c r="N6" s="43">
        <v>2011</v>
      </c>
      <c r="O6" s="43">
        <v>2012</v>
      </c>
      <c r="P6" s="43">
        <v>2013</v>
      </c>
      <c r="Q6" s="45">
        <v>2014</v>
      </c>
      <c r="R6" s="44">
        <v>2015</v>
      </c>
      <c r="S6" s="44">
        <v>2016</v>
      </c>
      <c r="T6" s="44">
        <v>2017</v>
      </c>
      <c r="U6" s="44">
        <v>2018</v>
      </c>
      <c r="V6" s="44">
        <v>2019</v>
      </c>
      <c r="W6" s="45">
        <v>2020</v>
      </c>
      <c r="Y6" s="45" t="s">
        <v>37</v>
      </c>
    </row>
    <row r="7" spans="2:25" s="8" customFormat="1" ht="13.5" thickBot="1" x14ac:dyDescent="0.25"/>
    <row r="8" spans="2:25" s="8" customFormat="1" ht="13.5" thickBot="1" x14ac:dyDescent="0.25">
      <c r="D8" s="46" t="s">
        <v>13</v>
      </c>
      <c r="E8" s="47"/>
      <c r="F8" s="47"/>
      <c r="G8" s="47"/>
      <c r="H8" s="47"/>
      <c r="I8" s="47"/>
      <c r="J8" s="47"/>
      <c r="K8" s="47"/>
      <c r="L8" s="47"/>
      <c r="M8" s="47"/>
      <c r="N8" s="47"/>
      <c r="O8" s="47"/>
      <c r="P8" s="47"/>
      <c r="Q8" s="47"/>
      <c r="R8" s="47"/>
      <c r="S8" s="47"/>
      <c r="T8" s="47"/>
      <c r="U8" s="47"/>
      <c r="V8" s="47"/>
      <c r="W8" s="47"/>
      <c r="Y8" s="47"/>
    </row>
    <row r="9" spans="2:25" s="8" customFormat="1" ht="13.5" thickBot="1" x14ac:dyDescent="0.25">
      <c r="D9" s="54" t="s">
        <v>14</v>
      </c>
      <c r="E9" s="48">
        <v>18894668</v>
      </c>
      <c r="F9" s="48">
        <v>19518531</v>
      </c>
      <c r="G9" s="48">
        <v>19984209</v>
      </c>
      <c r="H9" s="48">
        <v>20105594</v>
      </c>
      <c r="I9" s="48">
        <v>19949252</v>
      </c>
      <c r="J9" s="48">
        <v>20764047</v>
      </c>
      <c r="K9" s="48">
        <v>21261944</v>
      </c>
      <c r="L9" s="48">
        <v>22068876</v>
      </c>
      <c r="M9" s="48">
        <v>21010953</v>
      </c>
      <c r="N9" s="48">
        <v>22252071</v>
      </c>
      <c r="O9" s="48">
        <v>23320712</v>
      </c>
      <c r="P9" s="48">
        <v>23375250</v>
      </c>
      <c r="Q9" s="49">
        <v>23092505.447947405</v>
      </c>
      <c r="R9" s="49">
        <v>22736962.497125197</v>
      </c>
      <c r="S9" s="49">
        <v>22535845.257198241</v>
      </c>
      <c r="T9" s="49">
        <v>22644314.308487814</v>
      </c>
      <c r="U9" s="49">
        <v>22687131.364573535</v>
      </c>
      <c r="V9" s="49">
        <v>22820905.36525923</v>
      </c>
      <c r="W9" s="49">
        <v>22996608.939520989</v>
      </c>
      <c r="Y9" s="49">
        <f>SUM(S9:W9)</f>
        <v>113684805.2350398</v>
      </c>
    </row>
    <row r="10" spans="2:25" s="8" customFormat="1" ht="13.5" thickBot="1" x14ac:dyDescent="0.25">
      <c r="D10" s="54" t="s">
        <v>15</v>
      </c>
      <c r="E10" s="48">
        <v>4439314</v>
      </c>
      <c r="F10" s="48">
        <v>4611961</v>
      </c>
      <c r="G10" s="48">
        <v>4818603</v>
      </c>
      <c r="H10" s="48">
        <v>4945797</v>
      </c>
      <c r="I10" s="48">
        <v>5089082</v>
      </c>
      <c r="J10" s="48">
        <v>5369573</v>
      </c>
      <c r="K10" s="48">
        <v>4977766</v>
      </c>
      <c r="L10" s="48">
        <v>4808345</v>
      </c>
      <c r="M10" s="48">
        <v>5323118</v>
      </c>
      <c r="N10" s="48">
        <v>5566900</v>
      </c>
      <c r="O10" s="48">
        <v>5174320</v>
      </c>
      <c r="P10" s="48">
        <v>5270576</v>
      </c>
      <c r="Q10" s="49">
        <v>5059748.347466683</v>
      </c>
      <c r="R10" s="49">
        <v>4856831.7850177418</v>
      </c>
      <c r="S10" s="49">
        <v>4671596.2994063208</v>
      </c>
      <c r="T10" s="49">
        <v>4619334.5926017193</v>
      </c>
      <c r="U10" s="49">
        <v>4552255.9056027839</v>
      </c>
      <c r="V10" s="49">
        <v>4468590.6605266687</v>
      </c>
      <c r="W10" s="49">
        <v>4432904.6381102316</v>
      </c>
      <c r="Y10" s="49">
        <f t="shared" ref="Y10:Y13" si="0">SUM(S10:W10)</f>
        <v>22744682.096247721</v>
      </c>
    </row>
    <row r="11" spans="2:25" s="8" customFormat="1" ht="13.5" thickBot="1" x14ac:dyDescent="0.25">
      <c r="D11" s="55" t="s">
        <v>16</v>
      </c>
      <c r="E11" s="50">
        <v>6916903</v>
      </c>
      <c r="F11" s="50">
        <v>6902611</v>
      </c>
      <c r="G11" s="50">
        <v>6897792</v>
      </c>
      <c r="H11" s="50">
        <v>6906819</v>
      </c>
      <c r="I11" s="50">
        <v>6615059</v>
      </c>
      <c r="J11" s="50">
        <v>6510547</v>
      </c>
      <c r="K11" s="50">
        <v>7231299</v>
      </c>
      <c r="L11" s="50">
        <v>7592795</v>
      </c>
      <c r="M11" s="50">
        <v>7374627</v>
      </c>
      <c r="N11" s="50">
        <v>7247299</v>
      </c>
      <c r="O11" s="50">
        <v>7964175</v>
      </c>
      <c r="P11" s="50">
        <v>7861616</v>
      </c>
      <c r="Q11" s="51">
        <v>7681782.8159617065</v>
      </c>
      <c r="R11" s="51">
        <v>7498610.7424221039</v>
      </c>
      <c r="S11" s="51">
        <v>7327723.1367147835</v>
      </c>
      <c r="T11" s="51">
        <v>7349950.1634222986</v>
      </c>
      <c r="U11" s="51">
        <v>7340789.5363060609</v>
      </c>
      <c r="V11" s="51">
        <v>7296315.9077073047</v>
      </c>
      <c r="W11" s="51">
        <v>7319799.2962053772</v>
      </c>
      <c r="Y11" s="49">
        <f t="shared" si="0"/>
        <v>36634578.040355824</v>
      </c>
    </row>
    <row r="12" spans="2:25" s="8" customFormat="1" ht="13.5" thickBot="1" x14ac:dyDescent="0.25">
      <c r="D12" s="54" t="s">
        <v>17</v>
      </c>
      <c r="E12" s="48">
        <v>6916903</v>
      </c>
      <c r="F12" s="48">
        <v>6902611</v>
      </c>
      <c r="G12" s="48">
        <v>6897792</v>
      </c>
      <c r="H12" s="48">
        <v>6906819</v>
      </c>
      <c r="I12" s="48">
        <v>6615059</v>
      </c>
      <c r="J12" s="48">
        <v>6510547</v>
      </c>
      <c r="K12" s="48">
        <v>7231299</v>
      </c>
      <c r="L12" s="48">
        <v>7592795</v>
      </c>
      <c r="M12" s="48">
        <v>7374627</v>
      </c>
      <c r="N12" s="48">
        <v>7247299</v>
      </c>
      <c r="O12" s="48">
        <v>7964175</v>
      </c>
      <c r="P12" s="48">
        <v>7861616</v>
      </c>
      <c r="Q12" s="49">
        <v>7882383.5921967067</v>
      </c>
      <c r="R12" s="49">
        <v>7698139.1517479792</v>
      </c>
      <c r="S12" s="49">
        <v>6809061.3353722468</v>
      </c>
      <c r="T12" s="49">
        <v>6832956.7545282561</v>
      </c>
      <c r="U12" s="49">
        <v>6825440.065375152</v>
      </c>
      <c r="V12" s="49">
        <v>6782586.3590630423</v>
      </c>
      <c r="W12" s="49">
        <v>6807666.0837354623</v>
      </c>
      <c r="Y12" s="49">
        <f t="shared" si="0"/>
        <v>34057710.598074153</v>
      </c>
    </row>
    <row r="13" spans="2:25" s="8" customFormat="1" ht="13.5" thickBot="1" x14ac:dyDescent="0.25">
      <c r="D13" s="56" t="s">
        <v>18</v>
      </c>
      <c r="E13" s="52">
        <v>30250885</v>
      </c>
      <c r="F13" s="52">
        <v>31033103</v>
      </c>
      <c r="G13" s="52">
        <v>31700604</v>
      </c>
      <c r="H13" s="52">
        <v>31958210</v>
      </c>
      <c r="I13" s="52">
        <v>31653393</v>
      </c>
      <c r="J13" s="52">
        <v>32644167</v>
      </c>
      <c r="K13" s="52">
        <v>33471009</v>
      </c>
      <c r="L13" s="52">
        <v>34470016</v>
      </c>
      <c r="M13" s="52">
        <v>33708698</v>
      </c>
      <c r="N13" s="52">
        <v>35066270</v>
      </c>
      <c r="O13" s="52">
        <v>36459207</v>
      </c>
      <c r="P13" s="52">
        <v>36507442</v>
      </c>
      <c r="Q13" s="53">
        <v>36034637.387610793</v>
      </c>
      <c r="R13" s="53">
        <v>35291933.433890916</v>
      </c>
      <c r="S13" s="53">
        <v>34016502.891976804</v>
      </c>
      <c r="T13" s="53">
        <v>34096605.655617788</v>
      </c>
      <c r="U13" s="53">
        <v>34064827.335551471</v>
      </c>
      <c r="V13" s="53">
        <v>34072082.384848945</v>
      </c>
      <c r="W13" s="53">
        <v>34237179.661366686</v>
      </c>
      <c r="Y13" s="49">
        <f t="shared" si="0"/>
        <v>170487197.9293617</v>
      </c>
    </row>
    <row r="14" spans="2:25" s="8" customFormat="1" ht="13.5" thickBot="1" x14ac:dyDescent="0.25"/>
    <row r="15" spans="2:25" s="8" customFormat="1" ht="13.5" thickBot="1" x14ac:dyDescent="0.25">
      <c r="D15" s="46" t="s">
        <v>21</v>
      </c>
      <c r="E15" s="47"/>
      <c r="F15" s="47"/>
      <c r="G15" s="47"/>
      <c r="H15" s="47"/>
      <c r="I15" s="47"/>
      <c r="J15" s="47"/>
      <c r="K15" s="47"/>
      <c r="L15" s="47"/>
      <c r="M15" s="47"/>
      <c r="N15" s="47"/>
      <c r="O15" s="47"/>
      <c r="P15" s="47"/>
      <c r="Q15" s="47"/>
      <c r="R15" s="47"/>
      <c r="S15" s="47"/>
      <c r="T15" s="47"/>
      <c r="U15" s="47"/>
      <c r="V15" s="47"/>
      <c r="W15" s="47"/>
      <c r="Y15" s="47"/>
    </row>
    <row r="16" spans="2:25" s="8" customFormat="1" ht="13.5" thickBot="1" x14ac:dyDescent="0.25">
      <c r="D16" s="54" t="s">
        <v>22</v>
      </c>
      <c r="E16" s="57">
        <v>22.617672619147374</v>
      </c>
      <c r="F16" s="57">
        <v>22.469184279596629</v>
      </c>
      <c r="G16" s="57">
        <v>22.248283301938468</v>
      </c>
      <c r="H16" s="57">
        <v>21.769525946169519</v>
      </c>
      <c r="I16" s="57">
        <v>21.104580024268532</v>
      </c>
      <c r="J16" s="57">
        <v>21.502596688458482</v>
      </c>
      <c r="K16" s="57">
        <v>21.367198821394187</v>
      </c>
      <c r="L16" s="57">
        <v>21.673060888984477</v>
      </c>
      <c r="M16" s="57">
        <v>20.105540207821189</v>
      </c>
      <c r="N16" s="57">
        <v>20.705436974328578</v>
      </c>
      <c r="O16" s="57">
        <v>21.139458150226979</v>
      </c>
      <c r="P16" s="57">
        <v>20.565815624925765</v>
      </c>
      <c r="Q16" s="58">
        <v>19.968327672596548</v>
      </c>
      <c r="R16" s="58">
        <v>19.313728263750281</v>
      </c>
      <c r="S16" s="58">
        <v>18.791417586362929</v>
      </c>
      <c r="T16" s="58">
        <v>18.52055396419334</v>
      </c>
      <c r="U16" s="58">
        <v>18.223507941889512</v>
      </c>
      <c r="V16" s="58">
        <v>18.022950195324462</v>
      </c>
      <c r="W16" s="58">
        <v>17.86486179589026</v>
      </c>
      <c r="Y16" s="49">
        <f>SUM(S16:W16)</f>
        <v>91.423291483660492</v>
      </c>
    </row>
    <row r="17" spans="4:25" s="8" customFormat="1" ht="13.5" thickBot="1" x14ac:dyDescent="0.25">
      <c r="D17" s="54" t="s">
        <v>23</v>
      </c>
      <c r="E17" s="57"/>
      <c r="F17" s="57"/>
      <c r="G17" s="57"/>
      <c r="H17" s="57"/>
      <c r="I17" s="57"/>
      <c r="J17" s="57"/>
      <c r="K17" s="57"/>
      <c r="L17" s="57"/>
      <c r="M17" s="57"/>
      <c r="N17" s="57"/>
      <c r="O17" s="57"/>
      <c r="P17" s="57">
        <v>13.66</v>
      </c>
      <c r="Q17" s="58">
        <v>13.263143119744537</v>
      </c>
      <c r="R17" s="58">
        <v>12.828352295596407</v>
      </c>
      <c r="S17" s="58">
        <v>12.481428838572709</v>
      </c>
      <c r="T17" s="58">
        <v>12.301518780721553</v>
      </c>
      <c r="U17" s="58">
        <v>12.104218136843738</v>
      </c>
      <c r="V17" s="58">
        <v>11.971005874901733</v>
      </c>
      <c r="W17" s="58">
        <v>11.866002135898359</v>
      </c>
      <c r="Y17" s="49">
        <f t="shared" ref="Y17:Y23" si="1">SUM(S17:W17)</f>
        <v>60.724173766938094</v>
      </c>
    </row>
    <row r="18" spans="4:25" s="8" customFormat="1" ht="13.5" thickBot="1" x14ac:dyDescent="0.25">
      <c r="D18" s="54" t="s">
        <v>24</v>
      </c>
      <c r="E18" s="57"/>
      <c r="F18" s="57"/>
      <c r="G18" s="57"/>
      <c r="H18" s="57"/>
      <c r="I18" s="57"/>
      <c r="J18" s="57"/>
      <c r="K18" s="57"/>
      <c r="L18" s="57"/>
      <c r="M18" s="57"/>
      <c r="N18" s="57"/>
      <c r="O18" s="57"/>
      <c r="P18" s="57">
        <v>17.89</v>
      </c>
      <c r="Q18" s="58">
        <v>17.370251128274507</v>
      </c>
      <c r="R18" s="58">
        <v>16.80082156429134</v>
      </c>
      <c r="S18" s="58">
        <v>16.346468661937465</v>
      </c>
      <c r="T18" s="58">
        <v>16.110847070798577</v>
      </c>
      <c r="U18" s="58">
        <v>15.852449668238247</v>
      </c>
      <c r="V18" s="58">
        <v>15.677986464274671</v>
      </c>
      <c r="W18" s="58">
        <v>15.540466926150925</v>
      </c>
      <c r="Y18" s="49">
        <f t="shared" si="1"/>
        <v>79.52821879139988</v>
      </c>
    </row>
    <row r="19" spans="4:25" s="8" customFormat="1" ht="13.5" thickBot="1" x14ac:dyDescent="0.25">
      <c r="D19" s="54" t="s">
        <v>25</v>
      </c>
      <c r="E19" s="57"/>
      <c r="F19" s="57"/>
      <c r="G19" s="57"/>
      <c r="H19" s="57"/>
      <c r="I19" s="57"/>
      <c r="J19" s="57"/>
      <c r="K19" s="57"/>
      <c r="L19" s="57"/>
      <c r="M19" s="57"/>
      <c r="N19" s="57"/>
      <c r="O19" s="57"/>
      <c r="P19" s="57">
        <v>15.71</v>
      </c>
      <c r="Q19" s="58">
        <v>15.253585535225966</v>
      </c>
      <c r="R19" s="58">
        <v>14.753544257966293</v>
      </c>
      <c r="S19" s="58">
        <v>14.354556885357047</v>
      </c>
      <c r="T19" s="58">
        <v>14.147647148252972</v>
      </c>
      <c r="U19" s="58">
        <v>13.920736964115308</v>
      </c>
      <c r="V19" s="58">
        <v>13.767533110886253</v>
      </c>
      <c r="W19" s="58">
        <v>13.646771124082226</v>
      </c>
      <c r="Y19" s="49">
        <f t="shared" si="1"/>
        <v>69.837245232693803</v>
      </c>
    </row>
    <row r="20" spans="4:25" s="8" customFormat="1" ht="13.5" thickBot="1" x14ac:dyDescent="0.25">
      <c r="D20" s="56" t="s">
        <v>26</v>
      </c>
      <c r="E20" s="59">
        <v>22.617672619147374</v>
      </c>
      <c r="F20" s="59">
        <v>22.469184279596629</v>
      </c>
      <c r="G20" s="59">
        <v>22.248283301938468</v>
      </c>
      <c r="H20" s="59">
        <v>21.769525946169519</v>
      </c>
      <c r="I20" s="59">
        <v>21.104580024268532</v>
      </c>
      <c r="J20" s="59">
        <v>21.502596688458482</v>
      </c>
      <c r="K20" s="59">
        <v>21.367198821394187</v>
      </c>
      <c r="L20" s="59">
        <v>21.673060888984477</v>
      </c>
      <c r="M20" s="59">
        <v>20.105540207821189</v>
      </c>
      <c r="N20" s="59">
        <v>20.705436974328578</v>
      </c>
      <c r="O20" s="59">
        <v>21.139458150226979</v>
      </c>
      <c r="P20" s="59">
        <v>20.565815624925765</v>
      </c>
      <c r="Q20" s="60">
        <v>19.842068769137196</v>
      </c>
      <c r="R20" s="60">
        <v>19.073849720441622</v>
      </c>
      <c r="S20" s="60">
        <v>18.445481371887514</v>
      </c>
      <c r="T20" s="60">
        <v>18.069872052032053</v>
      </c>
      <c r="U20" s="60">
        <v>17.679302540533886</v>
      </c>
      <c r="V20" s="60">
        <v>17.392883922562177</v>
      </c>
      <c r="W20" s="60">
        <v>17.153634726102592</v>
      </c>
      <c r="Y20" s="49">
        <f t="shared" si="1"/>
        <v>88.741174613118218</v>
      </c>
    </row>
    <row r="21" spans="4:25" s="8" customFormat="1" ht="13.5" thickBot="1" x14ac:dyDescent="0.25">
      <c r="D21" s="56" t="s">
        <v>15</v>
      </c>
      <c r="E21" s="59">
        <v>350.37995264404105</v>
      </c>
      <c r="F21" s="59">
        <v>396.28467090565391</v>
      </c>
      <c r="G21" s="59">
        <v>355.01385102777573</v>
      </c>
      <c r="H21" s="59">
        <v>325.59558920342329</v>
      </c>
      <c r="I21" s="59">
        <v>299.21695672624645</v>
      </c>
      <c r="J21" s="59">
        <v>292.11037971929062</v>
      </c>
      <c r="K21" s="59">
        <v>277.35922438290521</v>
      </c>
      <c r="L21" s="59">
        <v>234.83980463980464</v>
      </c>
      <c r="M21" s="59">
        <v>255.98066842991105</v>
      </c>
      <c r="N21" s="59">
        <v>260.08689964492618</v>
      </c>
      <c r="O21" s="59">
        <v>247.09039682918677</v>
      </c>
      <c r="P21" s="59">
        <v>244.22297391223762</v>
      </c>
      <c r="Q21" s="60">
        <v>229.09693812967259</v>
      </c>
      <c r="R21" s="60">
        <v>214.60752630617853</v>
      </c>
      <c r="S21" s="60">
        <v>201.18024579839224</v>
      </c>
      <c r="T21" s="60">
        <v>193.61655908054371</v>
      </c>
      <c r="U21" s="60">
        <v>185.45448838524308</v>
      </c>
      <c r="V21" s="60">
        <v>176.69511280768745</v>
      </c>
      <c r="W21" s="60">
        <v>169.89242349531224</v>
      </c>
      <c r="Y21" s="49">
        <f t="shared" si="1"/>
        <v>926.83882956717866</v>
      </c>
    </row>
    <row r="22" spans="4:25" s="8" customFormat="1" ht="13.5" thickBot="1" x14ac:dyDescent="0.25">
      <c r="D22" s="55" t="s">
        <v>16</v>
      </c>
      <c r="E22" s="61">
        <v>576.88932443703084</v>
      </c>
      <c r="F22" s="61">
        <v>568.72464365164376</v>
      </c>
      <c r="G22" s="61">
        <v>562.16723716381421</v>
      </c>
      <c r="H22" s="61">
        <v>559.4831105710814</v>
      </c>
      <c r="I22" s="61">
        <v>538.4663410663411</v>
      </c>
      <c r="J22" s="61">
        <v>529.26973416795386</v>
      </c>
      <c r="K22" s="61">
        <v>559.61143785791671</v>
      </c>
      <c r="L22" s="61">
        <v>562.01295336787564</v>
      </c>
      <c r="M22" s="61">
        <v>531.7729304874531</v>
      </c>
      <c r="N22" s="61">
        <v>515.3085182025028</v>
      </c>
      <c r="O22" s="61">
        <v>524.3728601527522</v>
      </c>
      <c r="P22" s="61">
        <v>493.41718445992592</v>
      </c>
      <c r="Q22" s="62">
        <v>473.38631449132117</v>
      </c>
      <c r="R22" s="62">
        <v>453.54828882680096</v>
      </c>
      <c r="S22" s="62">
        <v>434.84960705902989</v>
      </c>
      <c r="T22" s="62">
        <v>427.78006972584433</v>
      </c>
      <c r="U22" s="62">
        <v>418.87509461564673</v>
      </c>
      <c r="V22" s="62">
        <v>408.02924360061218</v>
      </c>
      <c r="W22" s="62">
        <v>401.02727713169458</v>
      </c>
      <c r="Y22" s="49">
        <f t="shared" si="1"/>
        <v>2090.5612921328275</v>
      </c>
    </row>
    <row r="23" spans="4:25" ht="13.5" thickBot="1" x14ac:dyDescent="0.25">
      <c r="D23" s="56" t="s">
        <v>17</v>
      </c>
      <c r="E23" s="59">
        <v>576.88932443703084</v>
      </c>
      <c r="F23" s="59">
        <v>568.72464365164376</v>
      </c>
      <c r="G23" s="59">
        <v>562.16723716381421</v>
      </c>
      <c r="H23" s="59">
        <v>559.4831105710814</v>
      </c>
      <c r="I23" s="59">
        <v>538.4663410663411</v>
      </c>
      <c r="J23" s="59">
        <v>529.26973416795386</v>
      </c>
      <c r="K23" s="59">
        <v>559.61143785791671</v>
      </c>
      <c r="L23" s="59">
        <v>562.01295336787564</v>
      </c>
      <c r="M23" s="59">
        <v>531.7729304874531</v>
      </c>
      <c r="N23" s="59">
        <v>515.3085182025028</v>
      </c>
      <c r="O23" s="59">
        <v>524.3728601527522</v>
      </c>
      <c r="P23" s="59">
        <v>493.41718445992592</v>
      </c>
      <c r="Q23" s="60">
        <v>485.23989894711542</v>
      </c>
      <c r="R23" s="60">
        <v>465.11025308004548</v>
      </c>
      <c r="S23" s="60">
        <v>404.81533462006342</v>
      </c>
      <c r="T23" s="60">
        <v>398.40897226959504</v>
      </c>
      <c r="U23" s="60">
        <v>390.15872884252383</v>
      </c>
      <c r="V23" s="60">
        <v>379.95882860998591</v>
      </c>
      <c r="W23" s="60">
        <v>373.60373782116517</v>
      </c>
      <c r="Y23" s="49">
        <f t="shared" si="1"/>
        <v>1946.9456021633332</v>
      </c>
    </row>
    <row r="24" spans="4:25" ht="13.5" thickBot="1" x14ac:dyDescent="0.25">
      <c r="Y24" s="8"/>
    </row>
    <row r="25" spans="4:25" ht="13.5" thickBot="1" x14ac:dyDescent="0.25">
      <c r="D25" s="46" t="s">
        <v>27</v>
      </c>
      <c r="E25" s="47"/>
      <c r="F25" s="47"/>
      <c r="G25" s="47"/>
      <c r="H25" s="47"/>
      <c r="I25" s="47"/>
      <c r="J25" s="47"/>
      <c r="K25" s="47"/>
      <c r="L25" s="47"/>
      <c r="M25" s="47"/>
      <c r="N25" s="47"/>
      <c r="O25" s="47"/>
      <c r="P25" s="47"/>
      <c r="Q25" s="47"/>
      <c r="R25" s="47"/>
      <c r="S25" s="47"/>
      <c r="T25" s="47"/>
      <c r="U25" s="47"/>
      <c r="V25" s="47"/>
      <c r="W25" s="47"/>
      <c r="Y25" s="47"/>
    </row>
    <row r="26" spans="4:25" ht="13.5" thickBot="1" x14ac:dyDescent="0.25">
      <c r="D26" s="54" t="s">
        <v>14</v>
      </c>
      <c r="E26" s="48">
        <v>835394</v>
      </c>
      <c r="F26" s="48">
        <v>868680</v>
      </c>
      <c r="G26" s="48">
        <v>898236</v>
      </c>
      <c r="H26" s="48">
        <v>923566</v>
      </c>
      <c r="I26" s="48">
        <v>945257</v>
      </c>
      <c r="J26" s="48">
        <v>965653</v>
      </c>
      <c r="K26" s="48">
        <v>995074</v>
      </c>
      <c r="L26" s="48">
        <v>1018263</v>
      </c>
      <c r="M26" s="48">
        <v>1045033</v>
      </c>
      <c r="N26" s="48">
        <v>1074697</v>
      </c>
      <c r="O26" s="48">
        <v>1103184</v>
      </c>
      <c r="P26" s="48">
        <v>1136607</v>
      </c>
      <c r="Q26" s="49">
        <v>1163815.4124264508</v>
      </c>
      <c r="R26" s="49">
        <v>1192048.9481867829</v>
      </c>
      <c r="S26" s="49">
        <v>1221754.2498806666</v>
      </c>
      <c r="T26" s="49">
        <v>1253152.9965062116</v>
      </c>
      <c r="U26" s="49">
        <v>1283259.4109726921</v>
      </c>
      <c r="V26" s="49">
        <v>1312082.8878559801</v>
      </c>
      <c r="W26" s="49">
        <v>1340626.0134784831</v>
      </c>
      <c r="Y26" s="49">
        <f t="shared" ref="Y26:Y29" si="2">SUM(S26:W26)</f>
        <v>6410875.5586940339</v>
      </c>
    </row>
    <row r="27" spans="4:25" ht="13.5" thickBot="1" x14ac:dyDescent="0.25">
      <c r="D27" s="54" t="s">
        <v>15</v>
      </c>
      <c r="E27" s="48">
        <v>12670</v>
      </c>
      <c r="F27" s="48">
        <v>11638</v>
      </c>
      <c r="G27" s="48">
        <v>13573</v>
      </c>
      <c r="H27" s="48">
        <v>15190</v>
      </c>
      <c r="I27" s="48">
        <v>17008</v>
      </c>
      <c r="J27" s="48">
        <v>18382</v>
      </c>
      <c r="K27" s="48">
        <v>17947</v>
      </c>
      <c r="L27" s="48">
        <v>20475</v>
      </c>
      <c r="M27" s="48">
        <v>20795</v>
      </c>
      <c r="N27" s="48">
        <v>21404</v>
      </c>
      <c r="O27" s="48">
        <v>20941</v>
      </c>
      <c r="P27" s="48">
        <v>21581</v>
      </c>
      <c r="Q27" s="49">
        <v>22085.621871571166</v>
      </c>
      <c r="R27" s="49">
        <v>22631.227658290725</v>
      </c>
      <c r="S27" s="49">
        <v>23220.949357462483</v>
      </c>
      <c r="T27" s="49">
        <v>23858.158695404221</v>
      </c>
      <c r="U27" s="49">
        <v>24546.485475975216</v>
      </c>
      <c r="V27" s="49">
        <v>25289.837333476349</v>
      </c>
      <c r="W27" s="49">
        <v>26092.420997411613</v>
      </c>
      <c r="Y27" s="49">
        <f t="shared" si="2"/>
        <v>123007.85185972988</v>
      </c>
    </row>
    <row r="28" spans="4:25" ht="13.5" thickBot="1" x14ac:dyDescent="0.25">
      <c r="D28" s="54" t="s">
        <v>28</v>
      </c>
      <c r="E28" s="48">
        <v>11990</v>
      </c>
      <c r="F28" s="48">
        <v>12137</v>
      </c>
      <c r="G28" s="48">
        <v>12270</v>
      </c>
      <c r="H28" s="48">
        <v>12345</v>
      </c>
      <c r="I28" s="48">
        <v>12285</v>
      </c>
      <c r="J28" s="48">
        <v>12301</v>
      </c>
      <c r="K28" s="48">
        <v>12922</v>
      </c>
      <c r="L28" s="48">
        <v>13510</v>
      </c>
      <c r="M28" s="48">
        <v>13868</v>
      </c>
      <c r="N28" s="48">
        <v>14064</v>
      </c>
      <c r="O28" s="48">
        <v>15188</v>
      </c>
      <c r="P28" s="48">
        <v>15933</v>
      </c>
      <c r="Q28" s="49">
        <v>16244.302270485347</v>
      </c>
      <c r="R28" s="49">
        <v>16551.213611760842</v>
      </c>
      <c r="S28" s="49">
        <v>16820.166513116019</v>
      </c>
      <c r="T28" s="49">
        <v>17150.609625087804</v>
      </c>
      <c r="U28" s="49">
        <v>17494.008363273198</v>
      </c>
      <c r="V28" s="49">
        <v>17850.845534701664</v>
      </c>
      <c r="W28" s="49">
        <v>18221.621987610099</v>
      </c>
      <c r="Y28" s="49">
        <f t="shared" si="2"/>
        <v>87537.25202378878</v>
      </c>
    </row>
    <row r="29" spans="4:25" ht="13.5" thickBot="1" x14ac:dyDescent="0.25">
      <c r="D29" s="56" t="s">
        <v>29</v>
      </c>
      <c r="E29" s="63">
        <v>860054</v>
      </c>
      <c r="F29" s="63">
        <v>892455</v>
      </c>
      <c r="G29" s="63">
        <v>924079</v>
      </c>
      <c r="H29" s="63">
        <v>951101</v>
      </c>
      <c r="I29" s="63">
        <v>974550</v>
      </c>
      <c r="J29" s="63">
        <v>996336</v>
      </c>
      <c r="K29" s="63">
        <v>1025943</v>
      </c>
      <c r="L29" s="63">
        <v>1052248</v>
      </c>
      <c r="M29" s="63">
        <v>1079696</v>
      </c>
      <c r="N29" s="63">
        <v>1110165</v>
      </c>
      <c r="O29" s="63">
        <v>1139313</v>
      </c>
      <c r="P29" s="63">
        <v>1174121</v>
      </c>
      <c r="Q29" s="64">
        <v>1202145.3365685071</v>
      </c>
      <c r="R29" s="64">
        <v>1231231.3894568344</v>
      </c>
      <c r="S29" s="64">
        <v>1261795.3657512453</v>
      </c>
      <c r="T29" s="64">
        <v>1294161.7648267036</v>
      </c>
      <c r="U29" s="64">
        <v>1325299.9048119406</v>
      </c>
      <c r="V29" s="64">
        <v>1355223.5707241581</v>
      </c>
      <c r="W29" s="64">
        <v>1384940.0564635049</v>
      </c>
      <c r="Y29" s="49">
        <f t="shared" si="2"/>
        <v>6621420.6625775527</v>
      </c>
    </row>
    <row r="30" spans="4:25" ht="13.5" thickBot="1" x14ac:dyDescent="0.25">
      <c r="Y30" s="8"/>
    </row>
    <row r="31" spans="4:25" s="8" customFormat="1" ht="23.25" thickBot="1" x14ac:dyDescent="0.25">
      <c r="D31" s="42" t="s">
        <v>32</v>
      </c>
      <c r="E31" s="43">
        <v>2002</v>
      </c>
      <c r="F31" s="43">
        <v>2003</v>
      </c>
      <c r="G31" s="43">
        <v>2004</v>
      </c>
      <c r="H31" s="43">
        <v>2005</v>
      </c>
      <c r="I31" s="43">
        <v>2006</v>
      </c>
      <c r="J31" s="43">
        <v>2007</v>
      </c>
      <c r="K31" s="43">
        <v>2008</v>
      </c>
      <c r="L31" s="43">
        <v>2009</v>
      </c>
      <c r="M31" s="43">
        <v>2010</v>
      </c>
      <c r="N31" s="43">
        <v>2011</v>
      </c>
      <c r="O31" s="43">
        <v>2012</v>
      </c>
      <c r="P31" s="43">
        <v>2013</v>
      </c>
      <c r="Q31" s="45">
        <v>2014</v>
      </c>
      <c r="R31" s="44">
        <v>2015</v>
      </c>
      <c r="S31" s="44">
        <v>2016</v>
      </c>
      <c r="T31" s="44">
        <v>2017</v>
      </c>
      <c r="U31" s="44">
        <v>2018</v>
      </c>
      <c r="V31" s="44">
        <v>2019</v>
      </c>
      <c r="W31" s="45">
        <v>2020</v>
      </c>
      <c r="Y31" s="45" t="s">
        <v>37</v>
      </c>
    </row>
    <row r="32" spans="4:25" s="8" customFormat="1" ht="13.5" thickBot="1" x14ac:dyDescent="0.25">
      <c r="D32" s="54" t="s">
        <v>33</v>
      </c>
      <c r="E32" s="48"/>
      <c r="F32" s="48"/>
      <c r="G32" s="48"/>
      <c r="H32" s="48"/>
      <c r="I32" s="48">
        <v>63376005.660999998</v>
      </c>
      <c r="J32" s="48">
        <v>65503289.185000002</v>
      </c>
      <c r="K32" s="48">
        <v>64622090.427000009</v>
      </c>
      <c r="L32" s="48">
        <v>66412050.691</v>
      </c>
      <c r="M32" s="48">
        <v>64735051.133999988</v>
      </c>
      <c r="N32" s="48">
        <v>64021199.773000002</v>
      </c>
      <c r="O32" s="48">
        <v>54029642.546000004</v>
      </c>
      <c r="P32" s="48">
        <v>57949465.054999992</v>
      </c>
      <c r="Q32" s="49">
        <v>53144475.560390554</v>
      </c>
      <c r="R32" s="49">
        <v>46296727.64767725</v>
      </c>
      <c r="S32" s="49">
        <v>45951999.365978628</v>
      </c>
      <c r="T32" s="49">
        <v>45290414.175964333</v>
      </c>
      <c r="U32" s="49">
        <v>44644746.13464848</v>
      </c>
      <c r="V32" s="49">
        <v>44014607.969979033</v>
      </c>
      <c r="W32" s="49">
        <v>43399622.029457122</v>
      </c>
      <c r="Y32" s="49">
        <f t="shared" ref="Y32:Y34" si="3">SUM(S32:W32)</f>
        <v>223301389.67602757</v>
      </c>
    </row>
    <row r="33" spans="3:25" s="8" customFormat="1" ht="13.5" thickBot="1" x14ac:dyDescent="0.25">
      <c r="D33" s="54" t="s">
        <v>34</v>
      </c>
      <c r="E33" s="48"/>
      <c r="F33" s="48"/>
      <c r="G33" s="48"/>
      <c r="H33" s="48"/>
      <c r="I33" s="48">
        <v>330276</v>
      </c>
      <c r="J33" s="48">
        <v>314871</v>
      </c>
      <c r="K33" s="48">
        <v>320409</v>
      </c>
      <c r="L33" s="48">
        <v>365679</v>
      </c>
      <c r="M33" s="48">
        <v>347019</v>
      </c>
      <c r="N33" s="48">
        <v>374647</v>
      </c>
      <c r="O33" s="48">
        <v>334161</v>
      </c>
      <c r="P33" s="48">
        <v>330832</v>
      </c>
      <c r="Q33" s="49">
        <v>291580</v>
      </c>
      <c r="R33" s="49">
        <v>263885</v>
      </c>
      <c r="S33" s="49">
        <v>262397</v>
      </c>
      <c r="T33" s="49">
        <v>259881</v>
      </c>
      <c r="U33" s="49">
        <v>256632</v>
      </c>
      <c r="V33" s="49">
        <v>254228</v>
      </c>
      <c r="W33" s="49">
        <v>254228</v>
      </c>
      <c r="Y33" s="49">
        <f t="shared" si="3"/>
        <v>1287366</v>
      </c>
    </row>
    <row r="34" spans="3:25" s="8" customFormat="1" ht="13.5" thickBot="1" x14ac:dyDescent="0.25">
      <c r="D34" s="54" t="s">
        <v>35</v>
      </c>
      <c r="E34" s="48"/>
      <c r="F34" s="48"/>
      <c r="G34" s="48"/>
      <c r="H34" s="48"/>
      <c r="I34" s="48">
        <v>325583</v>
      </c>
      <c r="J34" s="48">
        <v>314649</v>
      </c>
      <c r="K34" s="48">
        <v>317794</v>
      </c>
      <c r="L34" s="48">
        <v>365189</v>
      </c>
      <c r="M34" s="48">
        <v>346148</v>
      </c>
      <c r="N34" s="48">
        <v>333491</v>
      </c>
      <c r="O34" s="48">
        <v>336246</v>
      </c>
      <c r="P34" s="48">
        <v>308226</v>
      </c>
      <c r="Q34" s="49">
        <v>291580</v>
      </c>
      <c r="R34" s="49">
        <v>263885</v>
      </c>
      <c r="S34" s="49">
        <v>262397</v>
      </c>
      <c r="T34" s="49">
        <v>259881</v>
      </c>
      <c r="U34" s="49">
        <v>256632</v>
      </c>
      <c r="V34" s="49">
        <v>254228</v>
      </c>
      <c r="W34" s="49">
        <v>254228</v>
      </c>
      <c r="Y34" s="49">
        <f t="shared" si="3"/>
        <v>1287366</v>
      </c>
    </row>
    <row r="35" spans="3:25" s="8" customFormat="1" x14ac:dyDescent="0.2"/>
    <row r="36" spans="3:25" x14ac:dyDescent="0.2">
      <c r="C36" s="27" t="s">
        <v>19</v>
      </c>
      <c r="D36" s="8"/>
      <c r="E36" s="8"/>
      <c r="F36" s="8"/>
      <c r="G36" s="8"/>
      <c r="H36" s="8"/>
      <c r="I36" s="8"/>
      <c r="J36" s="8"/>
      <c r="K36" s="8"/>
      <c r="L36" s="8"/>
      <c r="M36" s="8"/>
      <c r="N36" s="8"/>
      <c r="O36" s="8"/>
      <c r="P36" s="8"/>
      <c r="Q36" s="8"/>
      <c r="R36" s="8"/>
      <c r="S36" s="8"/>
      <c r="T36" s="8"/>
      <c r="U36" s="8"/>
      <c r="V36" s="8"/>
      <c r="W36" s="8"/>
      <c r="Y36" s="8"/>
    </row>
    <row r="37" spans="3:25" ht="15.75" thickBot="1" x14ac:dyDescent="0.3">
      <c r="C37" s="40"/>
      <c r="D37" s="8"/>
      <c r="E37" s="8"/>
      <c r="F37" s="8"/>
      <c r="G37" s="8"/>
      <c r="H37" s="8"/>
      <c r="I37" s="8"/>
      <c r="J37" s="8"/>
      <c r="K37" s="8"/>
      <c r="L37" s="8"/>
      <c r="M37" s="8"/>
      <c r="N37" s="8"/>
      <c r="O37" s="8"/>
      <c r="P37" s="8"/>
      <c r="Q37" s="8"/>
      <c r="R37" s="8"/>
      <c r="S37" s="8"/>
      <c r="T37" s="8"/>
      <c r="U37" s="8"/>
      <c r="V37" s="8"/>
      <c r="W37" s="41"/>
      <c r="Y37" s="41"/>
    </row>
    <row r="38" spans="3:25" ht="23.25" thickBot="1" x14ac:dyDescent="0.3">
      <c r="C38" s="40"/>
      <c r="D38" s="42" t="s">
        <v>12</v>
      </c>
      <c r="E38" s="43">
        <v>2002</v>
      </c>
      <c r="F38" s="43">
        <v>2003</v>
      </c>
      <c r="G38" s="43">
        <v>2004</v>
      </c>
      <c r="H38" s="43">
        <v>2005</v>
      </c>
      <c r="I38" s="43">
        <v>2006</v>
      </c>
      <c r="J38" s="43">
        <v>2007</v>
      </c>
      <c r="K38" s="43">
        <v>2008</v>
      </c>
      <c r="L38" s="43">
        <v>2009</v>
      </c>
      <c r="M38" s="43">
        <v>2010</v>
      </c>
      <c r="N38" s="43">
        <v>2011</v>
      </c>
      <c r="O38" s="43">
        <v>2012</v>
      </c>
      <c r="P38" s="43">
        <v>2013</v>
      </c>
      <c r="Q38" s="45">
        <v>2014</v>
      </c>
      <c r="R38" s="44">
        <v>2015</v>
      </c>
      <c r="S38" s="44">
        <v>2016</v>
      </c>
      <c r="T38" s="44">
        <v>2017</v>
      </c>
      <c r="U38" s="44">
        <v>2018</v>
      </c>
      <c r="V38" s="44">
        <v>2019</v>
      </c>
      <c r="W38" s="45">
        <v>2020</v>
      </c>
      <c r="Y38" s="45" t="s">
        <v>37</v>
      </c>
    </row>
    <row r="39" spans="3:25" ht="15.75" thickBot="1" x14ac:dyDescent="0.3">
      <c r="C39" s="40"/>
      <c r="D39" s="8"/>
      <c r="E39" s="8"/>
      <c r="F39" s="8"/>
      <c r="G39" s="8"/>
      <c r="H39" s="8"/>
      <c r="I39" s="8"/>
      <c r="J39" s="8"/>
      <c r="K39" s="8"/>
      <c r="L39" s="8"/>
      <c r="M39" s="8"/>
      <c r="N39" s="8"/>
      <c r="O39" s="8"/>
      <c r="P39" s="8"/>
      <c r="Q39" s="8"/>
      <c r="R39" s="8"/>
      <c r="S39" s="8"/>
      <c r="T39" s="8"/>
      <c r="U39" s="8"/>
      <c r="V39" s="8"/>
      <c r="W39" s="8"/>
      <c r="Y39" s="8"/>
    </row>
    <row r="40" spans="3:25" ht="15.75" thickBot="1" x14ac:dyDescent="0.3">
      <c r="C40" s="40"/>
      <c r="D40" s="46" t="s">
        <v>13</v>
      </c>
      <c r="E40" s="47"/>
      <c r="F40" s="47"/>
      <c r="G40" s="47"/>
      <c r="H40" s="47"/>
      <c r="I40" s="47"/>
      <c r="J40" s="47"/>
      <c r="K40" s="47"/>
      <c r="L40" s="47"/>
      <c r="M40" s="47"/>
      <c r="N40" s="47"/>
      <c r="O40" s="47"/>
      <c r="P40" s="47"/>
      <c r="Q40" s="47"/>
      <c r="R40" s="47"/>
      <c r="S40" s="47"/>
      <c r="T40" s="47"/>
      <c r="U40" s="47"/>
      <c r="V40" s="47"/>
      <c r="W40" s="47"/>
      <c r="Y40" s="47"/>
    </row>
    <row r="41" spans="3:25" ht="15.75" thickBot="1" x14ac:dyDescent="0.3">
      <c r="C41" s="40"/>
      <c r="D41" s="54" t="s">
        <v>14</v>
      </c>
      <c r="E41" s="48">
        <v>18894668</v>
      </c>
      <c r="F41" s="48">
        <v>19518531</v>
      </c>
      <c r="G41" s="48">
        <v>19984209</v>
      </c>
      <c r="H41" s="48">
        <v>20105594</v>
      </c>
      <c r="I41" s="48">
        <v>19949252</v>
      </c>
      <c r="J41" s="48">
        <v>20764047</v>
      </c>
      <c r="K41" s="48">
        <v>21261944</v>
      </c>
      <c r="L41" s="48">
        <v>22068876</v>
      </c>
      <c r="M41" s="48">
        <v>21010953</v>
      </c>
      <c r="N41" s="48">
        <v>22252071</v>
      </c>
      <c r="O41" s="48">
        <v>23320712</v>
      </c>
      <c r="P41" s="48">
        <v>23375250</v>
      </c>
      <c r="Q41" s="49">
        <v>23092505.447947405</v>
      </c>
      <c r="R41" s="49">
        <v>22672401.692958817</v>
      </c>
      <c r="S41" s="49">
        <v>22547577.807084654</v>
      </c>
      <c r="T41" s="49">
        <v>22669421.918475777</v>
      </c>
      <c r="U41" s="49">
        <v>22716552.514362633</v>
      </c>
      <c r="V41" s="49">
        <v>22845015.854873158</v>
      </c>
      <c r="W41" s="49">
        <v>23015617.55421859</v>
      </c>
      <c r="Y41" s="49">
        <f t="shared" ref="Y41:Y45" si="4">SUM(S41:W41)</f>
        <v>113794185.6490148</v>
      </c>
    </row>
    <row r="42" spans="3:25" ht="15.75" thickBot="1" x14ac:dyDescent="0.3">
      <c r="C42" s="40"/>
      <c r="D42" s="54" t="s">
        <v>15</v>
      </c>
      <c r="E42" s="48">
        <v>4439314</v>
      </c>
      <c r="F42" s="48">
        <v>4611961</v>
      </c>
      <c r="G42" s="48">
        <v>4818603</v>
      </c>
      <c r="H42" s="48">
        <v>4945797</v>
      </c>
      <c r="I42" s="48">
        <v>5089082</v>
      </c>
      <c r="J42" s="48">
        <v>5369573</v>
      </c>
      <c r="K42" s="48">
        <v>4977766</v>
      </c>
      <c r="L42" s="48">
        <v>4808345</v>
      </c>
      <c r="M42" s="48">
        <v>5323118</v>
      </c>
      <c r="N42" s="48">
        <v>5566900</v>
      </c>
      <c r="O42" s="48">
        <v>5174320</v>
      </c>
      <c r="P42" s="48">
        <v>5270576</v>
      </c>
      <c r="Q42" s="49">
        <v>5059748.347466683</v>
      </c>
      <c r="R42" s="49">
        <v>4838749.4386411505</v>
      </c>
      <c r="S42" s="49">
        <v>4718849.4831981109</v>
      </c>
      <c r="T42" s="49">
        <v>4672572.0425098203</v>
      </c>
      <c r="U42" s="49">
        <v>4598347.6063217744</v>
      </c>
      <c r="V42" s="49">
        <v>4509481.2498582276</v>
      </c>
      <c r="W42" s="49">
        <v>4470475.6552551333</v>
      </c>
      <c r="Y42" s="49">
        <f t="shared" si="4"/>
        <v>22969726.037143067</v>
      </c>
    </row>
    <row r="43" spans="3:25" ht="15.75" thickBot="1" x14ac:dyDescent="0.3">
      <c r="C43" s="40"/>
      <c r="D43" s="55" t="s">
        <v>16</v>
      </c>
      <c r="E43" s="50">
        <v>6916903</v>
      </c>
      <c r="F43" s="50">
        <v>6902611</v>
      </c>
      <c r="G43" s="50">
        <v>6897792</v>
      </c>
      <c r="H43" s="50">
        <v>6906819</v>
      </c>
      <c r="I43" s="50">
        <v>6615059</v>
      </c>
      <c r="J43" s="50">
        <v>6510547</v>
      </c>
      <c r="K43" s="50">
        <v>7231299</v>
      </c>
      <c r="L43" s="50">
        <v>7592795</v>
      </c>
      <c r="M43" s="50">
        <v>7374627</v>
      </c>
      <c r="N43" s="50">
        <v>7247299</v>
      </c>
      <c r="O43" s="50">
        <v>7964175</v>
      </c>
      <c r="P43" s="50">
        <v>7861616</v>
      </c>
      <c r="Q43" s="51">
        <v>7681782.8159617065</v>
      </c>
      <c r="R43" s="51">
        <v>7471314.657469132</v>
      </c>
      <c r="S43" s="51">
        <v>7400202.0522167562</v>
      </c>
      <c r="T43" s="51">
        <v>7432784.7346416069</v>
      </c>
      <c r="U43" s="51">
        <v>7413471.0260976665</v>
      </c>
      <c r="V43" s="51">
        <v>7361605.1305485666</v>
      </c>
      <c r="W43" s="51">
        <v>7380464.7246643407</v>
      </c>
      <c r="Y43" s="49">
        <f t="shared" si="4"/>
        <v>36988527.668168932</v>
      </c>
    </row>
    <row r="44" spans="3:25" ht="15.75" thickBot="1" x14ac:dyDescent="0.3">
      <c r="C44" s="40"/>
      <c r="D44" s="54" t="s">
        <v>17</v>
      </c>
      <c r="E44" s="48">
        <v>6916903</v>
      </c>
      <c r="F44" s="48">
        <v>6902611</v>
      </c>
      <c r="G44" s="48">
        <v>6897792</v>
      </c>
      <c r="H44" s="48">
        <v>6906819</v>
      </c>
      <c r="I44" s="48">
        <v>6615059</v>
      </c>
      <c r="J44" s="48">
        <v>6510547</v>
      </c>
      <c r="K44" s="48">
        <v>7231299</v>
      </c>
      <c r="L44" s="48">
        <v>7592795</v>
      </c>
      <c r="M44" s="48">
        <v>7374627</v>
      </c>
      <c r="N44" s="48">
        <v>7247299</v>
      </c>
      <c r="O44" s="48">
        <v>7964175</v>
      </c>
      <c r="P44" s="48">
        <v>7861616</v>
      </c>
      <c r="Q44" s="49">
        <v>7882383.5921967067</v>
      </c>
      <c r="R44" s="49">
        <v>7670843.0667950073</v>
      </c>
      <c r="S44" s="49">
        <v>6881540.2508742195</v>
      </c>
      <c r="T44" s="49">
        <v>6915791.3257475644</v>
      </c>
      <c r="U44" s="49">
        <v>6898121.5551667577</v>
      </c>
      <c r="V44" s="49">
        <v>6847875.5819043042</v>
      </c>
      <c r="W44" s="49">
        <v>6868331.5121944258</v>
      </c>
      <c r="Y44" s="49">
        <f t="shared" si="4"/>
        <v>34411660.225887269</v>
      </c>
    </row>
    <row r="45" spans="3:25" ht="13.5" thickBot="1" x14ac:dyDescent="0.25">
      <c r="D45" s="56" t="s">
        <v>18</v>
      </c>
      <c r="E45" s="52">
        <v>30250885</v>
      </c>
      <c r="F45" s="52">
        <v>31033103</v>
      </c>
      <c r="G45" s="52">
        <v>31700604</v>
      </c>
      <c r="H45" s="52">
        <v>31958210</v>
      </c>
      <c r="I45" s="52">
        <v>31653393</v>
      </c>
      <c r="J45" s="52">
        <v>32644167</v>
      </c>
      <c r="K45" s="52">
        <v>33471009</v>
      </c>
      <c r="L45" s="52">
        <v>34470016</v>
      </c>
      <c r="M45" s="52">
        <v>33708698</v>
      </c>
      <c r="N45" s="52">
        <v>35066270</v>
      </c>
      <c r="O45" s="52">
        <v>36459207</v>
      </c>
      <c r="P45" s="52">
        <v>36507442</v>
      </c>
      <c r="Q45" s="53">
        <v>36034637.387610793</v>
      </c>
      <c r="R45" s="53">
        <v>35181994.198394977</v>
      </c>
      <c r="S45" s="53">
        <v>34147967.541156985</v>
      </c>
      <c r="T45" s="53">
        <v>34257785.286733165</v>
      </c>
      <c r="U45" s="53">
        <v>34213021.675851166</v>
      </c>
      <c r="V45" s="53">
        <v>34202372.686635688</v>
      </c>
      <c r="W45" s="53">
        <v>34354424.721668147</v>
      </c>
      <c r="Y45" s="49">
        <f t="shared" si="4"/>
        <v>171175571.91204515</v>
      </c>
    </row>
    <row r="46" spans="3:25" ht="13.5" thickBot="1" x14ac:dyDescent="0.25">
      <c r="D46" s="8"/>
      <c r="E46" s="8"/>
      <c r="F46" s="8"/>
      <c r="G46" s="8"/>
      <c r="H46" s="8"/>
      <c r="I46" s="8"/>
      <c r="J46" s="8"/>
      <c r="K46" s="8"/>
      <c r="L46" s="8"/>
      <c r="M46" s="8"/>
      <c r="N46" s="8"/>
      <c r="O46" s="8"/>
      <c r="P46" s="8"/>
      <c r="Q46" s="8"/>
      <c r="R46" s="8"/>
      <c r="S46" s="8"/>
      <c r="T46" s="8"/>
      <c r="U46" s="8"/>
      <c r="V46" s="8"/>
      <c r="W46" s="8"/>
      <c r="Y46" s="8"/>
    </row>
    <row r="47" spans="3:25" ht="13.5" thickBot="1" x14ac:dyDescent="0.25">
      <c r="D47" s="46" t="s">
        <v>21</v>
      </c>
      <c r="E47" s="47"/>
      <c r="F47" s="47"/>
      <c r="G47" s="47"/>
      <c r="H47" s="47"/>
      <c r="I47" s="47"/>
      <c r="J47" s="47"/>
      <c r="K47" s="47"/>
      <c r="L47" s="47"/>
      <c r="M47" s="47"/>
      <c r="N47" s="47"/>
      <c r="O47" s="47"/>
      <c r="P47" s="47"/>
      <c r="Q47" s="47"/>
      <c r="R47" s="47"/>
      <c r="S47" s="47"/>
      <c r="T47" s="47"/>
      <c r="U47" s="47"/>
      <c r="V47" s="47"/>
      <c r="W47" s="47"/>
      <c r="Y47" s="47"/>
    </row>
    <row r="48" spans="3:25" ht="13.5" thickBot="1" x14ac:dyDescent="0.25">
      <c r="D48" s="54" t="s">
        <v>22</v>
      </c>
      <c r="E48" s="57">
        <v>22.617672619147374</v>
      </c>
      <c r="F48" s="57">
        <v>22.469184279596629</v>
      </c>
      <c r="G48" s="57">
        <v>22.248283301938468</v>
      </c>
      <c r="H48" s="57">
        <v>21.769525946169519</v>
      </c>
      <c r="I48" s="57">
        <v>21.104580024268532</v>
      </c>
      <c r="J48" s="57">
        <v>21.502596688458482</v>
      </c>
      <c r="K48" s="57">
        <v>21.367198821394187</v>
      </c>
      <c r="L48" s="57">
        <v>21.673060888984477</v>
      </c>
      <c r="M48" s="57">
        <v>20.105540207821189</v>
      </c>
      <c r="N48" s="57">
        <v>20.705436974328578</v>
      </c>
      <c r="O48" s="57">
        <v>21.139458150226979</v>
      </c>
      <c r="P48" s="57">
        <v>20.565815624925765</v>
      </c>
      <c r="Q48" s="58">
        <v>19.968327672596548</v>
      </c>
      <c r="R48" s="58">
        <v>19.258887612615979</v>
      </c>
      <c r="S48" s="58">
        <v>18.801200722595549</v>
      </c>
      <c r="T48" s="58">
        <v>18.541089222596799</v>
      </c>
      <c r="U48" s="58">
        <v>18.247140570811403</v>
      </c>
      <c r="V48" s="58">
        <v>18.041991602601765</v>
      </c>
      <c r="W48" s="58">
        <v>17.879628593699323</v>
      </c>
      <c r="Y48" s="49">
        <f t="shared" ref="Y48:Y55" si="5">SUM(S48:W48)</f>
        <v>91.511050712304836</v>
      </c>
    </row>
    <row r="49" spans="4:25" ht="13.5" thickBot="1" x14ac:dyDescent="0.25">
      <c r="D49" s="54" t="s">
        <v>23</v>
      </c>
      <c r="E49" s="57"/>
      <c r="F49" s="57"/>
      <c r="G49" s="57"/>
      <c r="H49" s="57"/>
      <c r="I49" s="57"/>
      <c r="J49" s="57"/>
      <c r="K49" s="57"/>
      <c r="L49" s="57"/>
      <c r="M49" s="57"/>
      <c r="N49" s="57"/>
      <c r="O49" s="57"/>
      <c r="P49" s="57">
        <v>13.66</v>
      </c>
      <c r="Q49" s="58">
        <v>13.263143119744537</v>
      </c>
      <c r="R49" s="58">
        <v>12.791926641094932</v>
      </c>
      <c r="S49" s="58">
        <v>12.48792688578731</v>
      </c>
      <c r="T49" s="58">
        <v>12.315158484339786</v>
      </c>
      <c r="U49" s="58">
        <v>12.119915141862188</v>
      </c>
      <c r="V49" s="58">
        <v>11.983653349144996</v>
      </c>
      <c r="W49" s="58">
        <v>11.875810376026084</v>
      </c>
      <c r="Y49" s="49">
        <f t="shared" si="5"/>
        <v>60.782464237160369</v>
      </c>
    </row>
    <row r="50" spans="4:25" ht="13.5" thickBot="1" x14ac:dyDescent="0.25">
      <c r="D50" s="54" t="s">
        <v>24</v>
      </c>
      <c r="E50" s="57"/>
      <c r="F50" s="57"/>
      <c r="G50" s="57"/>
      <c r="H50" s="57"/>
      <c r="I50" s="57"/>
      <c r="J50" s="57"/>
      <c r="K50" s="57"/>
      <c r="L50" s="57"/>
      <c r="M50" s="57"/>
      <c r="N50" s="57"/>
      <c r="O50" s="57"/>
      <c r="P50" s="57">
        <v>17.89</v>
      </c>
      <c r="Q50" s="58">
        <v>17.370251128274507</v>
      </c>
      <c r="R50" s="58">
        <v>16.753116223220228</v>
      </c>
      <c r="S50" s="58">
        <v>16.354978915573572</v>
      </c>
      <c r="T50" s="58">
        <v>16.128710489373265</v>
      </c>
      <c r="U50" s="58">
        <v>15.873007458851726</v>
      </c>
      <c r="V50" s="58">
        <v>15.694550396501025</v>
      </c>
      <c r="W50" s="58">
        <v>15.553312417796976</v>
      </c>
      <c r="Y50" s="49">
        <f t="shared" si="5"/>
        <v>79.604559678096564</v>
      </c>
    </row>
    <row r="51" spans="4:25" ht="13.5" thickBot="1" x14ac:dyDescent="0.25">
      <c r="D51" s="54" t="s">
        <v>25</v>
      </c>
      <c r="E51" s="57"/>
      <c r="F51" s="57"/>
      <c r="G51" s="57"/>
      <c r="H51" s="57"/>
      <c r="I51" s="57"/>
      <c r="J51" s="57"/>
      <c r="K51" s="57"/>
      <c r="L51" s="57"/>
      <c r="M51" s="57"/>
      <c r="N51" s="57"/>
      <c r="O51" s="57"/>
      <c r="P51" s="57">
        <v>15.71</v>
      </c>
      <c r="Q51" s="58">
        <v>15.253585535225966</v>
      </c>
      <c r="R51" s="58">
        <v>14.711652088697026</v>
      </c>
      <c r="S51" s="58">
        <v>14.362030115352756</v>
      </c>
      <c r="T51" s="58">
        <v>14.163333805928115</v>
      </c>
      <c r="U51" s="58">
        <v>13.938789669008418</v>
      </c>
      <c r="V51" s="58">
        <v>13.782078632142598</v>
      </c>
      <c r="W51" s="58">
        <v>13.658051318255476</v>
      </c>
      <c r="Y51" s="49">
        <f t="shared" si="5"/>
        <v>69.904283540687359</v>
      </c>
    </row>
    <row r="52" spans="4:25" ht="13.5" thickBot="1" x14ac:dyDescent="0.25">
      <c r="D52" s="56" t="s">
        <v>26</v>
      </c>
      <c r="E52" s="59">
        <v>22.617672619147374</v>
      </c>
      <c r="F52" s="59">
        <v>22.469184279596629</v>
      </c>
      <c r="G52" s="59">
        <v>22.248283301938468</v>
      </c>
      <c r="H52" s="59">
        <v>21.769525946169519</v>
      </c>
      <c r="I52" s="59">
        <v>21.104580024268532</v>
      </c>
      <c r="J52" s="59">
        <v>21.502596688458482</v>
      </c>
      <c r="K52" s="59">
        <v>21.367198821394187</v>
      </c>
      <c r="L52" s="59">
        <v>21.673060888984477</v>
      </c>
      <c r="M52" s="59">
        <v>20.105540207821189</v>
      </c>
      <c r="N52" s="59">
        <v>20.705436974328578</v>
      </c>
      <c r="O52" s="59">
        <v>21.139458150226979</v>
      </c>
      <c r="P52" s="59">
        <v>20.565815624925765</v>
      </c>
      <c r="Q52" s="60">
        <v>19.842068769137196</v>
      </c>
      <c r="R52" s="60">
        <v>19.019690195982005</v>
      </c>
      <c r="S52" s="60">
        <v>18.455084407757912</v>
      </c>
      <c r="T52" s="60">
        <v>18.089907602406161</v>
      </c>
      <c r="U52" s="60">
        <v>17.702229432429267</v>
      </c>
      <c r="V52" s="60">
        <v>17.411259659215009</v>
      </c>
      <c r="W52" s="60">
        <v>17.167813635437852</v>
      </c>
      <c r="Y52" s="49">
        <f t="shared" si="5"/>
        <v>88.826294737246201</v>
      </c>
    </row>
    <row r="53" spans="4:25" ht="13.5" thickBot="1" x14ac:dyDescent="0.25">
      <c r="D53" s="56" t="s">
        <v>15</v>
      </c>
      <c r="E53" s="59">
        <v>350.37995264404105</v>
      </c>
      <c r="F53" s="59">
        <v>396.28467090565391</v>
      </c>
      <c r="G53" s="59">
        <v>355.01385102777573</v>
      </c>
      <c r="H53" s="59">
        <v>325.59558920342329</v>
      </c>
      <c r="I53" s="59">
        <v>299.21695672624645</v>
      </c>
      <c r="J53" s="59">
        <v>292.11037971929062</v>
      </c>
      <c r="K53" s="59">
        <v>277.35922438290521</v>
      </c>
      <c r="L53" s="59">
        <v>234.83980463980464</v>
      </c>
      <c r="M53" s="59">
        <v>255.98066842991105</v>
      </c>
      <c r="N53" s="59">
        <v>260.08689964492618</v>
      </c>
      <c r="O53" s="59">
        <v>247.09039682918677</v>
      </c>
      <c r="P53" s="59">
        <v>244.22297391223762</v>
      </c>
      <c r="Q53" s="60">
        <v>229.09693812967259</v>
      </c>
      <c r="R53" s="60">
        <v>213.80852650600784</v>
      </c>
      <c r="S53" s="60">
        <v>203.2151834344198</v>
      </c>
      <c r="T53" s="60">
        <v>195.84797394318173</v>
      </c>
      <c r="U53" s="60">
        <v>187.33221954818708</v>
      </c>
      <c r="V53" s="60">
        <v>178.31199111308609</v>
      </c>
      <c r="W53" s="60">
        <v>171.33234419675384</v>
      </c>
      <c r="Y53" s="49">
        <f t="shared" si="5"/>
        <v>936.03971223562871</v>
      </c>
    </row>
    <row r="54" spans="4:25" ht="13.5" thickBot="1" x14ac:dyDescent="0.25">
      <c r="D54" s="55" t="s">
        <v>16</v>
      </c>
      <c r="E54" s="61">
        <v>576.88932443703084</v>
      </c>
      <c r="F54" s="61">
        <v>568.72464365164376</v>
      </c>
      <c r="G54" s="61">
        <v>562.16723716381421</v>
      </c>
      <c r="H54" s="61">
        <v>559.4831105710814</v>
      </c>
      <c r="I54" s="61">
        <v>538.4663410663411</v>
      </c>
      <c r="J54" s="61">
        <v>529.26973416795386</v>
      </c>
      <c r="K54" s="61">
        <v>559.61143785791671</v>
      </c>
      <c r="L54" s="61">
        <v>562.01295336787564</v>
      </c>
      <c r="M54" s="61">
        <v>531.7729304874531</v>
      </c>
      <c r="N54" s="61">
        <v>515.3085182025028</v>
      </c>
      <c r="O54" s="61">
        <v>524.3728601527522</v>
      </c>
      <c r="P54" s="61">
        <v>493.41718445992592</v>
      </c>
      <c r="Q54" s="62">
        <v>473.38631449132117</v>
      </c>
      <c r="R54" s="62">
        <v>451.89730399142962</v>
      </c>
      <c r="S54" s="62">
        <v>439.15072861317032</v>
      </c>
      <c r="T54" s="62">
        <v>432.60118794624418</v>
      </c>
      <c r="U54" s="62">
        <v>423.02239590560913</v>
      </c>
      <c r="V54" s="62">
        <v>411.68038926757151</v>
      </c>
      <c r="W54" s="62">
        <v>404.35093268650439</v>
      </c>
      <c r="Y54" s="49">
        <f t="shared" si="5"/>
        <v>2110.8056344190991</v>
      </c>
    </row>
    <row r="55" spans="4:25" ht="13.5" thickBot="1" x14ac:dyDescent="0.25">
      <c r="D55" s="56" t="s">
        <v>17</v>
      </c>
      <c r="E55" s="59">
        <v>576.88932443703084</v>
      </c>
      <c r="F55" s="59">
        <v>568.72464365164376</v>
      </c>
      <c r="G55" s="59">
        <v>562.16723716381421</v>
      </c>
      <c r="H55" s="59">
        <v>559.4831105710814</v>
      </c>
      <c r="I55" s="59">
        <v>538.4663410663411</v>
      </c>
      <c r="J55" s="59">
        <v>529.26973416795386</v>
      </c>
      <c r="K55" s="59">
        <v>559.61143785791671</v>
      </c>
      <c r="L55" s="59">
        <v>562.01295336787564</v>
      </c>
      <c r="M55" s="59">
        <v>531.7729304874531</v>
      </c>
      <c r="N55" s="59">
        <v>515.3085182025028</v>
      </c>
      <c r="O55" s="59">
        <v>524.3728601527522</v>
      </c>
      <c r="P55" s="59">
        <v>493.41718445992592</v>
      </c>
      <c r="Q55" s="60">
        <v>485.23989894711542</v>
      </c>
      <c r="R55" s="60">
        <v>463.46106374606359</v>
      </c>
      <c r="S55" s="60">
        <v>409.12438325198127</v>
      </c>
      <c r="T55" s="60">
        <v>403.23880473794873</v>
      </c>
      <c r="U55" s="60">
        <v>394.31337929668689</v>
      </c>
      <c r="V55" s="60">
        <v>383.61631490184482</v>
      </c>
      <c r="W55" s="60">
        <v>376.93304782991265</v>
      </c>
      <c r="Y55" s="49">
        <f t="shared" si="5"/>
        <v>1967.2259300183741</v>
      </c>
    </row>
    <row r="56" spans="4:25" ht="13.5" thickBot="1" x14ac:dyDescent="0.25">
      <c r="D56" s="8"/>
      <c r="E56" s="8"/>
      <c r="F56" s="8"/>
      <c r="G56" s="8"/>
      <c r="H56" s="8"/>
      <c r="I56" s="8"/>
      <c r="J56" s="8"/>
      <c r="K56" s="8"/>
      <c r="L56" s="8"/>
      <c r="M56" s="8"/>
      <c r="N56" s="8"/>
      <c r="O56" s="8"/>
      <c r="P56" s="8"/>
      <c r="Q56" s="8"/>
      <c r="R56" s="8"/>
      <c r="S56" s="8"/>
      <c r="T56" s="8"/>
      <c r="U56" s="8"/>
      <c r="V56" s="8"/>
      <c r="W56" s="8"/>
      <c r="Y56" s="8"/>
    </row>
    <row r="57" spans="4:25" ht="13.5" thickBot="1" x14ac:dyDescent="0.25">
      <c r="D57" s="46" t="s">
        <v>27</v>
      </c>
      <c r="E57" s="47"/>
      <c r="F57" s="47"/>
      <c r="G57" s="47"/>
      <c r="H57" s="47"/>
      <c r="I57" s="47"/>
      <c r="J57" s="47"/>
      <c r="K57" s="47"/>
      <c r="L57" s="47"/>
      <c r="M57" s="47"/>
      <c r="N57" s="47"/>
      <c r="O57" s="47"/>
      <c r="P57" s="47"/>
      <c r="Q57" s="47"/>
      <c r="R57" s="47"/>
      <c r="S57" s="47"/>
      <c r="T57" s="47"/>
      <c r="U57" s="47"/>
      <c r="V57" s="47"/>
      <c r="W57" s="47"/>
      <c r="Y57" s="47"/>
    </row>
    <row r="58" spans="4:25" ht="13.5" thickBot="1" x14ac:dyDescent="0.25">
      <c r="D58" s="54" t="s">
        <v>14</v>
      </c>
      <c r="E58" s="48">
        <v>835394</v>
      </c>
      <c r="F58" s="48">
        <v>868680</v>
      </c>
      <c r="G58" s="48">
        <v>898236</v>
      </c>
      <c r="H58" s="48">
        <v>923566</v>
      </c>
      <c r="I58" s="48">
        <v>945257</v>
      </c>
      <c r="J58" s="48">
        <v>965653</v>
      </c>
      <c r="K58" s="48">
        <v>995074</v>
      </c>
      <c r="L58" s="48">
        <v>1018263</v>
      </c>
      <c r="M58" s="48">
        <v>1045033</v>
      </c>
      <c r="N58" s="48">
        <v>1074697</v>
      </c>
      <c r="O58" s="48">
        <v>1103184</v>
      </c>
      <c r="P58" s="48">
        <v>1136607</v>
      </c>
      <c r="Q58" s="49">
        <v>1163815.4124264508</v>
      </c>
      <c r="R58" s="49">
        <v>1192048.9481867829</v>
      </c>
      <c r="S58" s="49">
        <v>1221754.2498806666</v>
      </c>
      <c r="T58" s="49">
        <v>1253152.9965062116</v>
      </c>
      <c r="U58" s="49">
        <v>1283259.4109726921</v>
      </c>
      <c r="V58" s="49">
        <v>1312082.8878559801</v>
      </c>
      <c r="W58" s="49">
        <v>1340626.0134784831</v>
      </c>
      <c r="Y58" s="49">
        <f t="shared" ref="Y58:Y61" si="6">SUM(S58:W58)</f>
        <v>6410875.5586940339</v>
      </c>
    </row>
    <row r="59" spans="4:25" ht="13.5" thickBot="1" x14ac:dyDescent="0.25">
      <c r="D59" s="54" t="s">
        <v>15</v>
      </c>
      <c r="E59" s="48">
        <v>12670</v>
      </c>
      <c r="F59" s="48">
        <v>11638</v>
      </c>
      <c r="G59" s="48">
        <v>13573</v>
      </c>
      <c r="H59" s="48">
        <v>15190</v>
      </c>
      <c r="I59" s="48">
        <v>17008</v>
      </c>
      <c r="J59" s="48">
        <v>18382</v>
      </c>
      <c r="K59" s="48">
        <v>17947</v>
      </c>
      <c r="L59" s="48">
        <v>20475</v>
      </c>
      <c r="M59" s="48">
        <v>20795</v>
      </c>
      <c r="N59" s="48">
        <v>21404</v>
      </c>
      <c r="O59" s="48">
        <v>20941</v>
      </c>
      <c r="P59" s="48">
        <v>21581</v>
      </c>
      <c r="Q59" s="49">
        <v>22085.621871571166</v>
      </c>
      <c r="R59" s="49">
        <v>22631.227658290725</v>
      </c>
      <c r="S59" s="49">
        <v>23220.949357462483</v>
      </c>
      <c r="T59" s="49">
        <v>23858.158695404221</v>
      </c>
      <c r="U59" s="49">
        <v>24546.485475975216</v>
      </c>
      <c r="V59" s="49">
        <v>25289.837333476349</v>
      </c>
      <c r="W59" s="49">
        <v>26092.420997411613</v>
      </c>
      <c r="Y59" s="49">
        <f t="shared" si="6"/>
        <v>123007.85185972988</v>
      </c>
    </row>
    <row r="60" spans="4:25" ht="13.5" thickBot="1" x14ac:dyDescent="0.25">
      <c r="D60" s="54" t="s">
        <v>28</v>
      </c>
      <c r="E60" s="48">
        <v>11990</v>
      </c>
      <c r="F60" s="48">
        <v>12137</v>
      </c>
      <c r="G60" s="48">
        <v>12270</v>
      </c>
      <c r="H60" s="48">
        <v>12345</v>
      </c>
      <c r="I60" s="48">
        <v>12285</v>
      </c>
      <c r="J60" s="48">
        <v>12301</v>
      </c>
      <c r="K60" s="48">
        <v>12922</v>
      </c>
      <c r="L60" s="48">
        <v>13510</v>
      </c>
      <c r="M60" s="48">
        <v>13868</v>
      </c>
      <c r="N60" s="48">
        <v>14064</v>
      </c>
      <c r="O60" s="48">
        <v>15188</v>
      </c>
      <c r="P60" s="48">
        <v>15933</v>
      </c>
      <c r="Q60" s="49">
        <v>16244.302270485347</v>
      </c>
      <c r="R60" s="49">
        <v>16551.213611760842</v>
      </c>
      <c r="S60" s="49">
        <v>16820.166513116019</v>
      </c>
      <c r="T60" s="49">
        <v>17150.609625087804</v>
      </c>
      <c r="U60" s="49">
        <v>17494.008363273198</v>
      </c>
      <c r="V60" s="49">
        <v>17850.845534701664</v>
      </c>
      <c r="W60" s="49">
        <v>18221.621987610099</v>
      </c>
      <c r="Y60" s="49">
        <f t="shared" si="6"/>
        <v>87537.25202378878</v>
      </c>
    </row>
    <row r="61" spans="4:25" ht="13.5" thickBot="1" x14ac:dyDescent="0.25">
      <c r="D61" s="56" t="s">
        <v>29</v>
      </c>
      <c r="E61" s="63">
        <v>860054</v>
      </c>
      <c r="F61" s="63">
        <v>892455</v>
      </c>
      <c r="G61" s="63">
        <v>924079</v>
      </c>
      <c r="H61" s="63">
        <v>951101</v>
      </c>
      <c r="I61" s="63">
        <v>974550</v>
      </c>
      <c r="J61" s="63">
        <v>996336</v>
      </c>
      <c r="K61" s="63">
        <v>1025943</v>
      </c>
      <c r="L61" s="63">
        <v>1052248</v>
      </c>
      <c r="M61" s="63">
        <v>1079696</v>
      </c>
      <c r="N61" s="63">
        <v>1110165</v>
      </c>
      <c r="O61" s="63">
        <v>1139313</v>
      </c>
      <c r="P61" s="63">
        <v>1174121</v>
      </c>
      <c r="Q61" s="64">
        <v>1202145.3365685071</v>
      </c>
      <c r="R61" s="64">
        <v>1231231.3894568344</v>
      </c>
      <c r="S61" s="64">
        <v>1261795.3657512453</v>
      </c>
      <c r="T61" s="64">
        <v>1294161.7648267036</v>
      </c>
      <c r="U61" s="64">
        <v>1325299.9048119406</v>
      </c>
      <c r="V61" s="64">
        <v>1355223.5707241581</v>
      </c>
      <c r="W61" s="64">
        <v>1384940.0564635049</v>
      </c>
      <c r="Y61" s="49">
        <f t="shared" si="6"/>
        <v>6621420.6625775527</v>
      </c>
    </row>
    <row r="62" spans="4:25" ht="13.5" thickBot="1" x14ac:dyDescent="0.25">
      <c r="Y62" s="8"/>
    </row>
    <row r="63" spans="4:25" s="8" customFormat="1" ht="23.25" thickBot="1" x14ac:dyDescent="0.25">
      <c r="D63" s="42" t="s">
        <v>32</v>
      </c>
      <c r="E63" s="43">
        <v>2002</v>
      </c>
      <c r="F63" s="43">
        <v>2003</v>
      </c>
      <c r="G63" s="43">
        <v>2004</v>
      </c>
      <c r="H63" s="43">
        <v>2005</v>
      </c>
      <c r="I63" s="43">
        <v>2006</v>
      </c>
      <c r="J63" s="43">
        <v>2007</v>
      </c>
      <c r="K63" s="43">
        <v>2008</v>
      </c>
      <c r="L63" s="43">
        <v>2009</v>
      </c>
      <c r="M63" s="43">
        <v>2010</v>
      </c>
      <c r="N63" s="43">
        <v>2011</v>
      </c>
      <c r="O63" s="43">
        <v>2012</v>
      </c>
      <c r="P63" s="43">
        <v>2013</v>
      </c>
      <c r="Q63" s="45">
        <v>2014</v>
      </c>
      <c r="R63" s="44">
        <v>2015</v>
      </c>
      <c r="S63" s="44">
        <v>2016</v>
      </c>
      <c r="T63" s="44">
        <v>2017</v>
      </c>
      <c r="U63" s="44">
        <v>2018</v>
      </c>
      <c r="V63" s="44">
        <v>2019</v>
      </c>
      <c r="W63" s="45">
        <v>2020</v>
      </c>
      <c r="Y63" s="45" t="s">
        <v>37</v>
      </c>
    </row>
    <row r="64" spans="4:25" s="8" customFormat="1" ht="13.5" thickBot="1" x14ac:dyDescent="0.25">
      <c r="D64" s="54" t="s">
        <v>33</v>
      </c>
      <c r="E64" s="48"/>
      <c r="F64" s="48"/>
      <c r="G64" s="48"/>
      <c r="H64" s="48"/>
      <c r="I64" s="48">
        <v>63376005.660999998</v>
      </c>
      <c r="J64" s="48">
        <v>65503289.185000002</v>
      </c>
      <c r="K64" s="48">
        <v>64622090.427000009</v>
      </c>
      <c r="L64" s="48">
        <v>66412050.691</v>
      </c>
      <c r="M64" s="48">
        <v>64735051.133999988</v>
      </c>
      <c r="N64" s="48">
        <v>64021199.773000002</v>
      </c>
      <c r="O64" s="48">
        <v>54029642.546000004</v>
      </c>
      <c r="P64" s="48">
        <v>57949465.054999992</v>
      </c>
      <c r="Q64" s="49">
        <v>53144475.560390554</v>
      </c>
      <c r="R64" s="49">
        <v>46296727.64767725</v>
      </c>
      <c r="S64" s="49">
        <v>45951999.365978628</v>
      </c>
      <c r="T64" s="49">
        <v>45290414.175964333</v>
      </c>
      <c r="U64" s="49">
        <v>44644746.13464848</v>
      </c>
      <c r="V64" s="49">
        <v>44014607.969979033</v>
      </c>
      <c r="W64" s="49">
        <v>43399622.029457122</v>
      </c>
      <c r="Y64" s="49">
        <f t="shared" ref="Y64:Y66" si="7">SUM(S64:W64)</f>
        <v>223301389.67602757</v>
      </c>
    </row>
    <row r="65" spans="3:25" s="8" customFormat="1" ht="13.5" thickBot="1" x14ac:dyDescent="0.25">
      <c r="D65" s="54" t="s">
        <v>34</v>
      </c>
      <c r="E65" s="48"/>
      <c r="F65" s="48"/>
      <c r="G65" s="48"/>
      <c r="H65" s="48"/>
      <c r="I65" s="48">
        <v>330276</v>
      </c>
      <c r="J65" s="48">
        <v>314871</v>
      </c>
      <c r="K65" s="48">
        <v>320409</v>
      </c>
      <c r="L65" s="48">
        <v>365679</v>
      </c>
      <c r="M65" s="48">
        <v>347019</v>
      </c>
      <c r="N65" s="48">
        <v>374647</v>
      </c>
      <c r="O65" s="48">
        <v>334161</v>
      </c>
      <c r="P65" s="48">
        <v>330832</v>
      </c>
      <c r="Q65" s="49">
        <v>291580</v>
      </c>
      <c r="R65" s="49">
        <v>263885</v>
      </c>
      <c r="S65" s="49">
        <v>262397</v>
      </c>
      <c r="T65" s="49">
        <v>259881</v>
      </c>
      <c r="U65" s="49">
        <v>256632</v>
      </c>
      <c r="V65" s="49">
        <v>254228</v>
      </c>
      <c r="W65" s="49">
        <v>254228</v>
      </c>
      <c r="Y65" s="49">
        <f t="shared" si="7"/>
        <v>1287366</v>
      </c>
    </row>
    <row r="66" spans="3:25" s="8" customFormat="1" ht="13.5" thickBot="1" x14ac:dyDescent="0.25">
      <c r="D66" s="54" t="s">
        <v>35</v>
      </c>
      <c r="E66" s="48"/>
      <c r="F66" s="48"/>
      <c r="G66" s="48"/>
      <c r="H66" s="48"/>
      <c r="I66" s="48">
        <v>325583</v>
      </c>
      <c r="J66" s="48">
        <v>314649</v>
      </c>
      <c r="K66" s="48">
        <v>317794</v>
      </c>
      <c r="L66" s="48">
        <v>365189</v>
      </c>
      <c r="M66" s="48">
        <v>346148</v>
      </c>
      <c r="N66" s="48">
        <v>333491</v>
      </c>
      <c r="O66" s="48">
        <v>336246</v>
      </c>
      <c r="P66" s="48">
        <v>308226</v>
      </c>
      <c r="Q66" s="49">
        <v>291580</v>
      </c>
      <c r="R66" s="49">
        <v>263885</v>
      </c>
      <c r="S66" s="49">
        <v>262397</v>
      </c>
      <c r="T66" s="49">
        <v>259881</v>
      </c>
      <c r="U66" s="49">
        <v>256632</v>
      </c>
      <c r="V66" s="49">
        <v>254228</v>
      </c>
      <c r="W66" s="49">
        <v>254228</v>
      </c>
      <c r="Y66" s="49">
        <f t="shared" si="7"/>
        <v>1287366</v>
      </c>
    </row>
    <row r="67" spans="3:25" s="8" customFormat="1" x14ac:dyDescent="0.2"/>
    <row r="68" spans="3:25" x14ac:dyDescent="0.2">
      <c r="C68" s="27" t="s">
        <v>30</v>
      </c>
      <c r="Y68" s="8"/>
    </row>
    <row r="69" spans="3:25" ht="13.5" thickBot="1" x14ac:dyDescent="0.25">
      <c r="Y69" s="8"/>
    </row>
    <row r="70" spans="3:25" ht="23.25" thickBot="1" x14ac:dyDescent="0.25">
      <c r="D70" s="42" t="s">
        <v>12</v>
      </c>
      <c r="E70" s="43">
        <v>2002</v>
      </c>
      <c r="F70" s="43">
        <v>2003</v>
      </c>
      <c r="G70" s="43">
        <v>2004</v>
      </c>
      <c r="H70" s="43">
        <v>2005</v>
      </c>
      <c r="I70" s="43">
        <v>2006</v>
      </c>
      <c r="J70" s="43">
        <v>2007</v>
      </c>
      <c r="K70" s="43">
        <v>2008</v>
      </c>
      <c r="L70" s="43">
        <v>2009</v>
      </c>
      <c r="M70" s="43">
        <v>2010</v>
      </c>
      <c r="N70" s="43">
        <v>2011</v>
      </c>
      <c r="O70" s="43">
        <v>2012</v>
      </c>
      <c r="P70" s="43">
        <v>2013</v>
      </c>
      <c r="Q70" s="45">
        <v>2014</v>
      </c>
      <c r="R70" s="44">
        <v>2015</v>
      </c>
      <c r="S70" s="44">
        <v>2016</v>
      </c>
      <c r="T70" s="44">
        <v>2017</v>
      </c>
      <c r="U70" s="44">
        <v>2018</v>
      </c>
      <c r="V70" s="44">
        <v>2019</v>
      </c>
      <c r="W70" s="45">
        <v>2020</v>
      </c>
      <c r="Y70" s="45" t="s">
        <v>37</v>
      </c>
    </row>
    <row r="71" spans="3:25" ht="13.5" thickBot="1" x14ac:dyDescent="0.25">
      <c r="D71" s="8"/>
      <c r="E71" s="8"/>
      <c r="F71" s="8"/>
      <c r="G71" s="8"/>
      <c r="H71" s="8"/>
      <c r="I71" s="8"/>
      <c r="J71" s="8"/>
      <c r="K71" s="8"/>
      <c r="L71" s="8"/>
      <c r="M71" s="8"/>
      <c r="N71" s="8"/>
      <c r="O71" s="8"/>
      <c r="P71" s="8"/>
      <c r="Q71" s="8"/>
      <c r="R71" s="8"/>
      <c r="S71" s="8"/>
      <c r="T71" s="8"/>
      <c r="U71" s="8"/>
      <c r="V71" s="8"/>
      <c r="W71" s="8"/>
      <c r="Y71" s="8"/>
    </row>
    <row r="72" spans="3:25" ht="13.5" thickBot="1" x14ac:dyDescent="0.25">
      <c r="D72" s="46" t="s">
        <v>13</v>
      </c>
      <c r="E72" s="47"/>
      <c r="F72" s="47"/>
      <c r="G72" s="47"/>
      <c r="H72" s="47"/>
      <c r="I72" s="47"/>
      <c r="J72" s="47"/>
      <c r="K72" s="47"/>
      <c r="L72" s="47"/>
      <c r="M72" s="47"/>
      <c r="N72" s="47"/>
      <c r="O72" s="47"/>
      <c r="P72" s="47"/>
      <c r="Q72" s="47"/>
      <c r="R72" s="47"/>
      <c r="S72" s="47"/>
      <c r="T72" s="47"/>
      <c r="U72" s="47"/>
      <c r="V72" s="47"/>
      <c r="W72" s="47"/>
      <c r="Y72" s="47"/>
    </row>
    <row r="73" spans="3:25" ht="13.5" thickBot="1" x14ac:dyDescent="0.25">
      <c r="D73" s="54" t="s">
        <v>14</v>
      </c>
      <c r="E73" s="48">
        <v>18859009.659947541</v>
      </c>
      <c r="F73" s="48">
        <v>19480877.654917859</v>
      </c>
      <c r="G73" s="48">
        <v>19931333.278370932</v>
      </c>
      <c r="H73" s="48">
        <v>20052866.224967219</v>
      </c>
      <c r="I73" s="48">
        <v>19886564.247786012</v>
      </c>
      <c r="J73" s="48">
        <v>20701098.812597904</v>
      </c>
      <c r="K73" s="48">
        <v>21191823.79736945</v>
      </c>
      <c r="L73" s="48">
        <v>21987267.927626804</v>
      </c>
      <c r="M73" s="48">
        <v>20929302.078335386</v>
      </c>
      <c r="N73" s="48">
        <v>22154053.222786557</v>
      </c>
      <c r="O73" s="48">
        <v>23216478.041519623</v>
      </c>
      <c r="P73" s="48">
        <v>23262669.397719331</v>
      </c>
      <c r="Q73" s="49">
        <v>23540484.636243857</v>
      </c>
      <c r="R73" s="49">
        <v>23299515.928807117</v>
      </c>
      <c r="S73" s="49">
        <v>23247880.469437562</v>
      </c>
      <c r="T73" s="49">
        <v>23379295.972105496</v>
      </c>
      <c r="U73" s="49">
        <v>23413171.997536495</v>
      </c>
      <c r="V73" s="49">
        <v>23511279.440478362</v>
      </c>
      <c r="W73" s="49">
        <v>23618862.053513154</v>
      </c>
      <c r="Y73" s="49">
        <f t="shared" ref="Y73:Y77" si="8">SUM(S73:W73)</f>
        <v>117170489.93307106</v>
      </c>
    </row>
    <row r="74" spans="3:25" ht="13.5" thickBot="1" x14ac:dyDescent="0.25">
      <c r="D74" s="54" t="s">
        <v>15</v>
      </c>
      <c r="E74" s="48">
        <v>4435519.3008236587</v>
      </c>
      <c r="F74" s="48">
        <v>4608448.1171520054</v>
      </c>
      <c r="G74" s="48">
        <v>4813304.1773138884</v>
      </c>
      <c r="H74" s="48">
        <v>4940383.4143503606</v>
      </c>
      <c r="I74" s="48">
        <v>5081428.9106386397</v>
      </c>
      <c r="J74" s="48">
        <v>5363113.3171441536</v>
      </c>
      <c r="K74" s="48">
        <v>4970530.2792243594</v>
      </c>
      <c r="L74" s="48">
        <v>4800611.4622212835</v>
      </c>
      <c r="M74" s="48">
        <v>5316706.0092164408</v>
      </c>
      <c r="N74" s="48">
        <v>5555798.1314629614</v>
      </c>
      <c r="O74" s="48">
        <v>5164825.8427669825</v>
      </c>
      <c r="P74" s="48">
        <v>5262348.0888895709</v>
      </c>
      <c r="Q74" s="49">
        <v>5450557.785169594</v>
      </c>
      <c r="R74" s="49">
        <v>4660823.5642436808</v>
      </c>
      <c r="S74" s="49">
        <v>4557291.973470021</v>
      </c>
      <c r="T74" s="49">
        <v>4524446.3883047653</v>
      </c>
      <c r="U74" s="49">
        <v>4464297.5865669632</v>
      </c>
      <c r="V74" s="49">
        <v>4389544.560474568</v>
      </c>
      <c r="W74" s="49">
        <v>4362944.818824823</v>
      </c>
      <c r="Y74" s="49">
        <f t="shared" si="8"/>
        <v>22298525.327641141</v>
      </c>
    </row>
    <row r="75" spans="3:25" ht="13.5" thickBot="1" x14ac:dyDescent="0.25">
      <c r="D75" s="55" t="s">
        <v>16</v>
      </c>
      <c r="E75" s="50">
        <v>6906134.1981615331</v>
      </c>
      <c r="F75" s="50">
        <v>6892494.6574852588</v>
      </c>
      <c r="G75" s="50">
        <v>6880228.6766736405</v>
      </c>
      <c r="H75" s="50">
        <v>6889951.3699737936</v>
      </c>
      <c r="I75" s="50">
        <v>6596186.6973421369</v>
      </c>
      <c r="J75" s="50">
        <v>6494881.7396312039</v>
      </c>
      <c r="K75" s="50">
        <v>7217214.8676986042</v>
      </c>
      <c r="L75" s="50">
        <v>7567976.9660835238</v>
      </c>
      <c r="M75" s="50">
        <v>7351198.6114232317</v>
      </c>
      <c r="N75" s="50">
        <v>7221024.492824221</v>
      </c>
      <c r="O75" s="50">
        <v>7937110.5694831377</v>
      </c>
      <c r="P75" s="50">
        <v>7831619.4941800814</v>
      </c>
      <c r="Q75" s="51">
        <v>7671043.5992045198</v>
      </c>
      <c r="R75" s="51">
        <v>8006533.1606585598</v>
      </c>
      <c r="S75" s="51">
        <v>7915033.6192710102</v>
      </c>
      <c r="T75" s="51">
        <v>7934865.3912767777</v>
      </c>
      <c r="U75" s="51">
        <v>7899009.5903512202</v>
      </c>
      <c r="V75" s="51">
        <v>7828422.7048300402</v>
      </c>
      <c r="W75" s="51">
        <v>7833305.5011405982</v>
      </c>
      <c r="Y75" s="49">
        <f t="shared" si="8"/>
        <v>39410636.806869641</v>
      </c>
    </row>
    <row r="76" spans="3:25" ht="13.5" thickBot="1" x14ac:dyDescent="0.25">
      <c r="D76" s="54" t="s">
        <v>17</v>
      </c>
      <c r="E76" s="48">
        <v>6906134.1981615331</v>
      </c>
      <c r="F76" s="48">
        <v>6892494.6574852588</v>
      </c>
      <c r="G76" s="48">
        <v>6880228.6766736405</v>
      </c>
      <c r="H76" s="48">
        <v>6889951.3699737936</v>
      </c>
      <c r="I76" s="48">
        <v>6596186.6973421369</v>
      </c>
      <c r="J76" s="48">
        <v>6494881.7396312039</v>
      </c>
      <c r="K76" s="48">
        <v>7217214.8676986042</v>
      </c>
      <c r="L76" s="48">
        <v>7567976.9660835238</v>
      </c>
      <c r="M76" s="48">
        <v>7351198.6114232317</v>
      </c>
      <c r="N76" s="48">
        <v>7221024.492824221</v>
      </c>
      <c r="O76" s="48">
        <v>7937110.5694831377</v>
      </c>
      <c r="P76" s="48">
        <v>7831619.4941800814</v>
      </c>
      <c r="Q76" s="49">
        <v>7671043.5992045198</v>
      </c>
      <c r="R76" s="49">
        <v>8045049.8720535599</v>
      </c>
      <c r="S76" s="49">
        <v>7273835.7774967104</v>
      </c>
      <c r="T76" s="49">
        <v>7296777.7983284462</v>
      </c>
      <c r="U76" s="49">
        <v>7263979.9746353906</v>
      </c>
      <c r="V76" s="49">
        <v>7196399.8466968127</v>
      </c>
      <c r="W76" s="49">
        <v>7204239.2091335114</v>
      </c>
      <c r="Y76" s="49">
        <f t="shared" si="8"/>
        <v>36235232.606290869</v>
      </c>
    </row>
    <row r="77" spans="3:25" ht="13.5" thickBot="1" x14ac:dyDescent="0.25">
      <c r="D77" s="56" t="s">
        <v>18</v>
      </c>
      <c r="E77" s="52">
        <v>30200663.158932731</v>
      </c>
      <c r="F77" s="52">
        <v>30981820.429555122</v>
      </c>
      <c r="G77" s="52">
        <v>31624866.132358458</v>
      </c>
      <c r="H77" s="52">
        <v>31883201.009291373</v>
      </c>
      <c r="I77" s="52">
        <v>31564179.855766788</v>
      </c>
      <c r="J77" s="52">
        <v>32559093.869373262</v>
      </c>
      <c r="K77" s="52">
        <v>33379568.944292411</v>
      </c>
      <c r="L77" s="52">
        <v>34355856.35593161</v>
      </c>
      <c r="M77" s="52">
        <v>33597206.698975056</v>
      </c>
      <c r="N77" s="52">
        <v>34930875.847073741</v>
      </c>
      <c r="O77" s="52">
        <v>36318414.453769743</v>
      </c>
      <c r="P77" s="52">
        <v>36356636.980788983</v>
      </c>
      <c r="Q77" s="53">
        <v>36662086.020617969</v>
      </c>
      <c r="R77" s="53">
        <v>36005389.365104362</v>
      </c>
      <c r="S77" s="53">
        <v>35079008.220404297</v>
      </c>
      <c r="T77" s="53">
        <v>35200520.15873871</v>
      </c>
      <c r="U77" s="53">
        <v>35141449.55873885</v>
      </c>
      <c r="V77" s="53">
        <v>35097223.847649738</v>
      </c>
      <c r="W77" s="53">
        <v>35186046.081471488</v>
      </c>
      <c r="Y77" s="49">
        <f t="shared" si="8"/>
        <v>175704247.86700308</v>
      </c>
    </row>
    <row r="78" spans="3:25" ht="13.5" thickBot="1" x14ac:dyDescent="0.25">
      <c r="D78" s="8"/>
      <c r="E78" s="8"/>
      <c r="F78" s="8"/>
      <c r="G78" s="8"/>
      <c r="H78" s="8"/>
      <c r="I78" s="8"/>
      <c r="J78" s="8"/>
      <c r="K78" s="8"/>
      <c r="L78" s="8"/>
      <c r="M78" s="8"/>
      <c r="N78" s="8"/>
      <c r="O78" s="8"/>
      <c r="P78" s="8"/>
      <c r="Q78" s="8"/>
      <c r="R78" s="8"/>
      <c r="S78" s="8"/>
      <c r="T78" s="8"/>
      <c r="U78" s="8"/>
      <c r="V78" s="8"/>
      <c r="W78" s="8"/>
      <c r="Y78" s="8"/>
    </row>
    <row r="79" spans="3:25" ht="13.5" thickBot="1" x14ac:dyDescent="0.25">
      <c r="D79" s="46" t="s">
        <v>21</v>
      </c>
      <c r="E79" s="47"/>
      <c r="F79" s="47"/>
      <c r="G79" s="47"/>
      <c r="H79" s="47"/>
      <c r="I79" s="47"/>
      <c r="J79" s="47"/>
      <c r="K79" s="47"/>
      <c r="L79" s="47"/>
      <c r="M79" s="47"/>
      <c r="N79" s="47"/>
      <c r="O79" s="47"/>
      <c r="P79" s="47"/>
      <c r="Q79" s="47"/>
      <c r="R79" s="47"/>
      <c r="S79" s="47"/>
      <c r="T79" s="47"/>
      <c r="U79" s="47"/>
      <c r="V79" s="47"/>
      <c r="W79" s="47"/>
      <c r="Y79" s="47"/>
    </row>
    <row r="80" spans="3:25" ht="13.5" thickBot="1" x14ac:dyDescent="0.25">
      <c r="D80" s="54" t="s">
        <v>22</v>
      </c>
      <c r="E80" s="57">
        <v>22.574988161212005</v>
      </c>
      <c r="F80" s="57">
        <v>22.425838807061126</v>
      </c>
      <c r="G80" s="57">
        <v>22.189417122416526</v>
      </c>
      <c r="H80" s="57">
        <v>21.712434438867628</v>
      </c>
      <c r="I80" s="57">
        <v>21.038261814285438</v>
      </c>
      <c r="J80" s="57">
        <v>21.437409517288202</v>
      </c>
      <c r="K80" s="57">
        <v>21.296731496722305</v>
      </c>
      <c r="L80" s="57">
        <v>21.592916493702319</v>
      </c>
      <c r="M80" s="57">
        <v>20.027407821892119</v>
      </c>
      <c r="N80" s="57">
        <v>20.614231939594656</v>
      </c>
      <c r="O80" s="57">
        <v>21.044973496279518</v>
      </c>
      <c r="P80" s="57">
        <v>20.46676590740628</v>
      </c>
      <c r="Q80" s="58">
        <v>20.078329882792367</v>
      </c>
      <c r="R80" s="58">
        <v>19.407578343926179</v>
      </c>
      <c r="S80" s="58">
        <v>18.938090357423182</v>
      </c>
      <c r="T80" s="58">
        <v>18.668017544246037</v>
      </c>
      <c r="U80" s="58">
        <v>18.36410416402822</v>
      </c>
      <c r="V80" s="58">
        <v>18.149817242997017</v>
      </c>
      <c r="W80" s="58">
        <v>17.978752222471847</v>
      </c>
      <c r="Y80" s="67">
        <f t="shared" ref="Y80:Y87" si="9">SUM(S80:W80)</f>
        <v>92.09878153116631</v>
      </c>
    </row>
    <row r="81" spans="4:25" ht="13.5" thickBot="1" x14ac:dyDescent="0.25">
      <c r="D81" s="54" t="s">
        <v>23</v>
      </c>
      <c r="E81" s="57"/>
      <c r="F81" s="57"/>
      <c r="G81" s="57"/>
      <c r="H81" s="57"/>
      <c r="I81" s="57"/>
      <c r="J81" s="57"/>
      <c r="K81" s="57"/>
      <c r="L81" s="57"/>
      <c r="M81" s="57"/>
      <c r="N81" s="57"/>
      <c r="O81" s="57"/>
      <c r="P81" s="57"/>
      <c r="Q81" s="58">
        <v>11.83</v>
      </c>
      <c r="R81" s="58">
        <v>11.404661130697649</v>
      </c>
      <c r="S81" s="58">
        <v>11.128771408852165</v>
      </c>
      <c r="T81" s="58">
        <v>10.970065935128623</v>
      </c>
      <c r="U81" s="58">
        <v>10.791474404900235</v>
      </c>
      <c r="V81" s="58">
        <v>10.665550929245878</v>
      </c>
      <c r="W81" s="58">
        <v>10.565026352926649</v>
      </c>
      <c r="Y81" s="65">
        <f t="shared" si="9"/>
        <v>54.120889031053551</v>
      </c>
    </row>
    <row r="82" spans="4:25" ht="13.5" thickBot="1" x14ac:dyDescent="0.25">
      <c r="D82" s="54" t="s">
        <v>24</v>
      </c>
      <c r="E82" s="57"/>
      <c r="F82" s="57"/>
      <c r="G82" s="57"/>
      <c r="H82" s="57"/>
      <c r="I82" s="57"/>
      <c r="J82" s="57"/>
      <c r="K82" s="57"/>
      <c r="L82" s="57"/>
      <c r="M82" s="57"/>
      <c r="N82" s="57"/>
      <c r="O82" s="57"/>
      <c r="P82" s="57"/>
      <c r="Q82" s="58">
        <v>18.05</v>
      </c>
      <c r="R82" s="58">
        <v>17.401025647429634</v>
      </c>
      <c r="S82" s="58">
        <v>16.980078100573252</v>
      </c>
      <c r="T82" s="58">
        <v>16.737928159684838</v>
      </c>
      <c r="U82" s="58">
        <v>16.465436433512192</v>
      </c>
      <c r="V82" s="58">
        <v>16.27330467226442</v>
      </c>
      <c r="W82" s="58">
        <v>16.119926092166189</v>
      </c>
      <c r="Y82" s="65">
        <f t="shared" si="9"/>
        <v>82.576673458200901</v>
      </c>
    </row>
    <row r="83" spans="4:25" ht="13.5" thickBot="1" x14ac:dyDescent="0.25">
      <c r="D83" s="54" t="s">
        <v>25</v>
      </c>
      <c r="E83" s="57"/>
      <c r="F83" s="57"/>
      <c r="G83" s="57"/>
      <c r="H83" s="57"/>
      <c r="I83" s="57"/>
      <c r="J83" s="57"/>
      <c r="K83" s="57"/>
      <c r="L83" s="57"/>
      <c r="M83" s="57"/>
      <c r="N83" s="57"/>
      <c r="O83" s="57"/>
      <c r="P83" s="57"/>
      <c r="Q83" s="58">
        <v>16.46</v>
      </c>
      <c r="R83" s="58">
        <v>15.868192917268244</v>
      </c>
      <c r="S83" s="58">
        <v>15.484326068445194</v>
      </c>
      <c r="T83" s="58">
        <v>15.263506787169666</v>
      </c>
      <c r="U83" s="58">
        <v>15.015018487291453</v>
      </c>
      <c r="V83" s="58">
        <v>14.839811352103734</v>
      </c>
      <c r="W83" s="58">
        <v>14.699943682939365</v>
      </c>
      <c r="Y83" s="65">
        <f t="shared" si="9"/>
        <v>75.302606377949417</v>
      </c>
    </row>
    <row r="84" spans="4:25" ht="13.5" thickBot="1" x14ac:dyDescent="0.25">
      <c r="D84" s="56" t="s">
        <v>26</v>
      </c>
      <c r="E84" s="59">
        <v>22.574988161212005</v>
      </c>
      <c r="F84" s="59">
        <v>22.425838807061126</v>
      </c>
      <c r="G84" s="59">
        <v>22.189417122416526</v>
      </c>
      <c r="H84" s="59">
        <v>21.712434438867628</v>
      </c>
      <c r="I84" s="59">
        <v>21.038261814285438</v>
      </c>
      <c r="J84" s="59">
        <v>21.437409517288202</v>
      </c>
      <c r="K84" s="59">
        <v>21.296731496722305</v>
      </c>
      <c r="L84" s="59">
        <v>21.592916493702319</v>
      </c>
      <c r="M84" s="59">
        <v>20.027407821892119</v>
      </c>
      <c r="N84" s="59">
        <v>20.614231939594656</v>
      </c>
      <c r="O84" s="59">
        <v>21.044973496279518</v>
      </c>
      <c r="P84" s="59">
        <v>20.46676590740628</v>
      </c>
      <c r="Q84" s="60">
        <v>20.078329882792367</v>
      </c>
      <c r="R84" s="60">
        <v>19.283666254198227</v>
      </c>
      <c r="S84" s="60">
        <v>18.706555010503351</v>
      </c>
      <c r="T84" s="60">
        <v>18.341107804186478</v>
      </c>
      <c r="U84" s="60">
        <v>17.954214158526369</v>
      </c>
      <c r="V84" s="60">
        <v>17.666398981379071</v>
      </c>
      <c r="W84" s="60">
        <v>17.429548121407063</v>
      </c>
      <c r="Y84" s="65">
        <f t="shared" si="9"/>
        <v>90.09782407600234</v>
      </c>
    </row>
    <row r="85" spans="4:25" ht="13.5" thickBot="1" x14ac:dyDescent="0.25">
      <c r="D85" s="56" t="s">
        <v>15</v>
      </c>
      <c r="E85" s="59">
        <v>350.08044994661867</v>
      </c>
      <c r="F85" s="59">
        <v>395.98282498298721</v>
      </c>
      <c r="G85" s="59">
        <v>354.62345666498845</v>
      </c>
      <c r="H85" s="59">
        <v>325.23919778475056</v>
      </c>
      <c r="I85" s="59">
        <v>298.76698674968486</v>
      </c>
      <c r="J85" s="59">
        <v>291.75896622479348</v>
      </c>
      <c r="K85" s="59">
        <v>276.95605277898028</v>
      </c>
      <c r="L85" s="59">
        <v>234.46209827698576</v>
      </c>
      <c r="M85" s="59">
        <v>255.67232552134845</v>
      </c>
      <c r="N85" s="59">
        <v>259.56821769122416</v>
      </c>
      <c r="O85" s="59">
        <v>246.63702033174073</v>
      </c>
      <c r="P85" s="59">
        <v>243.84171673646128</v>
      </c>
      <c r="Q85" s="60">
        <v>246.35742789472923</v>
      </c>
      <c r="R85" s="60">
        <v>205.22821281934972</v>
      </c>
      <c r="S85" s="60">
        <v>195.23261403515849</v>
      </c>
      <c r="T85" s="60">
        <v>188.31901556123245</v>
      </c>
      <c r="U85" s="60">
        <v>180.28903293007045</v>
      </c>
      <c r="V85" s="60">
        <v>171.75958819308138</v>
      </c>
      <c r="W85" s="60">
        <v>165.18089427589257</v>
      </c>
      <c r="Y85" s="49">
        <f t="shared" si="9"/>
        <v>900.7811449954354</v>
      </c>
    </row>
    <row r="86" spans="4:25" ht="13.5" thickBot="1" x14ac:dyDescent="0.25">
      <c r="D86" s="55" t="s">
        <v>16</v>
      </c>
      <c r="E86" s="61">
        <v>575.99117582664996</v>
      </c>
      <c r="F86" s="61">
        <v>567.89113104434864</v>
      </c>
      <c r="G86" s="61">
        <v>560.7358334697343</v>
      </c>
      <c r="H86" s="61">
        <v>558.11675738953375</v>
      </c>
      <c r="I86" s="61">
        <v>536.93013409378409</v>
      </c>
      <c r="J86" s="61">
        <v>527.9962393001548</v>
      </c>
      <c r="K86" s="61">
        <v>558.52150345910877</v>
      </c>
      <c r="L86" s="61">
        <v>560.17594123490187</v>
      </c>
      <c r="M86" s="61">
        <v>530.08354567516812</v>
      </c>
      <c r="N86" s="61">
        <v>513.4403080790828</v>
      </c>
      <c r="O86" s="61">
        <v>522.5908987018131</v>
      </c>
      <c r="P86" s="61">
        <v>491.5345191853437</v>
      </c>
      <c r="Q86" s="62">
        <v>455.87707845750992</v>
      </c>
      <c r="R86" s="62">
        <v>466.23581666866193</v>
      </c>
      <c r="S86" s="62">
        <v>451.46426545872492</v>
      </c>
      <c r="T86" s="62">
        <v>443.16188971076537</v>
      </c>
      <c r="U86" s="62">
        <v>431.80892681264123</v>
      </c>
      <c r="V86" s="62">
        <v>418.73046507444769</v>
      </c>
      <c r="W86" s="62">
        <v>409.82007642350908</v>
      </c>
      <c r="Y86" s="49">
        <f t="shared" si="9"/>
        <v>2154.9856234800882</v>
      </c>
    </row>
    <row r="87" spans="4:25" ht="13.5" thickBot="1" x14ac:dyDescent="0.25">
      <c r="D87" s="56" t="s">
        <v>17</v>
      </c>
      <c r="E87" s="59">
        <v>575.99117582664996</v>
      </c>
      <c r="F87" s="59">
        <v>567.89113104434864</v>
      </c>
      <c r="G87" s="59">
        <v>560.7358334697343</v>
      </c>
      <c r="H87" s="59">
        <v>558.11675738953375</v>
      </c>
      <c r="I87" s="59">
        <v>536.93013409378409</v>
      </c>
      <c r="J87" s="59">
        <v>527.9962393001548</v>
      </c>
      <c r="K87" s="59">
        <v>558.52150345910877</v>
      </c>
      <c r="L87" s="59">
        <v>560.17594123490187</v>
      </c>
      <c r="M87" s="59">
        <v>530.08354567516812</v>
      </c>
      <c r="N87" s="59">
        <v>513.4403080790828</v>
      </c>
      <c r="O87" s="59">
        <v>522.5908987018131</v>
      </c>
      <c r="P87" s="59">
        <v>491.5345191853437</v>
      </c>
      <c r="Q87" s="60">
        <v>455.87707845750992</v>
      </c>
      <c r="R87" s="60">
        <v>468.20607341599776</v>
      </c>
      <c r="S87" s="60">
        <v>415.6972602016325</v>
      </c>
      <c r="T87" s="60">
        <v>408.3000455357361</v>
      </c>
      <c r="U87" s="60">
        <v>397.83369777210049</v>
      </c>
      <c r="V87" s="60">
        <v>385.62582272539601</v>
      </c>
      <c r="W87" s="60">
        <v>377.58045112719344</v>
      </c>
      <c r="Y87" s="49">
        <f t="shared" si="9"/>
        <v>1985.0372773620588</v>
      </c>
    </row>
    <row r="88" spans="4:25" ht="13.5" thickBot="1" x14ac:dyDescent="0.25">
      <c r="D88" s="8"/>
      <c r="E88" s="8"/>
      <c r="F88" s="8"/>
      <c r="G88" s="8"/>
      <c r="H88" s="8"/>
      <c r="I88" s="8"/>
      <c r="J88" s="8"/>
      <c r="K88" s="8"/>
      <c r="L88" s="8"/>
      <c r="M88" s="8"/>
      <c r="N88" s="8"/>
      <c r="O88" s="8"/>
      <c r="P88" s="8"/>
      <c r="Q88" s="8"/>
      <c r="R88" s="8"/>
      <c r="S88" s="8"/>
      <c r="T88" s="8"/>
      <c r="U88" s="8"/>
      <c r="V88" s="8"/>
      <c r="W88" s="8"/>
      <c r="Y88" s="8"/>
    </row>
    <row r="89" spans="4:25" ht="13.5" thickBot="1" x14ac:dyDescent="0.25">
      <c r="D89" s="46" t="s">
        <v>27</v>
      </c>
      <c r="E89" s="47"/>
      <c r="F89" s="47"/>
      <c r="G89" s="47"/>
      <c r="H89" s="47"/>
      <c r="I89" s="47"/>
      <c r="J89" s="47"/>
      <c r="K89" s="47"/>
      <c r="L89" s="47"/>
      <c r="M89" s="47"/>
      <c r="N89" s="47"/>
      <c r="O89" s="47"/>
      <c r="P89" s="47"/>
      <c r="Q89" s="47"/>
      <c r="R89" s="47"/>
      <c r="S89" s="47"/>
      <c r="T89" s="47"/>
      <c r="U89" s="47"/>
      <c r="V89" s="47"/>
      <c r="W89" s="47"/>
      <c r="Y89" s="47"/>
    </row>
    <row r="90" spans="4:25" ht="13.5" thickBot="1" x14ac:dyDescent="0.25">
      <c r="D90" s="54" t="s">
        <v>14</v>
      </c>
      <c r="E90" s="48">
        <v>835394</v>
      </c>
      <c r="F90" s="48">
        <v>868680</v>
      </c>
      <c r="G90" s="48">
        <v>898236</v>
      </c>
      <c r="H90" s="48">
        <v>923566</v>
      </c>
      <c r="I90" s="48">
        <v>945257</v>
      </c>
      <c r="J90" s="48">
        <v>965653</v>
      </c>
      <c r="K90" s="48">
        <v>995074</v>
      </c>
      <c r="L90" s="48">
        <v>1018263</v>
      </c>
      <c r="M90" s="48">
        <v>1045033</v>
      </c>
      <c r="N90" s="48">
        <v>1074697</v>
      </c>
      <c r="O90" s="48">
        <v>1103184</v>
      </c>
      <c r="P90" s="48">
        <v>1136607</v>
      </c>
      <c r="Q90" s="49">
        <v>1172432.4071604502</v>
      </c>
      <c r="R90" s="49">
        <v>1208251.3574790065</v>
      </c>
      <c r="S90" s="49">
        <v>1242766.5305762792</v>
      </c>
      <c r="T90" s="49">
        <v>1274693.7764996407</v>
      </c>
      <c r="U90" s="49">
        <v>1304048.8317010351</v>
      </c>
      <c r="V90" s="49">
        <v>1330847.3031351762</v>
      </c>
      <c r="W90" s="49">
        <v>1355104.6698969977</v>
      </c>
      <c r="Y90" s="49">
        <f t="shared" ref="Y90:Y93" si="10">SUM(S90:W90)</f>
        <v>6507461.1118091289</v>
      </c>
    </row>
    <row r="91" spans="4:25" ht="13.5" thickBot="1" x14ac:dyDescent="0.25">
      <c r="D91" s="54" t="s">
        <v>15</v>
      </c>
      <c r="E91" s="48">
        <v>12670</v>
      </c>
      <c r="F91" s="48">
        <v>11638</v>
      </c>
      <c r="G91" s="48">
        <v>13573</v>
      </c>
      <c r="H91" s="48">
        <v>15190</v>
      </c>
      <c r="I91" s="48">
        <v>17008</v>
      </c>
      <c r="J91" s="48">
        <v>18382</v>
      </c>
      <c r="K91" s="48">
        <v>17947</v>
      </c>
      <c r="L91" s="48">
        <v>20475</v>
      </c>
      <c r="M91" s="48">
        <v>20795</v>
      </c>
      <c r="N91" s="48">
        <v>21404</v>
      </c>
      <c r="O91" s="48">
        <v>20941</v>
      </c>
      <c r="P91" s="48">
        <v>21581</v>
      </c>
      <c r="Q91" s="49">
        <v>22124.592839549645</v>
      </c>
      <c r="R91" s="49">
        <v>22710.442683366971</v>
      </c>
      <c r="S91" s="49">
        <v>23342.882519870993</v>
      </c>
      <c r="T91" s="49">
        <v>24025.43564079767</v>
      </c>
      <c r="U91" s="49">
        <v>24761.892135161383</v>
      </c>
      <c r="V91" s="49">
        <v>25556.329091451458</v>
      </c>
      <c r="W91" s="49">
        <v>26413.132329563708</v>
      </c>
      <c r="Y91" s="49">
        <f t="shared" si="10"/>
        <v>124099.6717168452</v>
      </c>
    </row>
    <row r="92" spans="4:25" ht="13.5" thickBot="1" x14ac:dyDescent="0.25">
      <c r="D92" s="54" t="s">
        <v>28</v>
      </c>
      <c r="E92" s="48">
        <v>11990</v>
      </c>
      <c r="F92" s="48">
        <v>12137</v>
      </c>
      <c r="G92" s="48">
        <v>12270</v>
      </c>
      <c r="H92" s="48">
        <v>12345</v>
      </c>
      <c r="I92" s="48">
        <v>12285</v>
      </c>
      <c r="J92" s="48">
        <v>12301</v>
      </c>
      <c r="K92" s="48">
        <v>12922</v>
      </c>
      <c r="L92" s="48">
        <v>13510</v>
      </c>
      <c r="M92" s="48">
        <v>13868</v>
      </c>
      <c r="N92" s="48">
        <v>14064</v>
      </c>
      <c r="O92" s="48">
        <v>15188</v>
      </c>
      <c r="P92" s="48">
        <v>15933</v>
      </c>
      <c r="Q92" s="49">
        <v>16827</v>
      </c>
      <c r="R92" s="49">
        <v>17182.711478639001</v>
      </c>
      <c r="S92" s="49">
        <v>17497.916089147573</v>
      </c>
      <c r="T92" s="49">
        <v>17871.11678803328</v>
      </c>
      <c r="U92" s="49">
        <v>18258.835325700766</v>
      </c>
      <c r="V92" s="49">
        <v>18661.612948626022</v>
      </c>
      <c r="W92" s="49">
        <v>19080.011127765349</v>
      </c>
      <c r="Y92" s="49">
        <f t="shared" si="10"/>
        <v>91369.492279272992</v>
      </c>
    </row>
    <row r="93" spans="4:25" ht="13.5" thickBot="1" x14ac:dyDescent="0.25">
      <c r="D93" s="56" t="s">
        <v>29</v>
      </c>
      <c r="E93" s="63">
        <v>860054</v>
      </c>
      <c r="F93" s="63">
        <v>892455</v>
      </c>
      <c r="G93" s="63">
        <v>924079</v>
      </c>
      <c r="H93" s="63">
        <v>951101</v>
      </c>
      <c r="I93" s="63">
        <v>974550</v>
      </c>
      <c r="J93" s="63">
        <v>996336</v>
      </c>
      <c r="K93" s="63">
        <v>1025943</v>
      </c>
      <c r="L93" s="63">
        <v>1052248</v>
      </c>
      <c r="M93" s="63">
        <v>1079696</v>
      </c>
      <c r="N93" s="63">
        <v>1110165</v>
      </c>
      <c r="O93" s="63">
        <v>1139313</v>
      </c>
      <c r="P93" s="63">
        <v>1174121</v>
      </c>
      <c r="Q93" s="64">
        <v>1211384</v>
      </c>
      <c r="R93" s="64">
        <v>1248144.5116410125</v>
      </c>
      <c r="S93" s="64">
        <v>1283607.3291852977</v>
      </c>
      <c r="T93" s="64">
        <v>1316590.3289284715</v>
      </c>
      <c r="U93" s="64">
        <v>1347069.5591618973</v>
      </c>
      <c r="V93" s="64">
        <v>1375065.2451752536</v>
      </c>
      <c r="W93" s="64">
        <v>1400597.8133543266</v>
      </c>
      <c r="Y93" s="49">
        <f t="shared" si="10"/>
        <v>6722930.2758052461</v>
      </c>
    </row>
    <row r="94" spans="4:25" ht="13.5" thickBot="1" x14ac:dyDescent="0.25">
      <c r="Y94" s="8"/>
    </row>
    <row r="95" spans="4:25" s="8" customFormat="1" ht="23.25" thickBot="1" x14ac:dyDescent="0.25">
      <c r="D95" s="42" t="s">
        <v>32</v>
      </c>
      <c r="E95" s="43">
        <v>2002</v>
      </c>
      <c r="F95" s="43">
        <v>2003</v>
      </c>
      <c r="G95" s="43">
        <v>2004</v>
      </c>
      <c r="H95" s="43">
        <v>2005</v>
      </c>
      <c r="I95" s="43">
        <v>2006</v>
      </c>
      <c r="J95" s="43">
        <v>2007</v>
      </c>
      <c r="K95" s="43">
        <v>2008</v>
      </c>
      <c r="L95" s="43">
        <v>2009</v>
      </c>
      <c r="M95" s="43">
        <v>2010</v>
      </c>
      <c r="N95" s="43">
        <v>2011</v>
      </c>
      <c r="O95" s="43">
        <v>2012</v>
      </c>
      <c r="P95" s="43">
        <v>2013</v>
      </c>
      <c r="Q95" s="45">
        <v>2014</v>
      </c>
      <c r="R95" s="44">
        <v>2015</v>
      </c>
      <c r="S95" s="44">
        <v>2016</v>
      </c>
      <c r="T95" s="44">
        <v>2017</v>
      </c>
      <c r="U95" s="44">
        <v>2018</v>
      </c>
      <c r="V95" s="44">
        <v>2019</v>
      </c>
      <c r="W95" s="45">
        <v>2020</v>
      </c>
      <c r="Y95" s="45" t="s">
        <v>37</v>
      </c>
    </row>
    <row r="96" spans="4:25" s="8" customFormat="1" ht="13.5" thickBot="1" x14ac:dyDescent="0.25">
      <c r="D96" s="54" t="s">
        <v>33</v>
      </c>
      <c r="E96" s="48"/>
      <c r="F96" s="48"/>
      <c r="G96" s="48"/>
      <c r="H96" s="48"/>
      <c r="I96" s="48">
        <v>63376005.660999998</v>
      </c>
      <c r="J96" s="48">
        <v>65503289.185000002</v>
      </c>
      <c r="K96" s="48">
        <v>64622090.427000009</v>
      </c>
      <c r="L96" s="48">
        <v>66412050.691</v>
      </c>
      <c r="M96" s="48">
        <v>64735051.133999988</v>
      </c>
      <c r="N96" s="48">
        <v>64021199.773000002</v>
      </c>
      <c r="O96" s="48">
        <v>54029642.546000004</v>
      </c>
      <c r="P96" s="48">
        <v>57949465.054999992</v>
      </c>
      <c r="Q96" s="48">
        <v>55156511</v>
      </c>
      <c r="R96" s="49">
        <v>48622030.493469991</v>
      </c>
      <c r="S96" s="49">
        <v>48465714.013783522</v>
      </c>
      <c r="T96" s="49">
        <v>47627203.819671236</v>
      </c>
      <c r="U96" s="49">
        <v>46947724.758129962</v>
      </c>
      <c r="V96" s="49">
        <v>46284666.745269485</v>
      </c>
      <c r="W96" s="49">
        <v>45637629.891634583</v>
      </c>
      <c r="Y96" s="49">
        <f t="shared" ref="Y96:Y98" si="11">SUM(S96:W96)</f>
        <v>234962939.22848877</v>
      </c>
    </row>
    <row r="97" spans="3:25" s="8" customFormat="1" ht="13.5" thickBot="1" x14ac:dyDescent="0.25">
      <c r="D97" s="54" t="s">
        <v>34</v>
      </c>
      <c r="E97" s="48"/>
      <c r="F97" s="48"/>
      <c r="G97" s="48"/>
      <c r="H97" s="48"/>
      <c r="I97" s="48">
        <v>330276</v>
      </c>
      <c r="J97" s="48">
        <v>314871</v>
      </c>
      <c r="K97" s="48">
        <v>320409</v>
      </c>
      <c r="L97" s="48">
        <v>365679</v>
      </c>
      <c r="M97" s="48">
        <v>347019</v>
      </c>
      <c r="N97" s="48">
        <v>374647</v>
      </c>
      <c r="O97" s="48">
        <v>334161</v>
      </c>
      <c r="P97" s="48">
        <v>330832</v>
      </c>
      <c r="Q97" s="48">
        <v>337070</v>
      </c>
      <c r="R97" s="49">
        <v>278994.56724380003</v>
      </c>
      <c r="S97" s="49">
        <v>276777.21864317422</v>
      </c>
      <c r="T97" s="49">
        <v>272291.28302017105</v>
      </c>
      <c r="U97" s="49">
        <v>269305.84579972376</v>
      </c>
      <c r="V97" s="49">
        <v>266931.53036392375</v>
      </c>
      <c r="W97" s="49">
        <v>266931.53036392375</v>
      </c>
      <c r="Y97" s="49">
        <f t="shared" si="11"/>
        <v>1352237.4081909168</v>
      </c>
    </row>
    <row r="98" spans="3:25" s="8" customFormat="1" ht="13.5" thickBot="1" x14ac:dyDescent="0.25">
      <c r="D98" s="54" t="s">
        <v>35</v>
      </c>
      <c r="E98" s="48"/>
      <c r="F98" s="48"/>
      <c r="G98" s="48"/>
      <c r="H98" s="48"/>
      <c r="I98" s="48">
        <v>325583</v>
      </c>
      <c r="J98" s="48">
        <v>314649</v>
      </c>
      <c r="K98" s="48">
        <v>317794</v>
      </c>
      <c r="L98" s="48">
        <v>365189</v>
      </c>
      <c r="M98" s="48">
        <v>346148</v>
      </c>
      <c r="N98" s="48">
        <v>333491</v>
      </c>
      <c r="O98" s="48">
        <v>336246</v>
      </c>
      <c r="P98" s="48">
        <v>308226</v>
      </c>
      <c r="Q98" s="48">
        <v>348512</v>
      </c>
      <c r="R98" s="49">
        <v>278994.60523701075</v>
      </c>
      <c r="S98" s="49">
        <v>276777.25682221464</v>
      </c>
      <c r="T98" s="49">
        <v>272291.32128379872</v>
      </c>
      <c r="U98" s="49">
        <v>269305.88414793875</v>
      </c>
      <c r="V98" s="49">
        <v>266931.56871169712</v>
      </c>
      <c r="W98" s="49">
        <v>266931.56871169712</v>
      </c>
      <c r="Y98" s="49">
        <f t="shared" si="11"/>
        <v>1352237.5996773464</v>
      </c>
    </row>
    <row r="99" spans="3:25" s="8" customFormat="1" x14ac:dyDescent="0.2"/>
    <row r="100" spans="3:25" x14ac:dyDescent="0.2">
      <c r="C100" s="27" t="s">
        <v>31</v>
      </c>
      <c r="Y100" s="8"/>
    </row>
    <row r="101" spans="3:25" ht="13.5" thickBot="1" x14ac:dyDescent="0.25">
      <c r="Y101" s="8"/>
    </row>
    <row r="102" spans="3:25" ht="23.25" thickBot="1" x14ac:dyDescent="0.25">
      <c r="D102" s="42" t="s">
        <v>12</v>
      </c>
      <c r="E102" s="43">
        <v>2002</v>
      </c>
      <c r="F102" s="43">
        <v>2003</v>
      </c>
      <c r="G102" s="43">
        <v>2004</v>
      </c>
      <c r="H102" s="43">
        <v>2005</v>
      </c>
      <c r="I102" s="43">
        <v>2006</v>
      </c>
      <c r="J102" s="43">
        <v>2007</v>
      </c>
      <c r="K102" s="43">
        <v>2008</v>
      </c>
      <c r="L102" s="43">
        <v>2009</v>
      </c>
      <c r="M102" s="43">
        <v>2010</v>
      </c>
      <c r="N102" s="43">
        <v>2011</v>
      </c>
      <c r="O102" s="43">
        <v>2012</v>
      </c>
      <c r="P102" s="43">
        <v>2013</v>
      </c>
      <c r="Q102" s="45">
        <v>2014</v>
      </c>
      <c r="R102" s="44">
        <v>2015</v>
      </c>
      <c r="S102" s="44">
        <v>2016</v>
      </c>
      <c r="T102" s="44">
        <v>2017</v>
      </c>
      <c r="U102" s="44">
        <v>2018</v>
      </c>
      <c r="V102" s="44">
        <v>2019</v>
      </c>
      <c r="W102" s="45">
        <v>2020</v>
      </c>
      <c r="Y102" s="45" t="s">
        <v>37</v>
      </c>
    </row>
    <row r="103" spans="3:25" ht="13.5" thickBot="1" x14ac:dyDescent="0.25">
      <c r="D103" s="8"/>
      <c r="E103" s="8"/>
      <c r="F103" s="8"/>
      <c r="G103" s="8"/>
      <c r="H103" s="8"/>
      <c r="I103" s="8"/>
      <c r="J103" s="8"/>
      <c r="K103" s="8"/>
      <c r="L103" s="8"/>
      <c r="M103" s="8"/>
      <c r="N103" s="8"/>
      <c r="O103" s="8"/>
      <c r="P103" s="8"/>
      <c r="Q103" s="8"/>
      <c r="R103" s="8"/>
      <c r="S103" s="8"/>
      <c r="T103" s="8"/>
      <c r="U103" s="8"/>
      <c r="V103" s="8"/>
      <c r="W103" s="8"/>
      <c r="Y103" s="8"/>
    </row>
    <row r="104" spans="3:25" ht="13.5" thickBot="1" x14ac:dyDescent="0.25">
      <c r="D104" s="46" t="s">
        <v>13</v>
      </c>
      <c r="E104" s="47"/>
      <c r="F104" s="47"/>
      <c r="G104" s="47"/>
      <c r="H104" s="47"/>
      <c r="I104" s="47"/>
      <c r="J104" s="47"/>
      <c r="K104" s="47"/>
      <c r="L104" s="47"/>
      <c r="M104" s="47"/>
      <c r="N104" s="47"/>
      <c r="O104" s="47"/>
      <c r="P104" s="47"/>
      <c r="Q104" s="47"/>
      <c r="R104" s="47"/>
      <c r="S104" s="47"/>
      <c r="T104" s="47"/>
      <c r="U104" s="47"/>
      <c r="V104" s="47"/>
      <c r="W104" s="47"/>
      <c r="Y104" s="47"/>
    </row>
    <row r="105" spans="3:25" ht="13.5" thickBot="1" x14ac:dyDescent="0.25">
      <c r="D105" s="54" t="s">
        <v>14</v>
      </c>
      <c r="E105" s="48">
        <v>18894668</v>
      </c>
      <c r="F105" s="48">
        <v>19518531</v>
      </c>
      <c r="G105" s="48">
        <v>19984209</v>
      </c>
      <c r="H105" s="48">
        <v>20105594</v>
      </c>
      <c r="I105" s="48">
        <v>19949252</v>
      </c>
      <c r="J105" s="48">
        <v>20764047</v>
      </c>
      <c r="K105" s="48">
        <v>21261944</v>
      </c>
      <c r="L105" s="48">
        <v>22068876</v>
      </c>
      <c r="M105" s="48">
        <v>21010953</v>
      </c>
      <c r="N105" s="48">
        <v>22252071</v>
      </c>
      <c r="O105" s="48">
        <v>23320712</v>
      </c>
      <c r="P105" s="48">
        <v>23375250</v>
      </c>
      <c r="Q105" s="49">
        <v>23060328.78547582</v>
      </c>
      <c r="R105" s="49">
        <v>22518412.041588463</v>
      </c>
      <c r="S105" s="49">
        <v>22226641.029875755</v>
      </c>
      <c r="T105" s="49">
        <v>22251511.324809443</v>
      </c>
      <c r="U105" s="49">
        <v>22193684.661693186</v>
      </c>
      <c r="V105" s="49">
        <v>22197197.772037044</v>
      </c>
      <c r="W105" s="49">
        <v>22222720.551758192</v>
      </c>
      <c r="Y105" s="49">
        <f t="shared" ref="Y105:Y109" si="12">SUM(S105:W105)</f>
        <v>111091755.34017363</v>
      </c>
    </row>
    <row r="106" spans="3:25" ht="13.5" thickBot="1" x14ac:dyDescent="0.25">
      <c r="D106" s="54" t="s">
        <v>15</v>
      </c>
      <c r="E106" s="48">
        <v>4439314</v>
      </c>
      <c r="F106" s="48">
        <v>4611961</v>
      </c>
      <c r="G106" s="48">
        <v>4818603</v>
      </c>
      <c r="H106" s="48">
        <v>4945797</v>
      </c>
      <c r="I106" s="48">
        <v>5089082</v>
      </c>
      <c r="J106" s="48">
        <v>5369573</v>
      </c>
      <c r="K106" s="48">
        <v>4977766</v>
      </c>
      <c r="L106" s="48">
        <v>4808345</v>
      </c>
      <c r="M106" s="48">
        <v>5323118</v>
      </c>
      <c r="N106" s="48">
        <v>5566900</v>
      </c>
      <c r="O106" s="48">
        <v>5174320</v>
      </c>
      <c r="P106" s="48">
        <v>5270576</v>
      </c>
      <c r="Q106" s="49">
        <v>5063217.110699743</v>
      </c>
      <c r="R106" s="49">
        <v>4825591.6378890947</v>
      </c>
      <c r="S106" s="49">
        <v>4680105.18995615</v>
      </c>
      <c r="T106" s="49">
        <v>4624210.133696341</v>
      </c>
      <c r="U106" s="49">
        <v>4539203.8533832189</v>
      </c>
      <c r="V106" s="49">
        <v>4436536.6720151352</v>
      </c>
      <c r="W106" s="49">
        <v>4380021.6004770556</v>
      </c>
      <c r="Y106" s="49">
        <f t="shared" si="12"/>
        <v>22660077.449527901</v>
      </c>
    </row>
    <row r="107" spans="3:25" ht="13.5" thickBot="1" x14ac:dyDescent="0.25">
      <c r="D107" s="55" t="s">
        <v>16</v>
      </c>
      <c r="E107" s="50">
        <v>6916903</v>
      </c>
      <c r="F107" s="50">
        <v>6902611</v>
      </c>
      <c r="G107" s="50">
        <v>6897792</v>
      </c>
      <c r="H107" s="50">
        <v>6906819</v>
      </c>
      <c r="I107" s="50">
        <v>6615059</v>
      </c>
      <c r="J107" s="50">
        <v>6510547</v>
      </c>
      <c r="K107" s="50">
        <v>7231299</v>
      </c>
      <c r="L107" s="50">
        <v>7592795</v>
      </c>
      <c r="M107" s="50">
        <v>7374627</v>
      </c>
      <c r="N107" s="50">
        <v>7247299</v>
      </c>
      <c r="O107" s="50">
        <v>7964175</v>
      </c>
      <c r="P107" s="50">
        <v>7861616</v>
      </c>
      <c r="Q107" s="51">
        <v>7686932.0082045952</v>
      </c>
      <c r="R107" s="51">
        <v>7451453.338974094</v>
      </c>
      <c r="S107" s="51">
        <v>7340783.0739964256</v>
      </c>
      <c r="T107" s="51">
        <v>7357542.3850592598</v>
      </c>
      <c r="U107" s="51">
        <v>7320205.2888243832</v>
      </c>
      <c r="V107" s="51">
        <v>7245124.6343398364</v>
      </c>
      <c r="W107" s="51">
        <v>7234377.3038159357</v>
      </c>
      <c r="Y107" s="49">
        <f t="shared" si="12"/>
        <v>36498032.686035842</v>
      </c>
    </row>
    <row r="108" spans="3:25" ht="13.5" thickBot="1" x14ac:dyDescent="0.25">
      <c r="D108" s="54" t="s">
        <v>17</v>
      </c>
      <c r="E108" s="48">
        <v>6916903</v>
      </c>
      <c r="F108" s="48">
        <v>6902611</v>
      </c>
      <c r="G108" s="48">
        <v>6897792</v>
      </c>
      <c r="H108" s="48">
        <v>6906819</v>
      </c>
      <c r="I108" s="48">
        <v>6615059</v>
      </c>
      <c r="J108" s="48">
        <v>6510547</v>
      </c>
      <c r="K108" s="48">
        <v>7231299</v>
      </c>
      <c r="L108" s="48">
        <v>7592795</v>
      </c>
      <c r="M108" s="48">
        <v>7374627</v>
      </c>
      <c r="N108" s="48">
        <v>7247299</v>
      </c>
      <c r="O108" s="48">
        <v>7964175</v>
      </c>
      <c r="P108" s="48">
        <v>7861616</v>
      </c>
      <c r="Q108" s="49">
        <v>7887532.7844395954</v>
      </c>
      <c r="R108" s="49">
        <v>7650981.7482999694</v>
      </c>
      <c r="S108" s="49">
        <v>6822121.2726538889</v>
      </c>
      <c r="T108" s="49">
        <v>6840548.9761652183</v>
      </c>
      <c r="U108" s="49">
        <v>6804855.8178934744</v>
      </c>
      <c r="V108" s="49">
        <v>6731395.0856955741</v>
      </c>
      <c r="W108" s="49">
        <v>6722244.0913460208</v>
      </c>
      <c r="Y108" s="49">
        <f t="shared" si="12"/>
        <v>33921165.243754171</v>
      </c>
    </row>
    <row r="109" spans="3:25" ht="13.5" thickBot="1" x14ac:dyDescent="0.25">
      <c r="D109" s="56" t="s">
        <v>18</v>
      </c>
      <c r="E109" s="52">
        <v>30250885</v>
      </c>
      <c r="F109" s="52">
        <v>31033103</v>
      </c>
      <c r="G109" s="52">
        <v>31700604</v>
      </c>
      <c r="H109" s="52">
        <v>31958210</v>
      </c>
      <c r="I109" s="52">
        <v>31653393</v>
      </c>
      <c r="J109" s="52">
        <v>32644167</v>
      </c>
      <c r="K109" s="52">
        <v>33471009</v>
      </c>
      <c r="L109" s="52">
        <v>34470016</v>
      </c>
      <c r="M109" s="52">
        <v>33708698</v>
      </c>
      <c r="N109" s="52">
        <v>35066270</v>
      </c>
      <c r="O109" s="52">
        <v>36459207</v>
      </c>
      <c r="P109" s="52">
        <v>36507442</v>
      </c>
      <c r="Q109" s="53">
        <v>36011078.680615157</v>
      </c>
      <c r="R109" s="53">
        <v>34994985.427777529</v>
      </c>
      <c r="S109" s="53">
        <v>33728867.492485791</v>
      </c>
      <c r="T109" s="53">
        <v>33716270.434671</v>
      </c>
      <c r="U109" s="53">
        <v>33537744.332969882</v>
      </c>
      <c r="V109" s="53">
        <v>33365129.529747754</v>
      </c>
      <c r="W109" s="53">
        <v>33324986.243581269</v>
      </c>
      <c r="Y109" s="49">
        <f t="shared" si="12"/>
        <v>167672998.0334557</v>
      </c>
    </row>
    <row r="110" spans="3:25" ht="13.5" thickBot="1" x14ac:dyDescent="0.25">
      <c r="D110" s="8"/>
      <c r="E110" s="8"/>
      <c r="F110" s="8"/>
      <c r="G110" s="8"/>
      <c r="H110" s="8"/>
      <c r="I110" s="8"/>
      <c r="J110" s="8"/>
      <c r="K110" s="8"/>
      <c r="L110" s="8"/>
      <c r="M110" s="8"/>
      <c r="N110" s="8"/>
      <c r="O110" s="8"/>
      <c r="P110" s="8"/>
      <c r="Q110" s="8"/>
      <c r="R110" s="8"/>
      <c r="S110" s="8"/>
      <c r="T110" s="8"/>
      <c r="U110" s="8"/>
      <c r="V110" s="8"/>
      <c r="W110" s="8"/>
      <c r="Y110" s="8"/>
    </row>
    <row r="111" spans="3:25" ht="13.5" thickBot="1" x14ac:dyDescent="0.25">
      <c r="D111" s="46" t="s">
        <v>21</v>
      </c>
      <c r="E111" s="47"/>
      <c r="F111" s="47"/>
      <c r="G111" s="47"/>
      <c r="H111" s="47"/>
      <c r="I111" s="47"/>
      <c r="J111" s="47"/>
      <c r="K111" s="47"/>
      <c r="L111" s="47"/>
      <c r="M111" s="47"/>
      <c r="N111" s="47"/>
      <c r="O111" s="47"/>
      <c r="P111" s="47"/>
      <c r="Q111" s="47"/>
      <c r="R111" s="47"/>
      <c r="S111" s="47"/>
      <c r="T111" s="47"/>
      <c r="U111" s="47"/>
      <c r="V111" s="47"/>
      <c r="W111" s="47"/>
      <c r="Y111" s="47"/>
    </row>
    <row r="112" spans="3:25" ht="13.5" thickBot="1" x14ac:dyDescent="0.25">
      <c r="D112" s="54" t="s">
        <v>22</v>
      </c>
      <c r="E112" s="57">
        <v>22.617672619147374</v>
      </c>
      <c r="F112" s="57">
        <v>22.469184279596629</v>
      </c>
      <c r="G112" s="57">
        <v>22.248283301938468</v>
      </c>
      <c r="H112" s="57">
        <v>21.769525946169519</v>
      </c>
      <c r="I112" s="57">
        <v>21.104580024268532</v>
      </c>
      <c r="J112" s="57">
        <v>21.502596688458482</v>
      </c>
      <c r="K112" s="57">
        <v>21.367198821394187</v>
      </c>
      <c r="L112" s="57">
        <v>21.673060888984477</v>
      </c>
      <c r="M112" s="57">
        <v>20.105540207821189</v>
      </c>
      <c r="N112" s="57">
        <v>20.705436974328578</v>
      </c>
      <c r="O112" s="57">
        <v>21.139458150226979</v>
      </c>
      <c r="P112" s="57">
        <v>20.565815624925765</v>
      </c>
      <c r="Q112" s="58">
        <v>19.940504180637586</v>
      </c>
      <c r="R112" s="58">
        <v>19.128082353014008</v>
      </c>
      <c r="S112" s="58">
        <v>18.533588972047713</v>
      </c>
      <c r="T112" s="58">
        <v>18.199284405866084</v>
      </c>
      <c r="U112" s="58">
        <v>17.827145362401787</v>
      </c>
      <c r="V112" s="58">
        <v>17.530373292297572</v>
      </c>
      <c r="W112" s="58">
        <v>17.263668414327515</v>
      </c>
      <c r="Y112" s="49">
        <f t="shared" ref="Y112:Y119" si="13">SUM(S112:W112)</f>
        <v>89.354060446940665</v>
      </c>
    </row>
    <row r="113" spans="4:25" ht="13.5" thickBot="1" x14ac:dyDescent="0.25">
      <c r="D113" s="54" t="s">
        <v>23</v>
      </c>
      <c r="E113" s="57"/>
      <c r="F113" s="57"/>
      <c r="G113" s="57"/>
      <c r="H113" s="57"/>
      <c r="I113" s="57"/>
      <c r="J113" s="57"/>
      <c r="K113" s="57"/>
      <c r="L113" s="57"/>
      <c r="M113" s="57"/>
      <c r="N113" s="57"/>
      <c r="O113" s="57"/>
      <c r="P113" s="57">
        <v>13.66</v>
      </c>
      <c r="Q113" s="58">
        <v>13.244662505744536</v>
      </c>
      <c r="R113" s="58">
        <v>12.705044609341357</v>
      </c>
      <c r="S113" s="58">
        <v>12.310176750360982</v>
      </c>
      <c r="T113" s="58">
        <v>12.088128646005407</v>
      </c>
      <c r="U113" s="58">
        <v>11.840950541016406</v>
      </c>
      <c r="V113" s="58">
        <v>11.643831858657402</v>
      </c>
      <c r="W113" s="58">
        <v>11.466684076166565</v>
      </c>
      <c r="Y113" s="49">
        <f t="shared" si="13"/>
        <v>59.349771872206759</v>
      </c>
    </row>
    <row r="114" spans="4:25" ht="13.5" thickBot="1" x14ac:dyDescent="0.25">
      <c r="D114" s="54" t="s">
        <v>24</v>
      </c>
      <c r="E114" s="57"/>
      <c r="F114" s="57"/>
      <c r="G114" s="57"/>
      <c r="H114" s="57"/>
      <c r="I114" s="57"/>
      <c r="J114" s="57"/>
      <c r="K114" s="57"/>
      <c r="L114" s="57"/>
      <c r="M114" s="57"/>
      <c r="N114" s="57"/>
      <c r="O114" s="57"/>
      <c r="P114" s="57">
        <v>17.89</v>
      </c>
      <c r="Q114" s="58">
        <v>17.346047747274508</v>
      </c>
      <c r="R114" s="58">
        <v>16.639330019115437</v>
      </c>
      <c r="S114" s="58">
        <v>16.122186095458122</v>
      </c>
      <c r="T114" s="58">
        <v>15.831377853370183</v>
      </c>
      <c r="U114" s="58">
        <v>15.507657772970973</v>
      </c>
      <c r="V114" s="58">
        <v>15.249498678724809</v>
      </c>
      <c r="W114" s="58">
        <v>15.017494738112726</v>
      </c>
      <c r="Y114" s="49">
        <f t="shared" si="13"/>
        <v>77.728215138636813</v>
      </c>
    </row>
    <row r="115" spans="4:25" ht="13.5" thickBot="1" x14ac:dyDescent="0.25">
      <c r="D115" s="54" t="s">
        <v>25</v>
      </c>
      <c r="E115" s="57"/>
      <c r="F115" s="57"/>
      <c r="G115" s="57"/>
      <c r="H115" s="57"/>
      <c r="I115" s="57"/>
      <c r="J115" s="57"/>
      <c r="K115" s="57"/>
      <c r="L115" s="57"/>
      <c r="M115" s="57"/>
      <c r="N115" s="57"/>
      <c r="O115" s="57"/>
      <c r="P115" s="57">
        <v>15.71</v>
      </c>
      <c r="Q115" s="58">
        <v>15.232331476225964</v>
      </c>
      <c r="R115" s="58">
        <v>14.611731391855983</v>
      </c>
      <c r="S115" s="58">
        <v>14.157604447157471</v>
      </c>
      <c r="T115" s="58">
        <v>13.90223287179685</v>
      </c>
      <c r="U115" s="58">
        <v>13.617959956029852</v>
      </c>
      <c r="V115" s="58">
        <v>13.391259040959577</v>
      </c>
      <c r="W115" s="58">
        <v>13.187526122736221</v>
      </c>
      <c r="Y115" s="49">
        <f t="shared" si="13"/>
        <v>68.25658243867997</v>
      </c>
    </row>
    <row r="116" spans="4:25" ht="13.5" thickBot="1" x14ac:dyDescent="0.25">
      <c r="D116" s="56" t="s">
        <v>26</v>
      </c>
      <c r="E116" s="59">
        <v>22.617672619147374</v>
      </c>
      <c r="F116" s="59">
        <v>22.469184279596629</v>
      </c>
      <c r="G116" s="59">
        <v>22.248283301938468</v>
      </c>
      <c r="H116" s="59">
        <v>21.769525946169519</v>
      </c>
      <c r="I116" s="59">
        <v>21.104580024268532</v>
      </c>
      <c r="J116" s="59">
        <v>21.502596688458482</v>
      </c>
      <c r="K116" s="59">
        <v>21.367198821394187</v>
      </c>
      <c r="L116" s="59">
        <v>21.673060888984477</v>
      </c>
      <c r="M116" s="59">
        <v>20.105540207821189</v>
      </c>
      <c r="N116" s="59">
        <v>20.705436974328578</v>
      </c>
      <c r="O116" s="59">
        <v>21.139458150226979</v>
      </c>
      <c r="P116" s="59">
        <v>20.565815624925765</v>
      </c>
      <c r="Q116" s="60">
        <v>19.814421203958027</v>
      </c>
      <c r="R116" s="60">
        <v>18.890509551508817</v>
      </c>
      <c r="S116" s="60">
        <v>18.19239919324751</v>
      </c>
      <c r="T116" s="60">
        <v>17.756420314875054</v>
      </c>
      <c r="U116" s="60">
        <v>17.294776466802368</v>
      </c>
      <c r="V116" s="60">
        <v>16.917527068970895</v>
      </c>
      <c r="W116" s="60">
        <v>16.576375759036296</v>
      </c>
      <c r="Y116" s="49">
        <f t="shared" si="13"/>
        <v>86.737498802932123</v>
      </c>
    </row>
    <row r="117" spans="4:25" ht="13.5" thickBot="1" x14ac:dyDescent="0.25">
      <c r="D117" s="56" t="s">
        <v>15</v>
      </c>
      <c r="E117" s="59">
        <v>350.37995264404105</v>
      </c>
      <c r="F117" s="59">
        <v>396.28467090565391</v>
      </c>
      <c r="G117" s="59">
        <v>355.01385102777573</v>
      </c>
      <c r="H117" s="59">
        <v>325.59558920342329</v>
      </c>
      <c r="I117" s="59">
        <v>299.21695672624645</v>
      </c>
      <c r="J117" s="59">
        <v>292.11037971929062</v>
      </c>
      <c r="K117" s="59">
        <v>277.35922438290521</v>
      </c>
      <c r="L117" s="59">
        <v>234.83980463980464</v>
      </c>
      <c r="M117" s="59">
        <v>255.98066842991105</v>
      </c>
      <c r="N117" s="59">
        <v>260.08689964492618</v>
      </c>
      <c r="O117" s="59">
        <v>247.09039682918677</v>
      </c>
      <c r="P117" s="59">
        <v>244.22297391223762</v>
      </c>
      <c r="Q117" s="60">
        <v>229.25399792419552</v>
      </c>
      <c r="R117" s="60">
        <v>213.22712628544866</v>
      </c>
      <c r="S117" s="60">
        <v>201.54667743815182</v>
      </c>
      <c r="T117" s="60">
        <v>193.82091437706376</v>
      </c>
      <c r="U117" s="60">
        <v>184.92276044266902</v>
      </c>
      <c r="V117" s="60">
        <v>175.42764761647786</v>
      </c>
      <c r="W117" s="60">
        <v>167.8656649343331</v>
      </c>
      <c r="Y117" s="49">
        <f t="shared" si="13"/>
        <v>923.58366480869563</v>
      </c>
    </row>
    <row r="118" spans="4:25" ht="13.5" thickBot="1" x14ac:dyDescent="0.25">
      <c r="D118" s="55" t="s">
        <v>16</v>
      </c>
      <c r="E118" s="61">
        <v>576.88932443703084</v>
      </c>
      <c r="F118" s="61">
        <v>568.72464365164376</v>
      </c>
      <c r="G118" s="61">
        <v>562.16723716381421</v>
      </c>
      <c r="H118" s="61">
        <v>559.4831105710814</v>
      </c>
      <c r="I118" s="61">
        <v>538.4663410663411</v>
      </c>
      <c r="J118" s="61">
        <v>529.26973416795386</v>
      </c>
      <c r="K118" s="61">
        <v>559.61143785791671</v>
      </c>
      <c r="L118" s="61">
        <v>562.01295336787564</v>
      </c>
      <c r="M118" s="61">
        <v>531.7729304874531</v>
      </c>
      <c r="N118" s="61">
        <v>515.3085182025028</v>
      </c>
      <c r="O118" s="61">
        <v>524.3728601527522</v>
      </c>
      <c r="P118" s="61">
        <v>493.41718445992592</v>
      </c>
      <c r="Q118" s="62">
        <v>473.70363108264729</v>
      </c>
      <c r="R118" s="62">
        <v>450.69600586745759</v>
      </c>
      <c r="S118" s="62">
        <v>435.6246238670044</v>
      </c>
      <c r="T118" s="62">
        <v>428.22195042285864</v>
      </c>
      <c r="U118" s="62">
        <v>417.7005304125953</v>
      </c>
      <c r="V118" s="62">
        <v>405.1664924786362</v>
      </c>
      <c r="W118" s="62">
        <v>396.34729239046533</v>
      </c>
      <c r="Y118" s="49">
        <f t="shared" si="13"/>
        <v>2083.06088957156</v>
      </c>
    </row>
    <row r="119" spans="4:25" ht="13.5" thickBot="1" x14ac:dyDescent="0.25">
      <c r="D119" s="56" t="s">
        <v>17</v>
      </c>
      <c r="E119" s="59">
        <v>576.88932443703084</v>
      </c>
      <c r="F119" s="59">
        <v>568.72464365164376</v>
      </c>
      <c r="G119" s="59">
        <v>562.16723716381421</v>
      </c>
      <c r="H119" s="59">
        <v>559.4831105710814</v>
      </c>
      <c r="I119" s="59">
        <v>538.4663410663411</v>
      </c>
      <c r="J119" s="59">
        <v>529.26973416795386</v>
      </c>
      <c r="K119" s="59">
        <v>559.61143785791671</v>
      </c>
      <c r="L119" s="59">
        <v>562.01295336787564</v>
      </c>
      <c r="M119" s="59">
        <v>531.7729304874531</v>
      </c>
      <c r="N119" s="59">
        <v>515.3085182025028</v>
      </c>
      <c r="O119" s="59">
        <v>524.3728601527522</v>
      </c>
      <c r="P119" s="59">
        <v>493.41718445992592</v>
      </c>
      <c r="Q119" s="60">
        <v>485.55688346003257</v>
      </c>
      <c r="R119" s="60">
        <v>462.26107207409791</v>
      </c>
      <c r="S119" s="60">
        <v>405.59177980397158</v>
      </c>
      <c r="T119" s="60">
        <v>398.85165167300562</v>
      </c>
      <c r="U119" s="60">
        <v>388.98208327026651</v>
      </c>
      <c r="V119" s="60">
        <v>377.09110599886628</v>
      </c>
      <c r="W119" s="60">
        <v>368.91579113631326</v>
      </c>
      <c r="Y119" s="49">
        <f t="shared" si="13"/>
        <v>1939.4324118824229</v>
      </c>
    </row>
    <row r="120" spans="4:25" ht="13.5" thickBot="1" x14ac:dyDescent="0.25">
      <c r="D120" s="8"/>
      <c r="E120" s="8"/>
      <c r="F120" s="8"/>
      <c r="G120" s="8"/>
      <c r="H120" s="8"/>
      <c r="I120" s="8"/>
      <c r="J120" s="8"/>
      <c r="K120" s="8"/>
      <c r="L120" s="8"/>
      <c r="M120" s="8"/>
      <c r="N120" s="8"/>
      <c r="O120" s="8"/>
      <c r="P120" s="8"/>
      <c r="Q120" s="8"/>
      <c r="R120" s="8"/>
      <c r="S120" s="8"/>
      <c r="T120" s="8"/>
      <c r="U120" s="8"/>
      <c r="V120" s="8"/>
      <c r="W120" s="8"/>
      <c r="Y120" s="8"/>
    </row>
    <row r="121" spans="4:25" ht="13.5" thickBot="1" x14ac:dyDescent="0.25">
      <c r="D121" s="46" t="s">
        <v>27</v>
      </c>
      <c r="E121" s="47"/>
      <c r="F121" s="47"/>
      <c r="G121" s="47"/>
      <c r="H121" s="47"/>
      <c r="I121" s="47"/>
      <c r="J121" s="47"/>
      <c r="K121" s="47"/>
      <c r="L121" s="47"/>
      <c r="M121" s="47"/>
      <c r="N121" s="47"/>
      <c r="O121" s="47"/>
      <c r="P121" s="47"/>
      <c r="Q121" s="47"/>
      <c r="R121" s="47"/>
      <c r="S121" s="47"/>
      <c r="T121" s="47"/>
      <c r="U121" s="47"/>
      <c r="V121" s="47"/>
      <c r="W121" s="47"/>
      <c r="Y121" s="47"/>
    </row>
    <row r="122" spans="4:25" ht="13.5" thickBot="1" x14ac:dyDescent="0.25">
      <c r="D122" s="54" t="s">
        <v>14</v>
      </c>
      <c r="E122" s="48">
        <v>835394</v>
      </c>
      <c r="F122" s="48">
        <v>868680</v>
      </c>
      <c r="G122" s="48">
        <v>898236</v>
      </c>
      <c r="H122" s="48">
        <v>923566</v>
      </c>
      <c r="I122" s="48">
        <v>945257</v>
      </c>
      <c r="J122" s="48">
        <v>965653</v>
      </c>
      <c r="K122" s="48">
        <v>995074</v>
      </c>
      <c r="L122" s="48">
        <v>1018263</v>
      </c>
      <c r="M122" s="48">
        <v>1045033</v>
      </c>
      <c r="N122" s="48">
        <v>1074697</v>
      </c>
      <c r="O122" s="48">
        <v>1103184</v>
      </c>
      <c r="P122" s="48">
        <v>1136607</v>
      </c>
      <c r="Q122" s="49">
        <v>1163815.4124264508</v>
      </c>
      <c r="R122" s="49">
        <v>1192048.9481867829</v>
      </c>
      <c r="S122" s="49">
        <v>1221754.2498806666</v>
      </c>
      <c r="T122" s="49">
        <v>1253152.9965062116</v>
      </c>
      <c r="U122" s="49">
        <v>1283259.4109726921</v>
      </c>
      <c r="V122" s="49">
        <v>1312082.8878559801</v>
      </c>
      <c r="W122" s="49">
        <v>1340626.0134784831</v>
      </c>
      <c r="Y122" s="49">
        <f t="shared" ref="Y122:Y125" si="14">SUM(S122:W122)</f>
        <v>6410875.5586940339</v>
      </c>
    </row>
    <row r="123" spans="4:25" ht="13.5" thickBot="1" x14ac:dyDescent="0.25">
      <c r="D123" s="54" t="s">
        <v>15</v>
      </c>
      <c r="E123" s="48">
        <v>12670</v>
      </c>
      <c r="F123" s="48">
        <v>11638</v>
      </c>
      <c r="G123" s="48">
        <v>13573</v>
      </c>
      <c r="H123" s="48">
        <v>15190</v>
      </c>
      <c r="I123" s="48">
        <v>17008</v>
      </c>
      <c r="J123" s="48">
        <v>18382</v>
      </c>
      <c r="K123" s="48">
        <v>17947</v>
      </c>
      <c r="L123" s="48">
        <v>20475</v>
      </c>
      <c r="M123" s="48">
        <v>20795</v>
      </c>
      <c r="N123" s="48">
        <v>21404</v>
      </c>
      <c r="O123" s="48">
        <v>20941</v>
      </c>
      <c r="P123" s="48">
        <v>21581</v>
      </c>
      <c r="Q123" s="49">
        <v>22085.621871571166</v>
      </c>
      <c r="R123" s="49">
        <v>22631.227658290725</v>
      </c>
      <c r="S123" s="49">
        <v>23220.949357462483</v>
      </c>
      <c r="T123" s="49">
        <v>23858.158695404221</v>
      </c>
      <c r="U123" s="49">
        <v>24546.485475975216</v>
      </c>
      <c r="V123" s="49">
        <v>25289.837333476349</v>
      </c>
      <c r="W123" s="49">
        <v>26092.420997411613</v>
      </c>
      <c r="Y123" s="49">
        <f t="shared" si="14"/>
        <v>123007.85185972988</v>
      </c>
    </row>
    <row r="124" spans="4:25" ht="13.5" thickBot="1" x14ac:dyDescent="0.25">
      <c r="D124" s="54" t="s">
        <v>28</v>
      </c>
      <c r="E124" s="48">
        <v>11990</v>
      </c>
      <c r="F124" s="48">
        <v>12137</v>
      </c>
      <c r="G124" s="48">
        <v>12270</v>
      </c>
      <c r="H124" s="48">
        <v>12345</v>
      </c>
      <c r="I124" s="48">
        <v>12285</v>
      </c>
      <c r="J124" s="48">
        <v>12301</v>
      </c>
      <c r="K124" s="48">
        <v>12922</v>
      </c>
      <c r="L124" s="48">
        <v>13510</v>
      </c>
      <c r="M124" s="48">
        <v>13868</v>
      </c>
      <c r="N124" s="48">
        <v>14064</v>
      </c>
      <c r="O124" s="48">
        <v>15188</v>
      </c>
      <c r="P124" s="48">
        <v>15933</v>
      </c>
      <c r="Q124" s="49">
        <v>16244.302270485347</v>
      </c>
      <c r="R124" s="49">
        <v>16551.213611760842</v>
      </c>
      <c r="S124" s="49">
        <v>16820.166513116019</v>
      </c>
      <c r="T124" s="49">
        <v>17150.609625087804</v>
      </c>
      <c r="U124" s="49">
        <v>17494.008363273198</v>
      </c>
      <c r="V124" s="49">
        <v>17850.845534701664</v>
      </c>
      <c r="W124" s="49">
        <v>18221.621987610099</v>
      </c>
      <c r="Y124" s="49">
        <f t="shared" si="14"/>
        <v>87537.25202378878</v>
      </c>
    </row>
    <row r="125" spans="4:25" ht="13.5" thickBot="1" x14ac:dyDescent="0.25">
      <c r="D125" s="56" t="s">
        <v>29</v>
      </c>
      <c r="E125" s="63">
        <v>860054</v>
      </c>
      <c r="F125" s="63">
        <v>892455</v>
      </c>
      <c r="G125" s="63">
        <v>924079</v>
      </c>
      <c r="H125" s="63">
        <v>951101</v>
      </c>
      <c r="I125" s="63">
        <v>974550</v>
      </c>
      <c r="J125" s="63">
        <v>996336</v>
      </c>
      <c r="K125" s="63">
        <v>1025943</v>
      </c>
      <c r="L125" s="63">
        <v>1052248</v>
      </c>
      <c r="M125" s="63">
        <v>1079696</v>
      </c>
      <c r="N125" s="63">
        <v>1110165</v>
      </c>
      <c r="O125" s="63">
        <v>1139313</v>
      </c>
      <c r="P125" s="63">
        <v>1174121</v>
      </c>
      <c r="Q125" s="64">
        <v>1202145.3365685071</v>
      </c>
      <c r="R125" s="64">
        <v>1231231.3894568344</v>
      </c>
      <c r="S125" s="64">
        <v>1261795.3657512453</v>
      </c>
      <c r="T125" s="64">
        <v>1294161.7648267036</v>
      </c>
      <c r="U125" s="64">
        <v>1325299.9048119406</v>
      </c>
      <c r="V125" s="64">
        <v>1355223.5707241581</v>
      </c>
      <c r="W125" s="64">
        <v>1384940.0564635049</v>
      </c>
      <c r="Y125" s="49">
        <f t="shared" si="14"/>
        <v>6621420.6625775527</v>
      </c>
    </row>
    <row r="126" spans="4:25" ht="13.5" thickBot="1" x14ac:dyDescent="0.25">
      <c r="Y126" s="8"/>
    </row>
    <row r="127" spans="4:25" ht="23.25" thickBot="1" x14ac:dyDescent="0.25">
      <c r="D127" s="42" t="s">
        <v>32</v>
      </c>
      <c r="E127" s="43">
        <v>2002</v>
      </c>
      <c r="F127" s="43">
        <v>2003</v>
      </c>
      <c r="G127" s="43">
        <v>2004</v>
      </c>
      <c r="H127" s="43">
        <v>2005</v>
      </c>
      <c r="I127" s="43">
        <v>2006</v>
      </c>
      <c r="J127" s="43">
        <v>2007</v>
      </c>
      <c r="K127" s="43">
        <v>2008</v>
      </c>
      <c r="L127" s="43">
        <v>2009</v>
      </c>
      <c r="M127" s="43">
        <v>2010</v>
      </c>
      <c r="N127" s="43">
        <v>2011</v>
      </c>
      <c r="O127" s="43">
        <v>2012</v>
      </c>
      <c r="P127" s="43">
        <v>2013</v>
      </c>
      <c r="Q127" s="45">
        <v>2014</v>
      </c>
      <c r="R127" s="44">
        <v>2015</v>
      </c>
      <c r="S127" s="44">
        <v>2016</v>
      </c>
      <c r="T127" s="44">
        <v>2017</v>
      </c>
      <c r="U127" s="44">
        <v>2018</v>
      </c>
      <c r="V127" s="44">
        <v>2019</v>
      </c>
      <c r="W127" s="45">
        <v>2020</v>
      </c>
      <c r="Y127" s="45" t="s">
        <v>37</v>
      </c>
    </row>
    <row r="128" spans="4:25" ht="13.5" thickBot="1" x14ac:dyDescent="0.25">
      <c r="D128" s="54" t="s">
        <v>33</v>
      </c>
      <c r="E128" s="48"/>
      <c r="F128" s="48"/>
      <c r="G128" s="48"/>
      <c r="H128" s="48"/>
      <c r="I128" s="48">
        <v>63376005.660999998</v>
      </c>
      <c r="J128" s="48">
        <v>65503289.185000002</v>
      </c>
      <c r="K128" s="48">
        <v>64622090.427000009</v>
      </c>
      <c r="L128" s="48">
        <v>66412050.691</v>
      </c>
      <c r="M128" s="48">
        <v>64735051.133999988</v>
      </c>
      <c r="N128" s="48">
        <v>64021199.773000002</v>
      </c>
      <c r="O128" s="48">
        <v>54029642.546000004</v>
      </c>
      <c r="P128" s="48">
        <v>57949465.054999992</v>
      </c>
      <c r="Q128" s="48">
        <v>55156511</v>
      </c>
      <c r="R128" s="49">
        <v>48622030.493469991</v>
      </c>
      <c r="S128" s="49">
        <v>48465714.013783522</v>
      </c>
      <c r="T128" s="49">
        <v>47627203.819671236</v>
      </c>
      <c r="U128" s="49">
        <v>46947724.758129962</v>
      </c>
      <c r="V128" s="49">
        <v>46284666.745269485</v>
      </c>
      <c r="W128" s="49">
        <v>45637629.891634583</v>
      </c>
      <c r="Y128" s="49">
        <f t="shared" ref="Y128:Y130" si="15">SUM(S128:W128)</f>
        <v>234962939.22848877</v>
      </c>
    </row>
    <row r="129" spans="3:25" ht="13.5" thickBot="1" x14ac:dyDescent="0.25">
      <c r="D129" s="54" t="s">
        <v>34</v>
      </c>
      <c r="E129" s="48"/>
      <c r="F129" s="48"/>
      <c r="G129" s="48"/>
      <c r="H129" s="48"/>
      <c r="I129" s="48">
        <v>330276</v>
      </c>
      <c r="J129" s="48">
        <v>314871</v>
      </c>
      <c r="K129" s="48">
        <v>320409</v>
      </c>
      <c r="L129" s="48">
        <v>365679</v>
      </c>
      <c r="M129" s="48">
        <v>347019</v>
      </c>
      <c r="N129" s="48">
        <v>374647</v>
      </c>
      <c r="O129" s="48">
        <v>334161</v>
      </c>
      <c r="P129" s="48">
        <v>330832</v>
      </c>
      <c r="Q129" s="48">
        <v>337070</v>
      </c>
      <c r="R129" s="49">
        <v>278994.56724380003</v>
      </c>
      <c r="S129" s="49">
        <v>276777.21864317422</v>
      </c>
      <c r="T129" s="49">
        <v>272291.28302017105</v>
      </c>
      <c r="U129" s="49">
        <v>269305.84579972376</v>
      </c>
      <c r="V129" s="49">
        <v>266931.53036392375</v>
      </c>
      <c r="W129" s="49">
        <v>266931.53036392375</v>
      </c>
      <c r="Y129" s="49">
        <f t="shared" si="15"/>
        <v>1352237.4081909168</v>
      </c>
    </row>
    <row r="130" spans="3:25" ht="13.5" thickBot="1" x14ac:dyDescent="0.25">
      <c r="D130" s="54" t="s">
        <v>35</v>
      </c>
      <c r="E130" s="48"/>
      <c r="F130" s="48"/>
      <c r="G130" s="48"/>
      <c r="H130" s="48"/>
      <c r="I130" s="48">
        <v>325583</v>
      </c>
      <c r="J130" s="48">
        <v>314649</v>
      </c>
      <c r="K130" s="48">
        <v>317794</v>
      </c>
      <c r="L130" s="48">
        <v>365189</v>
      </c>
      <c r="M130" s="48">
        <v>346148</v>
      </c>
      <c r="N130" s="48">
        <v>333491</v>
      </c>
      <c r="O130" s="48">
        <v>336246</v>
      </c>
      <c r="P130" s="48">
        <v>308226</v>
      </c>
      <c r="Q130" s="48">
        <v>348512</v>
      </c>
      <c r="R130" s="49">
        <v>278994.60523701075</v>
      </c>
      <c r="S130" s="49">
        <v>276777.25682221464</v>
      </c>
      <c r="T130" s="49">
        <v>272291.32128379872</v>
      </c>
      <c r="U130" s="49">
        <v>269305.88414793875</v>
      </c>
      <c r="V130" s="49">
        <v>266931.56871169712</v>
      </c>
      <c r="W130" s="49">
        <v>266931.56871169712</v>
      </c>
      <c r="Y130" s="49">
        <f t="shared" si="15"/>
        <v>1352237.5996773464</v>
      </c>
    </row>
    <row r="131" spans="3:25" x14ac:dyDescent="0.2">
      <c r="Y131" s="8"/>
    </row>
    <row r="132" spans="3:25" x14ac:dyDescent="0.2">
      <c r="C132" s="27" t="s">
        <v>38</v>
      </c>
      <c r="D132" s="8"/>
      <c r="E132" s="8"/>
      <c r="F132" s="8"/>
      <c r="G132" s="8"/>
      <c r="H132" s="8"/>
      <c r="I132" s="8"/>
      <c r="J132" s="8"/>
      <c r="K132" s="8"/>
      <c r="L132" s="8"/>
      <c r="M132" s="8"/>
      <c r="N132" s="8"/>
      <c r="O132" s="8"/>
      <c r="P132" s="8"/>
      <c r="Q132" s="8"/>
      <c r="R132" s="8"/>
      <c r="S132" s="8"/>
      <c r="T132" s="8"/>
      <c r="U132" s="8"/>
      <c r="V132" s="8"/>
      <c r="W132" s="8"/>
      <c r="Y132" s="8"/>
    </row>
    <row r="133" spans="3:25" ht="13.5" thickBot="1" x14ac:dyDescent="0.25">
      <c r="C133" s="8"/>
      <c r="D133" s="8"/>
      <c r="E133" s="8"/>
      <c r="F133" s="8"/>
      <c r="G133" s="8"/>
      <c r="H133" s="8"/>
      <c r="I133" s="8"/>
      <c r="J133" s="8"/>
      <c r="K133" s="8"/>
      <c r="L133" s="8"/>
      <c r="M133" s="8"/>
      <c r="N133" s="8"/>
      <c r="O133" s="8"/>
      <c r="P133" s="8"/>
      <c r="Q133" s="8"/>
      <c r="R133" s="8"/>
      <c r="S133" s="8"/>
      <c r="T133" s="8"/>
      <c r="U133" s="8"/>
      <c r="V133" s="8"/>
      <c r="W133" s="8"/>
      <c r="Y133" s="8"/>
    </row>
    <row r="134" spans="3:25" ht="23.25" thickBot="1" x14ac:dyDescent="0.25">
      <c r="C134" s="8"/>
      <c r="D134" s="42" t="s">
        <v>12</v>
      </c>
      <c r="E134" s="43">
        <v>2002</v>
      </c>
      <c r="F134" s="43">
        <v>2003</v>
      </c>
      <c r="G134" s="43">
        <v>2004</v>
      </c>
      <c r="H134" s="43">
        <v>2005</v>
      </c>
      <c r="I134" s="43">
        <v>2006</v>
      </c>
      <c r="J134" s="43">
        <v>2007</v>
      </c>
      <c r="K134" s="43">
        <v>2008</v>
      </c>
      <c r="L134" s="43">
        <v>2009</v>
      </c>
      <c r="M134" s="43">
        <v>2010</v>
      </c>
      <c r="N134" s="43">
        <v>2011</v>
      </c>
      <c r="O134" s="43">
        <v>2012</v>
      </c>
      <c r="P134" s="43">
        <v>2013</v>
      </c>
      <c r="Q134" s="45">
        <v>2014</v>
      </c>
      <c r="R134" s="44">
        <v>2015</v>
      </c>
      <c r="S134" s="44">
        <v>2016</v>
      </c>
      <c r="T134" s="44">
        <v>2017</v>
      </c>
      <c r="U134" s="44">
        <v>2018</v>
      </c>
      <c r="V134" s="44">
        <v>2019</v>
      </c>
      <c r="W134" s="45">
        <v>2020</v>
      </c>
      <c r="Y134" s="45" t="s">
        <v>37</v>
      </c>
    </row>
    <row r="135" spans="3:25" ht="13.5" thickBot="1" x14ac:dyDescent="0.25">
      <c r="C135" s="8"/>
      <c r="D135" s="8"/>
      <c r="E135" s="8"/>
      <c r="F135" s="8"/>
      <c r="G135" s="8"/>
      <c r="H135" s="8"/>
      <c r="I135" s="8"/>
      <c r="J135" s="8"/>
      <c r="K135" s="8"/>
      <c r="L135" s="8"/>
      <c r="M135" s="8"/>
      <c r="N135" s="8"/>
      <c r="O135" s="8"/>
      <c r="P135" s="8"/>
      <c r="Q135" s="8"/>
      <c r="R135" s="8"/>
      <c r="S135" s="8"/>
      <c r="T135" s="8"/>
      <c r="U135" s="8"/>
      <c r="V135" s="8"/>
      <c r="W135" s="8"/>
      <c r="Y135" s="8"/>
    </row>
    <row r="136" spans="3:25" ht="13.5" thickBot="1" x14ac:dyDescent="0.25">
      <c r="C136" s="8"/>
      <c r="D136" s="46" t="s">
        <v>13</v>
      </c>
      <c r="E136" s="47"/>
      <c r="F136" s="47"/>
      <c r="G136" s="47"/>
      <c r="H136" s="47"/>
      <c r="I136" s="47"/>
      <c r="J136" s="47"/>
      <c r="K136" s="47"/>
      <c r="L136" s="47"/>
      <c r="M136" s="47"/>
      <c r="N136" s="47"/>
      <c r="O136" s="47"/>
      <c r="P136" s="47"/>
      <c r="Q136" s="47"/>
      <c r="R136" s="47"/>
      <c r="S136" s="47"/>
      <c r="T136" s="47"/>
      <c r="U136" s="47"/>
      <c r="V136" s="47"/>
      <c r="W136" s="47"/>
      <c r="Y136" s="47"/>
    </row>
    <row r="137" spans="3:25" ht="13.5" thickBot="1" x14ac:dyDescent="0.25">
      <c r="C137" s="8"/>
      <c r="D137" s="54" t="s">
        <v>14</v>
      </c>
      <c r="E137" s="48">
        <v>18859009.659947541</v>
      </c>
      <c r="F137" s="48">
        <v>19480877.654917859</v>
      </c>
      <c r="G137" s="48">
        <v>19931333.278370932</v>
      </c>
      <c r="H137" s="48">
        <v>20052866.224967219</v>
      </c>
      <c r="I137" s="48">
        <v>19886564.247786012</v>
      </c>
      <c r="J137" s="48">
        <v>20701098.812597904</v>
      </c>
      <c r="K137" s="48">
        <v>21191823.79736945</v>
      </c>
      <c r="L137" s="48">
        <v>21987267.927626804</v>
      </c>
      <c r="M137" s="48">
        <v>20929302.078335386</v>
      </c>
      <c r="N137" s="48">
        <v>22154053.222786557</v>
      </c>
      <c r="O137" s="48">
        <v>23216478.041519623</v>
      </c>
      <c r="P137" s="48">
        <v>23262669.397719331</v>
      </c>
      <c r="Q137" s="49">
        <v>23540484.636243857</v>
      </c>
      <c r="R137" s="49">
        <v>23173500.892273314</v>
      </c>
      <c r="S137" s="49">
        <v>22948821.640698779</v>
      </c>
      <c r="T137" s="49">
        <v>22980145.765150912</v>
      </c>
      <c r="U137" s="49">
        <v>22905967.677185427</v>
      </c>
      <c r="V137" s="49">
        <v>22876170.367000818</v>
      </c>
      <c r="W137" s="49">
        <v>22836668.885925539</v>
      </c>
      <c r="Y137" s="49">
        <f t="shared" ref="Y137:Y141" si="16">SUM(S137:W137)</f>
        <v>114547774.33596149</v>
      </c>
    </row>
    <row r="138" spans="3:25" ht="13.5" thickBot="1" x14ac:dyDescent="0.25">
      <c r="C138" s="8"/>
      <c r="D138" s="54" t="s">
        <v>15</v>
      </c>
      <c r="E138" s="48">
        <v>4435519.3008236587</v>
      </c>
      <c r="F138" s="48">
        <v>4608448.1171520054</v>
      </c>
      <c r="G138" s="48">
        <v>4813304.1773138884</v>
      </c>
      <c r="H138" s="48">
        <v>4940383.4143503606</v>
      </c>
      <c r="I138" s="48">
        <v>5081428.9106386397</v>
      </c>
      <c r="J138" s="48">
        <v>5363113.3171441536</v>
      </c>
      <c r="K138" s="48">
        <v>4970530.2792243594</v>
      </c>
      <c r="L138" s="48">
        <v>4800611.4622212835</v>
      </c>
      <c r="M138" s="48">
        <v>5316706.0092164408</v>
      </c>
      <c r="N138" s="48">
        <v>5555798.1314629614</v>
      </c>
      <c r="O138" s="48">
        <v>5164825.8427669825</v>
      </c>
      <c r="P138" s="48">
        <v>5262348.0888895709</v>
      </c>
      <c r="Q138" s="49">
        <v>5450557.785169594</v>
      </c>
      <c r="R138" s="49">
        <v>4644979.4652438089</v>
      </c>
      <c r="S138" s="49">
        <v>4516813.6285422845</v>
      </c>
      <c r="T138" s="49">
        <v>4474594.1282029487</v>
      </c>
      <c r="U138" s="49">
        <v>4403912.1143236682</v>
      </c>
      <c r="V138" s="49">
        <v>4315646.479043657</v>
      </c>
      <c r="W138" s="49">
        <v>4271817.7983828289</v>
      </c>
      <c r="Y138" s="49">
        <f t="shared" si="16"/>
        <v>21982784.148495387</v>
      </c>
    </row>
    <row r="139" spans="3:25" ht="13.5" thickBot="1" x14ac:dyDescent="0.25">
      <c r="C139" s="8"/>
      <c r="D139" s="55" t="s">
        <v>16</v>
      </c>
      <c r="E139" s="50">
        <v>6906134.1981615331</v>
      </c>
      <c r="F139" s="50">
        <v>6892494.6574852588</v>
      </c>
      <c r="G139" s="50">
        <v>6880228.6766736405</v>
      </c>
      <c r="H139" s="50">
        <v>6889951.3699737936</v>
      </c>
      <c r="I139" s="50">
        <v>6596186.6973421369</v>
      </c>
      <c r="J139" s="50">
        <v>6494881.7396312039</v>
      </c>
      <c r="K139" s="50">
        <v>7217214.8676986042</v>
      </c>
      <c r="L139" s="50">
        <v>7567976.9660835238</v>
      </c>
      <c r="M139" s="50">
        <v>7351198.6114232317</v>
      </c>
      <c r="N139" s="50">
        <v>7221024.492824221</v>
      </c>
      <c r="O139" s="50">
        <v>7937110.5694831377</v>
      </c>
      <c r="P139" s="50">
        <v>7831619.4941800814</v>
      </c>
      <c r="Q139" s="51">
        <v>7671043.5992045198</v>
      </c>
      <c r="R139" s="51">
        <v>7979802.6966084596</v>
      </c>
      <c r="S139" s="51">
        <v>7845973.259939231</v>
      </c>
      <c r="T139" s="51">
        <v>7848971.9246203937</v>
      </c>
      <c r="U139" s="51">
        <v>7794036.6899602292</v>
      </c>
      <c r="V139" s="51">
        <v>7698934.427338074</v>
      </c>
      <c r="W139" s="51">
        <v>7672541.9763927832</v>
      </c>
      <c r="Y139" s="49">
        <f t="shared" si="16"/>
        <v>38860458.278250709</v>
      </c>
    </row>
    <row r="140" spans="3:25" ht="13.5" thickBot="1" x14ac:dyDescent="0.25">
      <c r="C140" s="8"/>
      <c r="D140" s="54" t="s">
        <v>17</v>
      </c>
      <c r="E140" s="48">
        <v>6906134.1981615331</v>
      </c>
      <c r="F140" s="48">
        <v>6892494.6574852588</v>
      </c>
      <c r="G140" s="48">
        <v>6880228.6766736405</v>
      </c>
      <c r="H140" s="48">
        <v>6889951.3699737936</v>
      </c>
      <c r="I140" s="48">
        <v>6596186.6973421369</v>
      </c>
      <c r="J140" s="48">
        <v>6494881.7396312039</v>
      </c>
      <c r="K140" s="48">
        <v>7217214.8676986042</v>
      </c>
      <c r="L140" s="48">
        <v>7567976.9660835238</v>
      </c>
      <c r="M140" s="48">
        <v>7351198.6114232317</v>
      </c>
      <c r="N140" s="48">
        <v>7221024.492824221</v>
      </c>
      <c r="O140" s="48">
        <v>7937110.5694831377</v>
      </c>
      <c r="P140" s="48">
        <v>7831619.4941800814</v>
      </c>
      <c r="Q140" s="49">
        <v>7671043.5992045198</v>
      </c>
      <c r="R140" s="49">
        <v>8018319.4080034597</v>
      </c>
      <c r="S140" s="49">
        <v>7204775.4181649312</v>
      </c>
      <c r="T140" s="49">
        <v>7210884.3316720612</v>
      </c>
      <c r="U140" s="49">
        <v>7159007.0742443996</v>
      </c>
      <c r="V140" s="49">
        <v>7066911.5692048464</v>
      </c>
      <c r="W140" s="49">
        <v>7043475.6843856964</v>
      </c>
      <c r="Y140" s="49">
        <f t="shared" si="16"/>
        <v>35685054.07767193</v>
      </c>
    </row>
    <row r="141" spans="3:25" ht="13.5" thickBot="1" x14ac:dyDescent="0.25">
      <c r="C141" s="8"/>
      <c r="D141" s="56" t="s">
        <v>18</v>
      </c>
      <c r="E141" s="52">
        <v>30200663.158932731</v>
      </c>
      <c r="F141" s="52">
        <v>30981820.429555122</v>
      </c>
      <c r="G141" s="52">
        <v>31624866.132358458</v>
      </c>
      <c r="H141" s="52">
        <v>31883201.009291373</v>
      </c>
      <c r="I141" s="52">
        <v>31564179.855766788</v>
      </c>
      <c r="J141" s="52">
        <v>32559093.869373262</v>
      </c>
      <c r="K141" s="52">
        <v>33379568.944292411</v>
      </c>
      <c r="L141" s="52">
        <v>34355856.35593161</v>
      </c>
      <c r="M141" s="52">
        <v>33597206.698975056</v>
      </c>
      <c r="N141" s="52">
        <v>34930875.847073741</v>
      </c>
      <c r="O141" s="52">
        <v>36318414.453769743</v>
      </c>
      <c r="P141" s="52">
        <v>36356636.980788983</v>
      </c>
      <c r="Q141" s="53">
        <v>36662086.020617969</v>
      </c>
      <c r="R141" s="53">
        <v>35836799.76552058</v>
      </c>
      <c r="S141" s="53">
        <v>34670410.687405996</v>
      </c>
      <c r="T141" s="53">
        <v>34665624.225025922</v>
      </c>
      <c r="U141" s="53">
        <v>34468886.865753494</v>
      </c>
      <c r="V141" s="53">
        <v>34258728.415249318</v>
      </c>
      <c r="W141" s="53">
        <v>34151962.368694067</v>
      </c>
      <c r="Y141" s="49">
        <f t="shared" si="16"/>
        <v>172215612.56212881</v>
      </c>
    </row>
    <row r="142" spans="3:25" ht="13.5" thickBot="1" x14ac:dyDescent="0.25">
      <c r="C142" s="8"/>
      <c r="D142" s="8"/>
      <c r="E142" s="8"/>
      <c r="F142" s="8"/>
      <c r="G142" s="8"/>
      <c r="H142" s="8"/>
      <c r="I142" s="8"/>
      <c r="J142" s="8"/>
      <c r="K142" s="8"/>
      <c r="L142" s="8"/>
      <c r="M142" s="8"/>
      <c r="N142" s="8"/>
      <c r="O142" s="8"/>
      <c r="P142" s="8"/>
      <c r="Q142" s="8"/>
      <c r="R142" s="8"/>
      <c r="S142" s="8"/>
      <c r="T142" s="8"/>
      <c r="U142" s="8"/>
      <c r="V142" s="8"/>
      <c r="W142" s="8"/>
      <c r="Y142" s="8"/>
    </row>
    <row r="143" spans="3:25" ht="13.5" thickBot="1" x14ac:dyDescent="0.25">
      <c r="C143" s="8"/>
      <c r="D143" s="46" t="s">
        <v>21</v>
      </c>
      <c r="E143" s="47"/>
      <c r="F143" s="47"/>
      <c r="G143" s="47"/>
      <c r="H143" s="47"/>
      <c r="I143" s="47"/>
      <c r="J143" s="47"/>
      <c r="K143" s="47"/>
      <c r="L143" s="47"/>
      <c r="M143" s="47"/>
      <c r="N143" s="47"/>
      <c r="O143" s="47"/>
      <c r="P143" s="47"/>
      <c r="Q143" s="47"/>
      <c r="R143" s="47"/>
      <c r="S143" s="47"/>
      <c r="T143" s="47"/>
      <c r="U143" s="47"/>
      <c r="V143" s="47"/>
      <c r="W143" s="47"/>
      <c r="Y143" s="47"/>
    </row>
    <row r="144" spans="3:25" ht="13.5" thickBot="1" x14ac:dyDescent="0.25">
      <c r="C144" s="8"/>
      <c r="D144" s="54" t="s">
        <v>22</v>
      </c>
      <c r="E144" s="57">
        <v>22.574988161212005</v>
      </c>
      <c r="F144" s="57">
        <v>22.425838807061126</v>
      </c>
      <c r="G144" s="57">
        <v>22.189417122416526</v>
      </c>
      <c r="H144" s="57">
        <v>21.712434438867628</v>
      </c>
      <c r="I144" s="57">
        <v>21.038261814285438</v>
      </c>
      <c r="J144" s="57">
        <v>21.437409517288202</v>
      </c>
      <c r="K144" s="57">
        <v>21.296731496722305</v>
      </c>
      <c r="L144" s="57">
        <v>21.592916493702319</v>
      </c>
      <c r="M144" s="57">
        <v>20.027407821892119</v>
      </c>
      <c r="N144" s="57">
        <v>20.614231939594656</v>
      </c>
      <c r="O144" s="57">
        <v>21.044973496279518</v>
      </c>
      <c r="P144" s="57">
        <v>20.46676590740628</v>
      </c>
      <c r="Q144" s="58">
        <v>20.078329882792367</v>
      </c>
      <c r="R144" s="58">
        <v>19.302612785778308</v>
      </c>
      <c r="S144" s="58">
        <v>18.694472315413471</v>
      </c>
      <c r="T144" s="58">
        <v>18.349302084417481</v>
      </c>
      <c r="U144" s="58">
        <v>17.966278829966171</v>
      </c>
      <c r="V144" s="58">
        <v>17.65953709290272</v>
      </c>
      <c r="W144" s="58">
        <v>17.383344318470964</v>
      </c>
      <c r="Y144" s="49">
        <f t="shared" ref="Y144:Y151" si="17">SUM(S144:W144)</f>
        <v>90.052934641170808</v>
      </c>
    </row>
    <row r="145" spans="3:25" ht="13.5" thickBot="1" x14ac:dyDescent="0.25">
      <c r="C145" s="8"/>
      <c r="D145" s="54" t="s">
        <v>23</v>
      </c>
      <c r="E145" s="57"/>
      <c r="F145" s="57"/>
      <c r="G145" s="57"/>
      <c r="H145" s="57"/>
      <c r="I145" s="57"/>
      <c r="J145" s="57"/>
      <c r="K145" s="57"/>
      <c r="L145" s="57"/>
      <c r="M145" s="57"/>
      <c r="N145" s="57"/>
      <c r="O145" s="57"/>
      <c r="P145" s="57"/>
      <c r="Q145" s="58">
        <v>11.83</v>
      </c>
      <c r="R145" s="58">
        <v>11.342979214496825</v>
      </c>
      <c r="S145" s="58">
        <v>10.985611805669921</v>
      </c>
      <c r="T145" s="58">
        <v>10.782776117097477</v>
      </c>
      <c r="U145" s="58">
        <v>10.557696493829525</v>
      </c>
      <c r="V145" s="58">
        <v>10.377442909180463</v>
      </c>
      <c r="W145" s="58">
        <v>10.215141104013348</v>
      </c>
      <c r="Y145" s="49">
        <f t="shared" si="17"/>
        <v>52.918668429790735</v>
      </c>
    </row>
    <row r="146" spans="3:25" ht="13.5" thickBot="1" x14ac:dyDescent="0.25">
      <c r="C146" s="8"/>
      <c r="D146" s="54" t="s">
        <v>24</v>
      </c>
      <c r="E146" s="57"/>
      <c r="F146" s="57"/>
      <c r="G146" s="57"/>
      <c r="H146" s="57"/>
      <c r="I146" s="57"/>
      <c r="J146" s="57"/>
      <c r="K146" s="57"/>
      <c r="L146" s="57"/>
      <c r="M146" s="57"/>
      <c r="N146" s="57"/>
      <c r="O146" s="57"/>
      <c r="P146" s="57"/>
      <c r="Q146" s="58">
        <v>18.05</v>
      </c>
      <c r="R146" s="58">
        <v>17.306912495491773</v>
      </c>
      <c r="S146" s="58">
        <v>16.761647767738129</v>
      </c>
      <c r="T146" s="58">
        <v>16.452164743331316</v>
      </c>
      <c r="U146" s="58">
        <v>16.108742325750036</v>
      </c>
      <c r="V146" s="58">
        <v>15.83371466700823</v>
      </c>
      <c r="W146" s="58">
        <v>15.586077508659422</v>
      </c>
      <c r="Y146" s="49">
        <f t="shared" si="17"/>
        <v>80.74234701248713</v>
      </c>
    </row>
    <row r="147" spans="3:25" ht="13.5" thickBot="1" x14ac:dyDescent="0.25">
      <c r="C147" s="8"/>
      <c r="D147" s="54" t="s">
        <v>25</v>
      </c>
      <c r="E147" s="57"/>
      <c r="F147" s="57"/>
      <c r="G147" s="57"/>
      <c r="H147" s="57"/>
      <c r="I147" s="57"/>
      <c r="J147" s="57"/>
      <c r="K147" s="57"/>
      <c r="L147" s="57"/>
      <c r="M147" s="57"/>
      <c r="N147" s="57"/>
      <c r="O147" s="57"/>
      <c r="P147" s="57"/>
      <c r="Q147" s="58">
        <v>16.46</v>
      </c>
      <c r="R147" s="58">
        <v>15.782370065140976</v>
      </c>
      <c r="S147" s="58">
        <v>15.28513696714513</v>
      </c>
      <c r="T147" s="58">
        <v>15.0029158822844</v>
      </c>
      <c r="U147" s="58">
        <v>14.689745079326624</v>
      </c>
      <c r="V147" s="58">
        <v>14.438944233737143</v>
      </c>
      <c r="W147" s="58">
        <v>14.213121096539281</v>
      </c>
      <c r="Y147" s="49">
        <f t="shared" si="17"/>
        <v>73.629863259032575</v>
      </c>
    </row>
    <row r="148" spans="3:25" ht="13.5" thickBot="1" x14ac:dyDescent="0.25">
      <c r="C148" s="8"/>
      <c r="D148" s="56" t="s">
        <v>26</v>
      </c>
      <c r="E148" s="59">
        <v>22.574988161212005</v>
      </c>
      <c r="F148" s="59">
        <v>22.425838807061126</v>
      </c>
      <c r="G148" s="59">
        <v>22.189417122416526</v>
      </c>
      <c r="H148" s="59">
        <v>21.712434438867628</v>
      </c>
      <c r="I148" s="59">
        <v>21.038261814285438</v>
      </c>
      <c r="J148" s="59">
        <v>21.437409517288202</v>
      </c>
      <c r="K148" s="59">
        <v>21.296731496722305</v>
      </c>
      <c r="L148" s="59">
        <v>21.592916493702319</v>
      </c>
      <c r="M148" s="59">
        <v>20.027407821892119</v>
      </c>
      <c r="N148" s="59">
        <v>20.614231939594656</v>
      </c>
      <c r="O148" s="59">
        <v>21.044973496279518</v>
      </c>
      <c r="P148" s="59">
        <v>20.46676590740628</v>
      </c>
      <c r="Q148" s="60">
        <v>20.078329882792367</v>
      </c>
      <c r="R148" s="60">
        <v>19.179370872484995</v>
      </c>
      <c r="S148" s="60">
        <v>18.465915420217552</v>
      </c>
      <c r="T148" s="60">
        <v>18.027973611242771</v>
      </c>
      <c r="U148" s="60">
        <v>17.565268355254986</v>
      </c>
      <c r="V148" s="60">
        <v>17.189177385797542</v>
      </c>
      <c r="W148" s="60">
        <v>16.852328379667799</v>
      </c>
      <c r="Y148" s="49">
        <f t="shared" si="17"/>
        <v>88.100663152180658</v>
      </c>
    </row>
    <row r="149" spans="3:25" ht="13.5" thickBot="1" x14ac:dyDescent="0.25">
      <c r="C149" s="8"/>
      <c r="D149" s="56" t="s">
        <v>15</v>
      </c>
      <c r="E149" s="59">
        <v>350.08044994661867</v>
      </c>
      <c r="F149" s="59">
        <v>395.98282498298721</v>
      </c>
      <c r="G149" s="59">
        <v>354.62345666498845</v>
      </c>
      <c r="H149" s="59">
        <v>325.23919778475056</v>
      </c>
      <c r="I149" s="59">
        <v>298.76698674968486</v>
      </c>
      <c r="J149" s="59">
        <v>291.75896622479348</v>
      </c>
      <c r="K149" s="59">
        <v>276.95605277898028</v>
      </c>
      <c r="L149" s="59">
        <v>234.46209827698576</v>
      </c>
      <c r="M149" s="59">
        <v>255.67232552134845</v>
      </c>
      <c r="N149" s="59">
        <v>259.56821769122416</v>
      </c>
      <c r="O149" s="59">
        <v>246.63702033174073</v>
      </c>
      <c r="P149" s="59">
        <v>243.84171673646128</v>
      </c>
      <c r="Q149" s="60">
        <v>246.35742789472923</v>
      </c>
      <c r="R149" s="60">
        <v>204.5305558330561</v>
      </c>
      <c r="S149" s="60">
        <v>193.49853749627007</v>
      </c>
      <c r="T149" s="60">
        <v>186.24403715721292</v>
      </c>
      <c r="U149" s="60">
        <v>177.85038761517754</v>
      </c>
      <c r="V149" s="60">
        <v>168.86801166162914</v>
      </c>
      <c r="W149" s="60">
        <v>161.73082938752651</v>
      </c>
      <c r="Y149" s="49">
        <f t="shared" si="17"/>
        <v>888.19180331781604</v>
      </c>
    </row>
    <row r="150" spans="3:25" ht="13.5" thickBot="1" x14ac:dyDescent="0.25">
      <c r="C150" s="8"/>
      <c r="D150" s="55" t="s">
        <v>16</v>
      </c>
      <c r="E150" s="61">
        <v>575.99117582664996</v>
      </c>
      <c r="F150" s="61">
        <v>567.89113104434864</v>
      </c>
      <c r="G150" s="61">
        <v>560.7358334697343</v>
      </c>
      <c r="H150" s="61">
        <v>558.11675738953375</v>
      </c>
      <c r="I150" s="61">
        <v>536.93013409378409</v>
      </c>
      <c r="J150" s="61">
        <v>527.9962393001548</v>
      </c>
      <c r="K150" s="61">
        <v>558.52150345910877</v>
      </c>
      <c r="L150" s="61">
        <v>560.17594123490187</v>
      </c>
      <c r="M150" s="61">
        <v>530.08354567516812</v>
      </c>
      <c r="N150" s="61">
        <v>513.4403080790828</v>
      </c>
      <c r="O150" s="61">
        <v>522.5908987018131</v>
      </c>
      <c r="P150" s="61">
        <v>491.5345191853437</v>
      </c>
      <c r="Q150" s="62">
        <v>455.87707845750992</v>
      </c>
      <c r="R150" s="62">
        <v>464.67925036383872</v>
      </c>
      <c r="S150" s="62">
        <v>447.5251432897266</v>
      </c>
      <c r="T150" s="62">
        <v>438.36474330433754</v>
      </c>
      <c r="U150" s="62">
        <v>426.0704560659272</v>
      </c>
      <c r="V150" s="62">
        <v>411.80433337457833</v>
      </c>
      <c r="W150" s="62">
        <v>401.4093078164799</v>
      </c>
      <c r="Y150" s="49">
        <f t="shared" si="17"/>
        <v>2125.1739838510493</v>
      </c>
    </row>
    <row r="151" spans="3:25" ht="13.5" thickBot="1" x14ac:dyDescent="0.25">
      <c r="C151" s="8"/>
      <c r="D151" s="56" t="s">
        <v>17</v>
      </c>
      <c r="E151" s="59">
        <v>575.99117582664996</v>
      </c>
      <c r="F151" s="59">
        <v>567.89113104434864</v>
      </c>
      <c r="G151" s="59">
        <v>560.7358334697343</v>
      </c>
      <c r="H151" s="59">
        <v>558.11675738953375</v>
      </c>
      <c r="I151" s="59">
        <v>536.93013409378409</v>
      </c>
      <c r="J151" s="59">
        <v>527.9962393001548</v>
      </c>
      <c r="K151" s="59">
        <v>558.52150345910877</v>
      </c>
      <c r="L151" s="59">
        <v>560.17594123490187</v>
      </c>
      <c r="M151" s="59">
        <v>530.08354567516812</v>
      </c>
      <c r="N151" s="59">
        <v>513.4403080790828</v>
      </c>
      <c r="O151" s="59">
        <v>522.5908987018131</v>
      </c>
      <c r="P151" s="59">
        <v>491.5345191853437</v>
      </c>
      <c r="Q151" s="60">
        <v>455.87707845750992</v>
      </c>
      <c r="R151" s="60">
        <v>466.65041300213755</v>
      </c>
      <c r="S151" s="60">
        <v>411.75048396954099</v>
      </c>
      <c r="T151" s="60">
        <v>403.49377250450055</v>
      </c>
      <c r="U151" s="60">
        <v>392.08454134900524</v>
      </c>
      <c r="V151" s="60">
        <v>378.68707215499046</v>
      </c>
      <c r="W151" s="60">
        <v>369.15469478610459</v>
      </c>
      <c r="Y151" s="49">
        <f t="shared" si="17"/>
        <v>1955.1705647641418</v>
      </c>
    </row>
    <row r="152" spans="3:25" ht="13.5" thickBot="1" x14ac:dyDescent="0.25">
      <c r="C152" s="8"/>
      <c r="D152" s="8"/>
      <c r="E152" s="8"/>
      <c r="F152" s="8"/>
      <c r="G152" s="8"/>
      <c r="H152" s="8"/>
      <c r="I152" s="8"/>
      <c r="J152" s="8"/>
      <c r="K152" s="8"/>
      <c r="L152" s="8"/>
      <c r="M152" s="8"/>
      <c r="N152" s="8"/>
      <c r="O152" s="8"/>
      <c r="P152" s="8"/>
      <c r="Q152" s="8"/>
      <c r="R152" s="8"/>
      <c r="S152" s="8"/>
      <c r="T152" s="8"/>
      <c r="U152" s="8"/>
      <c r="V152" s="8"/>
      <c r="W152" s="8"/>
      <c r="Y152" s="8"/>
    </row>
    <row r="153" spans="3:25" ht="13.5" thickBot="1" x14ac:dyDescent="0.25">
      <c r="C153" s="8"/>
      <c r="D153" s="46" t="s">
        <v>27</v>
      </c>
      <c r="E153" s="47"/>
      <c r="F153" s="47"/>
      <c r="G153" s="47"/>
      <c r="H153" s="47"/>
      <c r="I153" s="47"/>
      <c r="J153" s="47"/>
      <c r="K153" s="47"/>
      <c r="L153" s="47"/>
      <c r="M153" s="47"/>
      <c r="N153" s="47"/>
      <c r="O153" s="47"/>
      <c r="P153" s="47"/>
      <c r="Q153" s="47"/>
      <c r="R153" s="47"/>
      <c r="S153" s="47"/>
      <c r="T153" s="47"/>
      <c r="U153" s="47"/>
      <c r="V153" s="47"/>
      <c r="W153" s="47"/>
      <c r="Y153" s="47"/>
    </row>
    <row r="154" spans="3:25" ht="13.5" thickBot="1" x14ac:dyDescent="0.25">
      <c r="C154" s="8"/>
      <c r="D154" s="54" t="s">
        <v>14</v>
      </c>
      <c r="E154" s="48">
        <v>835394</v>
      </c>
      <c r="F154" s="48">
        <v>868680</v>
      </c>
      <c r="G154" s="48">
        <v>898236</v>
      </c>
      <c r="H154" s="48">
        <v>923566</v>
      </c>
      <c r="I154" s="48">
        <v>945257</v>
      </c>
      <c r="J154" s="48">
        <v>965653</v>
      </c>
      <c r="K154" s="48">
        <v>995074</v>
      </c>
      <c r="L154" s="48">
        <v>1018263</v>
      </c>
      <c r="M154" s="48">
        <v>1045033</v>
      </c>
      <c r="N154" s="48">
        <v>1074697</v>
      </c>
      <c r="O154" s="48">
        <v>1103184</v>
      </c>
      <c r="P154" s="48">
        <v>1136607</v>
      </c>
      <c r="Q154" s="49">
        <v>1172432.4071604502</v>
      </c>
      <c r="R154" s="49">
        <v>1208251.3574790065</v>
      </c>
      <c r="S154" s="49">
        <v>1242766.5305762792</v>
      </c>
      <c r="T154" s="49">
        <v>1274693.7764996407</v>
      </c>
      <c r="U154" s="49">
        <v>1304048.8317010351</v>
      </c>
      <c r="V154" s="49">
        <v>1330847.3031351762</v>
      </c>
      <c r="W154" s="49">
        <v>1355104.6698969977</v>
      </c>
      <c r="Y154" s="49">
        <f t="shared" ref="Y154:Y157" si="18">SUM(S154:W154)</f>
        <v>6507461.1118091289</v>
      </c>
    </row>
    <row r="155" spans="3:25" ht="13.5" thickBot="1" x14ac:dyDescent="0.25">
      <c r="C155" s="8"/>
      <c r="D155" s="54" t="s">
        <v>15</v>
      </c>
      <c r="E155" s="48">
        <v>12670</v>
      </c>
      <c r="F155" s="48">
        <v>11638</v>
      </c>
      <c r="G155" s="48">
        <v>13573</v>
      </c>
      <c r="H155" s="48">
        <v>15190</v>
      </c>
      <c r="I155" s="48">
        <v>17008</v>
      </c>
      <c r="J155" s="48">
        <v>18382</v>
      </c>
      <c r="K155" s="48">
        <v>17947</v>
      </c>
      <c r="L155" s="48">
        <v>20475</v>
      </c>
      <c r="M155" s="48">
        <v>20795</v>
      </c>
      <c r="N155" s="48">
        <v>21404</v>
      </c>
      <c r="O155" s="48">
        <v>20941</v>
      </c>
      <c r="P155" s="48">
        <v>21581</v>
      </c>
      <c r="Q155" s="49">
        <v>22124.592839549645</v>
      </c>
      <c r="R155" s="49">
        <v>22710.442683366971</v>
      </c>
      <c r="S155" s="49">
        <v>23342.882519870993</v>
      </c>
      <c r="T155" s="49">
        <v>24025.43564079767</v>
      </c>
      <c r="U155" s="49">
        <v>24761.892135161383</v>
      </c>
      <c r="V155" s="49">
        <v>25556.329091451458</v>
      </c>
      <c r="W155" s="49">
        <v>26413.132329563708</v>
      </c>
      <c r="Y155" s="49">
        <f t="shared" si="18"/>
        <v>124099.6717168452</v>
      </c>
    </row>
    <row r="156" spans="3:25" ht="13.5" thickBot="1" x14ac:dyDescent="0.25">
      <c r="C156" s="8"/>
      <c r="D156" s="54" t="s">
        <v>28</v>
      </c>
      <c r="E156" s="48">
        <v>11990</v>
      </c>
      <c r="F156" s="48">
        <v>12137</v>
      </c>
      <c r="G156" s="48">
        <v>12270</v>
      </c>
      <c r="H156" s="48">
        <v>12345</v>
      </c>
      <c r="I156" s="48">
        <v>12285</v>
      </c>
      <c r="J156" s="48">
        <v>12301</v>
      </c>
      <c r="K156" s="48">
        <v>12922</v>
      </c>
      <c r="L156" s="48">
        <v>13510</v>
      </c>
      <c r="M156" s="48">
        <v>13868</v>
      </c>
      <c r="N156" s="48">
        <v>14064</v>
      </c>
      <c r="O156" s="48">
        <v>15188</v>
      </c>
      <c r="P156" s="48">
        <v>15933</v>
      </c>
      <c r="Q156" s="49">
        <v>16827</v>
      </c>
      <c r="R156" s="49">
        <v>17182.711478639001</v>
      </c>
      <c r="S156" s="49">
        <v>17497.916089147573</v>
      </c>
      <c r="T156" s="49">
        <v>17871.11678803328</v>
      </c>
      <c r="U156" s="49">
        <v>18258.835325700766</v>
      </c>
      <c r="V156" s="49">
        <v>18661.612948626022</v>
      </c>
      <c r="W156" s="49">
        <v>19080.011127765349</v>
      </c>
      <c r="Y156" s="49">
        <f t="shared" si="18"/>
        <v>91369.492279272992</v>
      </c>
    </row>
    <row r="157" spans="3:25" ht="13.5" thickBot="1" x14ac:dyDescent="0.25">
      <c r="C157" s="8"/>
      <c r="D157" s="56" t="s">
        <v>29</v>
      </c>
      <c r="E157" s="63">
        <v>860054</v>
      </c>
      <c r="F157" s="63">
        <v>892455</v>
      </c>
      <c r="G157" s="63">
        <v>924079</v>
      </c>
      <c r="H157" s="63">
        <v>951101</v>
      </c>
      <c r="I157" s="63">
        <v>974550</v>
      </c>
      <c r="J157" s="63">
        <v>996336</v>
      </c>
      <c r="K157" s="63">
        <v>1025943</v>
      </c>
      <c r="L157" s="63">
        <v>1052248</v>
      </c>
      <c r="M157" s="63">
        <v>1079696</v>
      </c>
      <c r="N157" s="63">
        <v>1110165</v>
      </c>
      <c r="O157" s="63">
        <v>1139313</v>
      </c>
      <c r="P157" s="63">
        <v>1174121</v>
      </c>
      <c r="Q157" s="64">
        <v>1211384</v>
      </c>
      <c r="R157" s="64">
        <v>1248144.5116410125</v>
      </c>
      <c r="S157" s="64">
        <v>1283607.3291852977</v>
      </c>
      <c r="T157" s="64">
        <v>1316590.3289284715</v>
      </c>
      <c r="U157" s="64">
        <v>1347069.5591618973</v>
      </c>
      <c r="V157" s="64">
        <v>1375065.2451752536</v>
      </c>
      <c r="W157" s="64">
        <v>1400597.8133543266</v>
      </c>
      <c r="Y157" s="49">
        <f t="shared" si="18"/>
        <v>6722930.2758052461</v>
      </c>
    </row>
    <row r="158" spans="3:25" ht="13.5" thickBot="1" x14ac:dyDescent="0.25">
      <c r="C158" s="8"/>
      <c r="D158" s="8"/>
      <c r="E158" s="8"/>
      <c r="F158" s="8"/>
      <c r="G158" s="8"/>
      <c r="H158" s="8"/>
      <c r="I158" s="8"/>
      <c r="J158" s="8"/>
      <c r="K158" s="8"/>
      <c r="L158" s="8"/>
      <c r="M158" s="8"/>
      <c r="N158" s="8"/>
      <c r="O158" s="8"/>
      <c r="P158" s="8"/>
      <c r="Q158" s="8"/>
      <c r="R158" s="8"/>
      <c r="S158" s="8"/>
      <c r="T158" s="8"/>
      <c r="U158" s="8"/>
      <c r="V158" s="8"/>
      <c r="W158" s="8"/>
      <c r="Y158" s="8"/>
    </row>
    <row r="159" spans="3:25" ht="23.25" thickBot="1" x14ac:dyDescent="0.25">
      <c r="C159" s="8"/>
      <c r="D159" s="42" t="s">
        <v>32</v>
      </c>
      <c r="E159" s="43">
        <v>2002</v>
      </c>
      <c r="F159" s="43">
        <v>2003</v>
      </c>
      <c r="G159" s="43">
        <v>2004</v>
      </c>
      <c r="H159" s="43">
        <v>2005</v>
      </c>
      <c r="I159" s="43">
        <v>2006</v>
      </c>
      <c r="J159" s="43">
        <v>2007</v>
      </c>
      <c r="K159" s="43">
        <v>2008</v>
      </c>
      <c r="L159" s="43">
        <v>2009</v>
      </c>
      <c r="M159" s="43">
        <v>2010</v>
      </c>
      <c r="N159" s="43">
        <v>2011</v>
      </c>
      <c r="O159" s="43">
        <v>2012</v>
      </c>
      <c r="P159" s="43">
        <v>2013</v>
      </c>
      <c r="Q159" s="45">
        <v>2014</v>
      </c>
      <c r="R159" s="44">
        <v>2015</v>
      </c>
      <c r="S159" s="44">
        <v>2016</v>
      </c>
      <c r="T159" s="44">
        <v>2017</v>
      </c>
      <c r="U159" s="44">
        <v>2018</v>
      </c>
      <c r="V159" s="44">
        <v>2019</v>
      </c>
      <c r="W159" s="45">
        <v>2020</v>
      </c>
      <c r="Y159" s="45" t="s">
        <v>37</v>
      </c>
    </row>
    <row r="160" spans="3:25" ht="13.5" thickBot="1" x14ac:dyDescent="0.25">
      <c r="C160" s="8"/>
      <c r="D160" s="54" t="s">
        <v>33</v>
      </c>
      <c r="E160" s="48"/>
      <c r="F160" s="48"/>
      <c r="G160" s="48"/>
      <c r="H160" s="48"/>
      <c r="I160" s="48">
        <v>63376005.660999998</v>
      </c>
      <c r="J160" s="48">
        <v>65503289.185000002</v>
      </c>
      <c r="K160" s="48">
        <v>64622090.427000009</v>
      </c>
      <c r="L160" s="48">
        <v>66412050.691</v>
      </c>
      <c r="M160" s="48">
        <v>64735051.133999988</v>
      </c>
      <c r="N160" s="48">
        <v>64021199.773000002</v>
      </c>
      <c r="O160" s="48">
        <v>54029642.546000004</v>
      </c>
      <c r="P160" s="48">
        <v>57949465.054999992</v>
      </c>
      <c r="Q160" s="48">
        <v>55156511</v>
      </c>
      <c r="R160" s="49">
        <v>48622030.493469991</v>
      </c>
      <c r="S160" s="49">
        <v>48465714.013783522</v>
      </c>
      <c r="T160" s="49">
        <v>47627203.819671236</v>
      </c>
      <c r="U160" s="49">
        <v>46947724.758129962</v>
      </c>
      <c r="V160" s="49">
        <v>46284666.745269485</v>
      </c>
      <c r="W160" s="49">
        <v>45637629.891634583</v>
      </c>
      <c r="Y160" s="49">
        <f t="shared" ref="Y160:Y162" si="19">SUM(S160:W160)</f>
        <v>234962939.22848877</v>
      </c>
    </row>
    <row r="161" spans="3:25" ht="13.5" thickBot="1" x14ac:dyDescent="0.25">
      <c r="C161" s="8"/>
      <c r="D161" s="54" t="s">
        <v>34</v>
      </c>
      <c r="E161" s="48"/>
      <c r="F161" s="48"/>
      <c r="G161" s="48"/>
      <c r="H161" s="48"/>
      <c r="I161" s="48">
        <v>330276</v>
      </c>
      <c r="J161" s="48">
        <v>314871</v>
      </c>
      <c r="K161" s="48">
        <v>320409</v>
      </c>
      <c r="L161" s="48">
        <v>365679</v>
      </c>
      <c r="M161" s="48">
        <v>347019</v>
      </c>
      <c r="N161" s="48">
        <v>374647</v>
      </c>
      <c r="O161" s="48">
        <v>334161</v>
      </c>
      <c r="P161" s="48">
        <v>330832</v>
      </c>
      <c r="Q161" s="48">
        <v>337070</v>
      </c>
      <c r="R161" s="49">
        <v>278994.56724380003</v>
      </c>
      <c r="S161" s="49">
        <v>276777.21864317422</v>
      </c>
      <c r="T161" s="49">
        <v>272291.28302017105</v>
      </c>
      <c r="U161" s="49">
        <v>269305.84579972376</v>
      </c>
      <c r="V161" s="49">
        <v>266931.53036392375</v>
      </c>
      <c r="W161" s="49">
        <v>266931.53036392375</v>
      </c>
      <c r="Y161" s="49">
        <f t="shared" si="19"/>
        <v>1352237.4081909168</v>
      </c>
    </row>
    <row r="162" spans="3:25" ht="13.5" thickBot="1" x14ac:dyDescent="0.25">
      <c r="C162" s="8"/>
      <c r="D162" s="54" t="s">
        <v>35</v>
      </c>
      <c r="E162" s="48"/>
      <c r="F162" s="48"/>
      <c r="G162" s="48"/>
      <c r="H162" s="48"/>
      <c r="I162" s="48">
        <v>325583</v>
      </c>
      <c r="J162" s="48">
        <v>314649</v>
      </c>
      <c r="K162" s="48">
        <v>317794</v>
      </c>
      <c r="L162" s="48">
        <v>365189</v>
      </c>
      <c r="M162" s="48">
        <v>346148</v>
      </c>
      <c r="N162" s="48">
        <v>333491</v>
      </c>
      <c r="O162" s="48">
        <v>336246</v>
      </c>
      <c r="P162" s="48">
        <v>308226</v>
      </c>
      <c r="Q162" s="48">
        <v>348512</v>
      </c>
      <c r="R162" s="49">
        <v>278994.60523701075</v>
      </c>
      <c r="S162" s="49">
        <v>276777.25682221464</v>
      </c>
      <c r="T162" s="49">
        <v>272291.32128379872</v>
      </c>
      <c r="U162" s="49">
        <v>269305.88414793875</v>
      </c>
      <c r="V162" s="49">
        <v>266931.56871169712</v>
      </c>
      <c r="W162" s="49">
        <v>266931.56871169712</v>
      </c>
      <c r="Y162" s="49">
        <f t="shared" si="19"/>
        <v>1352237.5996773464</v>
      </c>
    </row>
    <row r="163" spans="3:25" x14ac:dyDescent="0.2"/>
    <row r="164" spans="3:25" hidden="1" x14ac:dyDescent="0.2">
      <c r="W164" s="41"/>
      <c r="Y164" s="41"/>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2:Z195"/>
  <sheetViews>
    <sheetView showGridLines="0" zoomScale="115" zoomScaleNormal="115" workbookViewId="0"/>
  </sheetViews>
  <sheetFormatPr defaultColWidth="0" defaultRowHeight="12.75" x14ac:dyDescent="0.2"/>
  <cols>
    <col min="1" max="1" width="2" style="8" customWidth="1"/>
    <col min="2" max="3" width="3.140625" style="8" customWidth="1"/>
    <col min="4" max="4" width="36.5703125" style="8" customWidth="1"/>
    <col min="5" max="23" width="9.140625" style="8" customWidth="1"/>
    <col min="24" max="24" width="1" style="8" customWidth="1"/>
    <col min="25" max="26" width="9.140625" style="8" customWidth="1"/>
    <col min="27" max="16384" width="9.140625" style="8" hidden="1"/>
  </cols>
  <sheetData>
    <row r="2" spans="2:25" ht="18" x14ac:dyDescent="0.25">
      <c r="B2" s="33" t="s">
        <v>11</v>
      </c>
    </row>
    <row r="4" spans="2:25" x14ac:dyDescent="0.2">
      <c r="C4" s="27" t="s">
        <v>20</v>
      </c>
    </row>
    <row r="5" spans="2:25" ht="13.5" thickBot="1" x14ac:dyDescent="0.25"/>
    <row r="6" spans="2:25" ht="23.25" thickBot="1" x14ac:dyDescent="0.25">
      <c r="D6" s="42" t="s">
        <v>12</v>
      </c>
      <c r="E6" s="43">
        <v>2002</v>
      </c>
      <c r="F6" s="43">
        <v>2003</v>
      </c>
      <c r="G6" s="43">
        <v>2004</v>
      </c>
      <c r="H6" s="43">
        <v>2005</v>
      </c>
      <c r="I6" s="43">
        <v>2006</v>
      </c>
      <c r="J6" s="43">
        <v>2007</v>
      </c>
      <c r="K6" s="43">
        <v>2008</v>
      </c>
      <c r="L6" s="43">
        <v>2009</v>
      </c>
      <c r="M6" s="43">
        <v>2010</v>
      </c>
      <c r="N6" s="43">
        <v>2011</v>
      </c>
      <c r="O6" s="43">
        <v>2012</v>
      </c>
      <c r="P6" s="43">
        <v>2013</v>
      </c>
      <c r="Q6" s="45">
        <v>2014</v>
      </c>
      <c r="R6" s="44">
        <v>2015</v>
      </c>
      <c r="S6" s="44">
        <v>2016</v>
      </c>
      <c r="T6" s="44">
        <v>2017</v>
      </c>
      <c r="U6" s="44">
        <v>2018</v>
      </c>
      <c r="V6" s="44">
        <v>2019</v>
      </c>
      <c r="W6" s="45">
        <v>2020</v>
      </c>
      <c r="Y6" s="45" t="s">
        <v>37</v>
      </c>
    </row>
    <row r="7" spans="2:25" ht="13.5" thickBot="1" x14ac:dyDescent="0.25"/>
    <row r="8" spans="2:25" ht="13.5" thickBot="1" x14ac:dyDescent="0.25">
      <c r="D8" s="46" t="s">
        <v>13</v>
      </c>
      <c r="E8" s="47"/>
      <c r="F8" s="47"/>
      <c r="G8" s="47"/>
      <c r="H8" s="47"/>
      <c r="I8" s="47"/>
      <c r="J8" s="47"/>
      <c r="K8" s="47"/>
      <c r="L8" s="47"/>
      <c r="M8" s="47"/>
      <c r="N8" s="47"/>
      <c r="O8" s="47"/>
      <c r="P8" s="47"/>
      <c r="Q8" s="47"/>
      <c r="R8" s="47"/>
      <c r="S8" s="47"/>
      <c r="T8" s="47"/>
      <c r="U8" s="47"/>
      <c r="V8" s="47"/>
      <c r="W8" s="47"/>
      <c r="Y8" s="47"/>
    </row>
    <row r="9" spans="2:25" ht="13.5" thickBot="1" x14ac:dyDescent="0.25">
      <c r="D9" s="54" t="s">
        <v>14</v>
      </c>
      <c r="E9" s="48">
        <f>'Demand Forecasts'!E9-'Demand Forecasts'!E9</f>
        <v>0</v>
      </c>
      <c r="F9" s="48">
        <f>'Demand Forecasts'!F9-'Demand Forecasts'!F9</f>
        <v>0</v>
      </c>
      <c r="G9" s="48">
        <f>'Demand Forecasts'!G9-'Demand Forecasts'!G9</f>
        <v>0</v>
      </c>
      <c r="H9" s="48">
        <f>'Demand Forecasts'!H9-'Demand Forecasts'!H9</f>
        <v>0</v>
      </c>
      <c r="I9" s="48">
        <f>'Demand Forecasts'!I9-'Demand Forecasts'!I9</f>
        <v>0</v>
      </c>
      <c r="J9" s="48">
        <f>'Demand Forecasts'!J9-'Demand Forecasts'!J9</f>
        <v>0</v>
      </c>
      <c r="K9" s="48">
        <f>'Demand Forecasts'!K9-'Demand Forecasts'!K9</f>
        <v>0</v>
      </c>
      <c r="L9" s="48">
        <f>'Demand Forecasts'!L9-'Demand Forecasts'!L9</f>
        <v>0</v>
      </c>
      <c r="M9" s="48">
        <f>'Demand Forecasts'!M9-'Demand Forecasts'!M9</f>
        <v>0</v>
      </c>
      <c r="N9" s="48">
        <f>'Demand Forecasts'!N9-'Demand Forecasts'!N9</f>
        <v>0</v>
      </c>
      <c r="O9" s="48">
        <f>'Demand Forecasts'!O9-'Demand Forecasts'!O9</f>
        <v>0</v>
      </c>
      <c r="P9" s="48">
        <f>'Demand Forecasts'!P9-'Demand Forecasts'!P9</f>
        <v>0</v>
      </c>
      <c r="Q9" s="49">
        <v>0</v>
      </c>
      <c r="R9" s="49">
        <v>0</v>
      </c>
      <c r="S9" s="49">
        <v>0</v>
      </c>
      <c r="T9" s="49">
        <v>0</v>
      </c>
      <c r="U9" s="49">
        <v>0</v>
      </c>
      <c r="V9" s="49">
        <v>0</v>
      </c>
      <c r="W9" s="49">
        <v>0</v>
      </c>
      <c r="Y9" s="49">
        <f>SUM(S9:W9)</f>
        <v>0</v>
      </c>
    </row>
    <row r="10" spans="2:25" ht="13.5" thickBot="1" x14ac:dyDescent="0.25">
      <c r="D10" s="54" t="s">
        <v>15</v>
      </c>
      <c r="E10" s="48">
        <f>'Demand Forecasts'!E10-'Demand Forecasts'!E10</f>
        <v>0</v>
      </c>
      <c r="F10" s="48">
        <f>'Demand Forecasts'!F10-'Demand Forecasts'!F10</f>
        <v>0</v>
      </c>
      <c r="G10" s="48">
        <f>'Demand Forecasts'!G10-'Demand Forecasts'!G10</f>
        <v>0</v>
      </c>
      <c r="H10" s="48">
        <f>'Demand Forecasts'!H10-'Demand Forecasts'!H10</f>
        <v>0</v>
      </c>
      <c r="I10" s="48">
        <f>'Demand Forecasts'!I10-'Demand Forecasts'!I10</f>
        <v>0</v>
      </c>
      <c r="J10" s="48">
        <f>'Demand Forecasts'!J10-'Demand Forecasts'!J10</f>
        <v>0</v>
      </c>
      <c r="K10" s="48">
        <f>'Demand Forecasts'!K10-'Demand Forecasts'!K10</f>
        <v>0</v>
      </c>
      <c r="L10" s="48">
        <f>'Demand Forecasts'!L10-'Demand Forecasts'!L10</f>
        <v>0</v>
      </c>
      <c r="M10" s="48">
        <f>'Demand Forecasts'!M10-'Demand Forecasts'!M10</f>
        <v>0</v>
      </c>
      <c r="N10" s="48">
        <f>'Demand Forecasts'!N10-'Demand Forecasts'!N10</f>
        <v>0</v>
      </c>
      <c r="O10" s="48">
        <f>'Demand Forecasts'!O10-'Demand Forecasts'!O10</f>
        <v>0</v>
      </c>
      <c r="P10" s="48">
        <f>'Demand Forecasts'!P10-'Demand Forecasts'!P10</f>
        <v>0</v>
      </c>
      <c r="Q10" s="49">
        <v>0</v>
      </c>
      <c r="R10" s="49">
        <v>0</v>
      </c>
      <c r="S10" s="49">
        <v>0</v>
      </c>
      <c r="T10" s="49">
        <v>0</v>
      </c>
      <c r="U10" s="49">
        <v>0</v>
      </c>
      <c r="V10" s="49">
        <v>0</v>
      </c>
      <c r="W10" s="49">
        <v>0</v>
      </c>
      <c r="Y10" s="49">
        <f t="shared" ref="Y10:Y13" si="0">SUM(S10:W10)</f>
        <v>0</v>
      </c>
    </row>
    <row r="11" spans="2:25" ht="13.5" thickBot="1" x14ac:dyDescent="0.25">
      <c r="D11" s="55" t="s">
        <v>16</v>
      </c>
      <c r="E11" s="48">
        <f>'Demand Forecasts'!E11-'Demand Forecasts'!E11</f>
        <v>0</v>
      </c>
      <c r="F11" s="48">
        <f>'Demand Forecasts'!F11-'Demand Forecasts'!F11</f>
        <v>0</v>
      </c>
      <c r="G11" s="48">
        <f>'Demand Forecasts'!G11-'Demand Forecasts'!G11</f>
        <v>0</v>
      </c>
      <c r="H11" s="48">
        <f>'Demand Forecasts'!H11-'Demand Forecasts'!H11</f>
        <v>0</v>
      </c>
      <c r="I11" s="48">
        <f>'Demand Forecasts'!I11-'Demand Forecasts'!I11</f>
        <v>0</v>
      </c>
      <c r="J11" s="48">
        <f>'Demand Forecasts'!J11-'Demand Forecasts'!J11</f>
        <v>0</v>
      </c>
      <c r="K11" s="48">
        <f>'Demand Forecasts'!K11-'Demand Forecasts'!K11</f>
        <v>0</v>
      </c>
      <c r="L11" s="48">
        <f>'Demand Forecasts'!L11-'Demand Forecasts'!L11</f>
        <v>0</v>
      </c>
      <c r="M11" s="48">
        <f>'Demand Forecasts'!M11-'Demand Forecasts'!M11</f>
        <v>0</v>
      </c>
      <c r="N11" s="48">
        <f>'Demand Forecasts'!N11-'Demand Forecasts'!N11</f>
        <v>0</v>
      </c>
      <c r="O11" s="48">
        <f>'Demand Forecasts'!O11-'Demand Forecasts'!O11</f>
        <v>0</v>
      </c>
      <c r="P11" s="48">
        <f>'Demand Forecasts'!P11-'Demand Forecasts'!P11</f>
        <v>0</v>
      </c>
      <c r="Q11" s="51">
        <v>0</v>
      </c>
      <c r="R11" s="51">
        <v>0</v>
      </c>
      <c r="S11" s="51">
        <v>0</v>
      </c>
      <c r="T11" s="51">
        <v>0</v>
      </c>
      <c r="U11" s="51">
        <v>0</v>
      </c>
      <c r="V11" s="51">
        <v>0</v>
      </c>
      <c r="W11" s="51">
        <v>0</v>
      </c>
      <c r="Y11" s="49">
        <f t="shared" si="0"/>
        <v>0</v>
      </c>
    </row>
    <row r="12" spans="2:25" ht="13.5" thickBot="1" x14ac:dyDescent="0.25">
      <c r="D12" s="54" t="s">
        <v>17</v>
      </c>
      <c r="E12" s="48">
        <f>'Demand Forecasts'!E12-'Demand Forecasts'!E12</f>
        <v>0</v>
      </c>
      <c r="F12" s="48">
        <f>'Demand Forecasts'!F12-'Demand Forecasts'!F12</f>
        <v>0</v>
      </c>
      <c r="G12" s="48">
        <f>'Demand Forecasts'!G12-'Demand Forecasts'!G12</f>
        <v>0</v>
      </c>
      <c r="H12" s="48">
        <f>'Demand Forecasts'!H12-'Demand Forecasts'!H12</f>
        <v>0</v>
      </c>
      <c r="I12" s="48">
        <f>'Demand Forecasts'!I12-'Demand Forecasts'!I12</f>
        <v>0</v>
      </c>
      <c r="J12" s="48">
        <f>'Demand Forecasts'!J12-'Demand Forecasts'!J12</f>
        <v>0</v>
      </c>
      <c r="K12" s="48">
        <f>'Demand Forecasts'!K12-'Demand Forecasts'!K12</f>
        <v>0</v>
      </c>
      <c r="L12" s="48">
        <f>'Demand Forecasts'!L12-'Demand Forecasts'!L12</f>
        <v>0</v>
      </c>
      <c r="M12" s="48">
        <f>'Demand Forecasts'!M12-'Demand Forecasts'!M12</f>
        <v>0</v>
      </c>
      <c r="N12" s="48">
        <f>'Demand Forecasts'!N12-'Demand Forecasts'!N12</f>
        <v>0</v>
      </c>
      <c r="O12" s="48">
        <f>'Demand Forecasts'!O12-'Demand Forecasts'!O12</f>
        <v>0</v>
      </c>
      <c r="P12" s="48">
        <f>'Demand Forecasts'!P12-'Demand Forecasts'!P12</f>
        <v>0</v>
      </c>
      <c r="Q12" s="49">
        <v>0</v>
      </c>
      <c r="R12" s="49">
        <v>0</v>
      </c>
      <c r="S12" s="49">
        <v>0</v>
      </c>
      <c r="T12" s="49">
        <v>0</v>
      </c>
      <c r="U12" s="49">
        <v>0</v>
      </c>
      <c r="V12" s="49">
        <v>0</v>
      </c>
      <c r="W12" s="49">
        <v>0</v>
      </c>
      <c r="Y12" s="49">
        <f t="shared" si="0"/>
        <v>0</v>
      </c>
    </row>
    <row r="13" spans="2:25" ht="13.5" thickBot="1" x14ac:dyDescent="0.25">
      <c r="D13" s="56" t="s">
        <v>18</v>
      </c>
      <c r="E13" s="48">
        <f>'Demand Forecasts'!E13-'Demand Forecasts'!E13</f>
        <v>0</v>
      </c>
      <c r="F13" s="48">
        <f>'Demand Forecasts'!F13-'Demand Forecasts'!F13</f>
        <v>0</v>
      </c>
      <c r="G13" s="48">
        <f>'Demand Forecasts'!G13-'Demand Forecasts'!G13</f>
        <v>0</v>
      </c>
      <c r="H13" s="48">
        <f>'Demand Forecasts'!H13-'Demand Forecasts'!H13</f>
        <v>0</v>
      </c>
      <c r="I13" s="48">
        <f>'Demand Forecasts'!I13-'Demand Forecasts'!I13</f>
        <v>0</v>
      </c>
      <c r="J13" s="48">
        <f>'Demand Forecasts'!J13-'Demand Forecasts'!J13</f>
        <v>0</v>
      </c>
      <c r="K13" s="48">
        <f>'Demand Forecasts'!K13-'Demand Forecasts'!K13</f>
        <v>0</v>
      </c>
      <c r="L13" s="48">
        <f>'Demand Forecasts'!L13-'Demand Forecasts'!L13</f>
        <v>0</v>
      </c>
      <c r="M13" s="48">
        <f>'Demand Forecasts'!M13-'Demand Forecasts'!M13</f>
        <v>0</v>
      </c>
      <c r="N13" s="48">
        <f>'Demand Forecasts'!N13-'Demand Forecasts'!N13</f>
        <v>0</v>
      </c>
      <c r="O13" s="48">
        <f>'Demand Forecasts'!O13-'Demand Forecasts'!O13</f>
        <v>0</v>
      </c>
      <c r="P13" s="48">
        <f>'Demand Forecasts'!P13-'Demand Forecasts'!P13</f>
        <v>0</v>
      </c>
      <c r="Q13" s="53">
        <v>0</v>
      </c>
      <c r="R13" s="53">
        <v>0</v>
      </c>
      <c r="S13" s="53">
        <v>0</v>
      </c>
      <c r="T13" s="53">
        <v>0</v>
      </c>
      <c r="U13" s="53">
        <v>0</v>
      </c>
      <c r="V13" s="53">
        <v>0</v>
      </c>
      <c r="W13" s="53">
        <v>0</v>
      </c>
      <c r="Y13" s="49">
        <f t="shared" si="0"/>
        <v>0</v>
      </c>
    </row>
    <row r="14" spans="2:25" ht="13.5" thickBot="1" x14ac:dyDescent="0.25"/>
    <row r="15" spans="2:25" ht="13.5" thickBot="1" x14ac:dyDescent="0.25">
      <c r="D15" s="46" t="s">
        <v>21</v>
      </c>
      <c r="E15" s="47"/>
      <c r="F15" s="47"/>
      <c r="G15" s="47"/>
      <c r="H15" s="47"/>
      <c r="I15" s="47"/>
      <c r="J15" s="47"/>
      <c r="K15" s="47"/>
      <c r="L15" s="47"/>
      <c r="M15" s="47"/>
      <c r="N15" s="47"/>
      <c r="O15" s="47"/>
      <c r="P15" s="47"/>
      <c r="Q15" s="47"/>
      <c r="R15" s="47"/>
      <c r="S15" s="47"/>
      <c r="T15" s="47"/>
      <c r="U15" s="47"/>
      <c r="V15" s="47"/>
      <c r="W15" s="47"/>
      <c r="Y15" s="47"/>
    </row>
    <row r="16" spans="2:25" ht="13.5" thickBot="1" x14ac:dyDescent="0.25">
      <c r="D16" s="54" t="s">
        <v>22</v>
      </c>
      <c r="E16" s="48">
        <f>'Demand Forecasts'!E16-'Demand Forecasts'!E16</f>
        <v>0</v>
      </c>
      <c r="F16" s="48">
        <f>'Demand Forecasts'!F16-'Demand Forecasts'!F16</f>
        <v>0</v>
      </c>
      <c r="G16" s="48">
        <f>'Demand Forecasts'!G16-'Demand Forecasts'!G16</f>
        <v>0</v>
      </c>
      <c r="H16" s="48">
        <f>'Demand Forecasts'!H16-'Demand Forecasts'!H16</f>
        <v>0</v>
      </c>
      <c r="I16" s="48">
        <f>'Demand Forecasts'!I16-'Demand Forecasts'!I16</f>
        <v>0</v>
      </c>
      <c r="J16" s="48">
        <f>'Demand Forecasts'!J16-'Demand Forecasts'!J16</f>
        <v>0</v>
      </c>
      <c r="K16" s="48">
        <f>'Demand Forecasts'!K16-'Demand Forecasts'!K16</f>
        <v>0</v>
      </c>
      <c r="L16" s="48">
        <f>'Demand Forecasts'!L16-'Demand Forecasts'!L16</f>
        <v>0</v>
      </c>
      <c r="M16" s="48">
        <f>'Demand Forecasts'!M16-'Demand Forecasts'!M16</f>
        <v>0</v>
      </c>
      <c r="N16" s="48">
        <f>'Demand Forecasts'!N16-'Demand Forecasts'!N16</f>
        <v>0</v>
      </c>
      <c r="O16" s="48">
        <f>'Demand Forecasts'!O16-'Demand Forecasts'!O16</f>
        <v>0</v>
      </c>
      <c r="P16" s="48">
        <f>'Demand Forecasts'!P16-'Demand Forecasts'!P16</f>
        <v>0</v>
      </c>
      <c r="Q16" s="49">
        <v>0</v>
      </c>
      <c r="R16" s="49">
        <v>0</v>
      </c>
      <c r="S16" s="49">
        <v>0</v>
      </c>
      <c r="T16" s="49">
        <v>0</v>
      </c>
      <c r="U16" s="49">
        <v>0</v>
      </c>
      <c r="V16" s="49">
        <v>0</v>
      </c>
      <c r="W16" s="49">
        <v>0</v>
      </c>
      <c r="Y16" s="49">
        <f>SUM(S16:W16)</f>
        <v>0</v>
      </c>
    </row>
    <row r="17" spans="4:25" ht="13.5" thickBot="1" x14ac:dyDescent="0.25">
      <c r="D17" s="54" t="s">
        <v>23</v>
      </c>
      <c r="E17" s="48">
        <f>'Demand Forecasts'!E17-'Demand Forecasts'!E17</f>
        <v>0</v>
      </c>
      <c r="F17" s="48">
        <f>'Demand Forecasts'!F17-'Demand Forecasts'!F17</f>
        <v>0</v>
      </c>
      <c r="G17" s="48">
        <f>'Demand Forecasts'!G17-'Demand Forecasts'!G17</f>
        <v>0</v>
      </c>
      <c r="H17" s="48">
        <f>'Demand Forecasts'!H17-'Demand Forecasts'!H17</f>
        <v>0</v>
      </c>
      <c r="I17" s="48">
        <f>'Demand Forecasts'!I17-'Demand Forecasts'!I17</f>
        <v>0</v>
      </c>
      <c r="J17" s="48">
        <f>'Demand Forecasts'!J17-'Demand Forecasts'!J17</f>
        <v>0</v>
      </c>
      <c r="K17" s="48">
        <f>'Demand Forecasts'!K17-'Demand Forecasts'!K17</f>
        <v>0</v>
      </c>
      <c r="L17" s="48">
        <f>'Demand Forecasts'!L17-'Demand Forecasts'!L17</f>
        <v>0</v>
      </c>
      <c r="M17" s="48">
        <f>'Demand Forecasts'!M17-'Demand Forecasts'!M17</f>
        <v>0</v>
      </c>
      <c r="N17" s="48">
        <f>'Demand Forecasts'!N17-'Demand Forecasts'!N17</f>
        <v>0</v>
      </c>
      <c r="O17" s="48">
        <f>'Demand Forecasts'!O17-'Demand Forecasts'!O17</f>
        <v>0</v>
      </c>
      <c r="P17" s="48">
        <f>'Demand Forecasts'!P17-'Demand Forecasts'!P17</f>
        <v>0</v>
      </c>
      <c r="Q17" s="49">
        <v>0</v>
      </c>
      <c r="R17" s="49">
        <v>0</v>
      </c>
      <c r="S17" s="49">
        <v>0</v>
      </c>
      <c r="T17" s="49">
        <v>0</v>
      </c>
      <c r="U17" s="49">
        <v>0</v>
      </c>
      <c r="V17" s="49">
        <v>0</v>
      </c>
      <c r="W17" s="49">
        <v>0</v>
      </c>
      <c r="Y17" s="49">
        <f t="shared" ref="Y17:Y23" si="1">SUM(S17:W17)</f>
        <v>0</v>
      </c>
    </row>
    <row r="18" spans="4:25" ht="13.5" thickBot="1" x14ac:dyDescent="0.25">
      <c r="D18" s="54" t="s">
        <v>24</v>
      </c>
      <c r="E18" s="48">
        <f>'Demand Forecasts'!E18-'Demand Forecasts'!E18</f>
        <v>0</v>
      </c>
      <c r="F18" s="48">
        <f>'Demand Forecasts'!F18-'Demand Forecasts'!F18</f>
        <v>0</v>
      </c>
      <c r="G18" s="48">
        <f>'Demand Forecasts'!G18-'Demand Forecasts'!G18</f>
        <v>0</v>
      </c>
      <c r="H18" s="48">
        <f>'Demand Forecasts'!H18-'Demand Forecasts'!H18</f>
        <v>0</v>
      </c>
      <c r="I18" s="48">
        <f>'Demand Forecasts'!I18-'Demand Forecasts'!I18</f>
        <v>0</v>
      </c>
      <c r="J18" s="48">
        <f>'Demand Forecasts'!J18-'Demand Forecasts'!J18</f>
        <v>0</v>
      </c>
      <c r="K18" s="48">
        <f>'Demand Forecasts'!K18-'Demand Forecasts'!K18</f>
        <v>0</v>
      </c>
      <c r="L18" s="48">
        <f>'Demand Forecasts'!L18-'Demand Forecasts'!L18</f>
        <v>0</v>
      </c>
      <c r="M18" s="48">
        <f>'Demand Forecasts'!M18-'Demand Forecasts'!M18</f>
        <v>0</v>
      </c>
      <c r="N18" s="48">
        <f>'Demand Forecasts'!N18-'Demand Forecasts'!N18</f>
        <v>0</v>
      </c>
      <c r="O18" s="48">
        <f>'Demand Forecasts'!O18-'Demand Forecasts'!O18</f>
        <v>0</v>
      </c>
      <c r="P18" s="48">
        <f>'Demand Forecasts'!P18-'Demand Forecasts'!P18</f>
        <v>0</v>
      </c>
      <c r="Q18" s="49">
        <v>0</v>
      </c>
      <c r="R18" s="49">
        <v>0</v>
      </c>
      <c r="S18" s="49">
        <v>0</v>
      </c>
      <c r="T18" s="49">
        <v>0</v>
      </c>
      <c r="U18" s="49">
        <v>0</v>
      </c>
      <c r="V18" s="49">
        <v>0</v>
      </c>
      <c r="W18" s="49">
        <v>0</v>
      </c>
      <c r="Y18" s="49">
        <f t="shared" si="1"/>
        <v>0</v>
      </c>
    </row>
    <row r="19" spans="4:25" ht="13.5" thickBot="1" x14ac:dyDescent="0.25">
      <c r="D19" s="54" t="s">
        <v>25</v>
      </c>
      <c r="E19" s="48">
        <f>'Demand Forecasts'!E19-'Demand Forecasts'!E19</f>
        <v>0</v>
      </c>
      <c r="F19" s="48">
        <f>'Demand Forecasts'!F19-'Demand Forecasts'!F19</f>
        <v>0</v>
      </c>
      <c r="G19" s="48">
        <f>'Demand Forecasts'!G19-'Demand Forecasts'!G19</f>
        <v>0</v>
      </c>
      <c r="H19" s="48">
        <f>'Demand Forecasts'!H19-'Demand Forecasts'!H19</f>
        <v>0</v>
      </c>
      <c r="I19" s="48">
        <f>'Demand Forecasts'!I19-'Demand Forecasts'!I19</f>
        <v>0</v>
      </c>
      <c r="J19" s="48">
        <f>'Demand Forecasts'!J19-'Demand Forecasts'!J19</f>
        <v>0</v>
      </c>
      <c r="K19" s="48">
        <f>'Demand Forecasts'!K19-'Demand Forecasts'!K19</f>
        <v>0</v>
      </c>
      <c r="L19" s="48">
        <f>'Demand Forecasts'!L19-'Demand Forecasts'!L19</f>
        <v>0</v>
      </c>
      <c r="M19" s="48">
        <f>'Demand Forecasts'!M19-'Demand Forecasts'!M19</f>
        <v>0</v>
      </c>
      <c r="N19" s="48">
        <f>'Demand Forecasts'!N19-'Demand Forecasts'!N19</f>
        <v>0</v>
      </c>
      <c r="O19" s="48">
        <f>'Demand Forecasts'!O19-'Demand Forecasts'!O19</f>
        <v>0</v>
      </c>
      <c r="P19" s="48">
        <f>'Demand Forecasts'!P19-'Demand Forecasts'!P19</f>
        <v>0</v>
      </c>
      <c r="Q19" s="49">
        <v>0</v>
      </c>
      <c r="R19" s="49">
        <v>0</v>
      </c>
      <c r="S19" s="49">
        <v>0</v>
      </c>
      <c r="T19" s="49">
        <v>0</v>
      </c>
      <c r="U19" s="49">
        <v>0</v>
      </c>
      <c r="V19" s="49">
        <v>0</v>
      </c>
      <c r="W19" s="49">
        <v>0</v>
      </c>
      <c r="Y19" s="49">
        <f t="shared" si="1"/>
        <v>0</v>
      </c>
    </row>
    <row r="20" spans="4:25" ht="13.5" thickBot="1" x14ac:dyDescent="0.25">
      <c r="D20" s="56" t="s">
        <v>26</v>
      </c>
      <c r="E20" s="48">
        <f>'Demand Forecasts'!E20-'Demand Forecasts'!E20</f>
        <v>0</v>
      </c>
      <c r="F20" s="48">
        <f>'Demand Forecasts'!F20-'Demand Forecasts'!F20</f>
        <v>0</v>
      </c>
      <c r="G20" s="48">
        <f>'Demand Forecasts'!G20-'Demand Forecasts'!G20</f>
        <v>0</v>
      </c>
      <c r="H20" s="48">
        <f>'Demand Forecasts'!H20-'Demand Forecasts'!H20</f>
        <v>0</v>
      </c>
      <c r="I20" s="48">
        <f>'Demand Forecasts'!I20-'Demand Forecasts'!I20</f>
        <v>0</v>
      </c>
      <c r="J20" s="48">
        <f>'Demand Forecasts'!J20-'Demand Forecasts'!J20</f>
        <v>0</v>
      </c>
      <c r="K20" s="48">
        <f>'Demand Forecasts'!K20-'Demand Forecasts'!K20</f>
        <v>0</v>
      </c>
      <c r="L20" s="48">
        <f>'Demand Forecasts'!L20-'Demand Forecasts'!L20</f>
        <v>0</v>
      </c>
      <c r="M20" s="48">
        <f>'Demand Forecasts'!M20-'Demand Forecasts'!M20</f>
        <v>0</v>
      </c>
      <c r="N20" s="48">
        <f>'Demand Forecasts'!N20-'Demand Forecasts'!N20</f>
        <v>0</v>
      </c>
      <c r="O20" s="48">
        <f>'Demand Forecasts'!O20-'Demand Forecasts'!O20</f>
        <v>0</v>
      </c>
      <c r="P20" s="48">
        <f>'Demand Forecasts'!P20-'Demand Forecasts'!P20</f>
        <v>0</v>
      </c>
      <c r="Q20" s="49">
        <v>0</v>
      </c>
      <c r="R20" s="49">
        <v>0</v>
      </c>
      <c r="S20" s="49">
        <v>0</v>
      </c>
      <c r="T20" s="49">
        <v>0</v>
      </c>
      <c r="U20" s="49">
        <v>0</v>
      </c>
      <c r="V20" s="49">
        <v>0</v>
      </c>
      <c r="W20" s="49">
        <v>0</v>
      </c>
      <c r="Y20" s="49">
        <f t="shared" si="1"/>
        <v>0</v>
      </c>
    </row>
    <row r="21" spans="4:25" ht="13.5" thickBot="1" x14ac:dyDescent="0.25">
      <c r="D21" s="56" t="s">
        <v>15</v>
      </c>
      <c r="E21" s="48">
        <f>'Demand Forecasts'!E21-'Demand Forecasts'!E21</f>
        <v>0</v>
      </c>
      <c r="F21" s="48">
        <f>'Demand Forecasts'!F21-'Demand Forecasts'!F21</f>
        <v>0</v>
      </c>
      <c r="G21" s="48">
        <f>'Demand Forecasts'!G21-'Demand Forecasts'!G21</f>
        <v>0</v>
      </c>
      <c r="H21" s="48">
        <f>'Demand Forecasts'!H21-'Demand Forecasts'!H21</f>
        <v>0</v>
      </c>
      <c r="I21" s="48">
        <f>'Demand Forecasts'!I21-'Demand Forecasts'!I21</f>
        <v>0</v>
      </c>
      <c r="J21" s="48">
        <f>'Demand Forecasts'!J21-'Demand Forecasts'!J21</f>
        <v>0</v>
      </c>
      <c r="K21" s="48">
        <f>'Demand Forecasts'!K21-'Demand Forecasts'!K21</f>
        <v>0</v>
      </c>
      <c r="L21" s="48">
        <f>'Demand Forecasts'!L21-'Demand Forecasts'!L21</f>
        <v>0</v>
      </c>
      <c r="M21" s="48">
        <f>'Demand Forecasts'!M21-'Demand Forecasts'!M21</f>
        <v>0</v>
      </c>
      <c r="N21" s="48">
        <f>'Demand Forecasts'!N21-'Demand Forecasts'!N21</f>
        <v>0</v>
      </c>
      <c r="O21" s="48">
        <f>'Demand Forecasts'!O21-'Demand Forecasts'!O21</f>
        <v>0</v>
      </c>
      <c r="P21" s="48">
        <f>'Demand Forecasts'!P21-'Demand Forecasts'!P21</f>
        <v>0</v>
      </c>
      <c r="Q21" s="49">
        <v>0</v>
      </c>
      <c r="R21" s="49">
        <v>0</v>
      </c>
      <c r="S21" s="49">
        <v>0</v>
      </c>
      <c r="T21" s="49">
        <v>0</v>
      </c>
      <c r="U21" s="49">
        <v>0</v>
      </c>
      <c r="V21" s="49">
        <v>0</v>
      </c>
      <c r="W21" s="49">
        <v>0</v>
      </c>
      <c r="Y21" s="49">
        <f t="shared" si="1"/>
        <v>0</v>
      </c>
    </row>
    <row r="22" spans="4:25" ht="13.5" thickBot="1" x14ac:dyDescent="0.25">
      <c r="D22" s="55" t="s">
        <v>16</v>
      </c>
      <c r="E22" s="48">
        <f>'Demand Forecasts'!E22-'Demand Forecasts'!E22</f>
        <v>0</v>
      </c>
      <c r="F22" s="48">
        <f>'Demand Forecasts'!F22-'Demand Forecasts'!F22</f>
        <v>0</v>
      </c>
      <c r="G22" s="48">
        <f>'Demand Forecasts'!G22-'Demand Forecasts'!G22</f>
        <v>0</v>
      </c>
      <c r="H22" s="48">
        <f>'Demand Forecasts'!H22-'Demand Forecasts'!H22</f>
        <v>0</v>
      </c>
      <c r="I22" s="48">
        <f>'Demand Forecasts'!I22-'Demand Forecasts'!I22</f>
        <v>0</v>
      </c>
      <c r="J22" s="48">
        <f>'Demand Forecasts'!J22-'Demand Forecasts'!J22</f>
        <v>0</v>
      </c>
      <c r="K22" s="48">
        <f>'Demand Forecasts'!K22-'Demand Forecasts'!K22</f>
        <v>0</v>
      </c>
      <c r="L22" s="48">
        <f>'Demand Forecasts'!L22-'Demand Forecasts'!L22</f>
        <v>0</v>
      </c>
      <c r="M22" s="48">
        <f>'Demand Forecasts'!M22-'Demand Forecasts'!M22</f>
        <v>0</v>
      </c>
      <c r="N22" s="48">
        <f>'Demand Forecasts'!N22-'Demand Forecasts'!N22</f>
        <v>0</v>
      </c>
      <c r="O22" s="48">
        <f>'Demand Forecasts'!O22-'Demand Forecasts'!O22</f>
        <v>0</v>
      </c>
      <c r="P22" s="48">
        <f>'Demand Forecasts'!P22-'Demand Forecasts'!P22</f>
        <v>0</v>
      </c>
      <c r="Q22" s="49">
        <v>0</v>
      </c>
      <c r="R22" s="49">
        <v>0</v>
      </c>
      <c r="S22" s="49">
        <v>0</v>
      </c>
      <c r="T22" s="49">
        <v>0</v>
      </c>
      <c r="U22" s="49">
        <v>0</v>
      </c>
      <c r="V22" s="49">
        <v>0</v>
      </c>
      <c r="W22" s="49">
        <v>0</v>
      </c>
      <c r="Y22" s="49">
        <f t="shared" si="1"/>
        <v>0</v>
      </c>
    </row>
    <row r="23" spans="4:25" ht="13.5" thickBot="1" x14ac:dyDescent="0.25">
      <c r="D23" s="56" t="s">
        <v>17</v>
      </c>
      <c r="E23" s="48">
        <f>'Demand Forecasts'!E23-'Demand Forecasts'!E23</f>
        <v>0</v>
      </c>
      <c r="F23" s="48">
        <f>'Demand Forecasts'!F23-'Demand Forecasts'!F23</f>
        <v>0</v>
      </c>
      <c r="G23" s="48">
        <f>'Demand Forecasts'!G23-'Demand Forecasts'!G23</f>
        <v>0</v>
      </c>
      <c r="H23" s="48">
        <f>'Demand Forecasts'!H23-'Demand Forecasts'!H23</f>
        <v>0</v>
      </c>
      <c r="I23" s="48">
        <f>'Demand Forecasts'!I23-'Demand Forecasts'!I23</f>
        <v>0</v>
      </c>
      <c r="J23" s="48">
        <f>'Demand Forecasts'!J23-'Demand Forecasts'!J23</f>
        <v>0</v>
      </c>
      <c r="K23" s="48">
        <f>'Demand Forecasts'!K23-'Demand Forecasts'!K23</f>
        <v>0</v>
      </c>
      <c r="L23" s="48">
        <f>'Demand Forecasts'!L23-'Demand Forecasts'!L23</f>
        <v>0</v>
      </c>
      <c r="M23" s="48">
        <f>'Demand Forecasts'!M23-'Demand Forecasts'!M23</f>
        <v>0</v>
      </c>
      <c r="N23" s="48">
        <f>'Demand Forecasts'!N23-'Demand Forecasts'!N23</f>
        <v>0</v>
      </c>
      <c r="O23" s="48">
        <f>'Demand Forecasts'!O23-'Demand Forecasts'!O23</f>
        <v>0</v>
      </c>
      <c r="P23" s="48">
        <f>'Demand Forecasts'!P23-'Demand Forecasts'!P23</f>
        <v>0</v>
      </c>
      <c r="Q23" s="49">
        <v>0</v>
      </c>
      <c r="R23" s="49">
        <v>0</v>
      </c>
      <c r="S23" s="49">
        <v>0</v>
      </c>
      <c r="T23" s="49">
        <v>0</v>
      </c>
      <c r="U23" s="49">
        <v>0</v>
      </c>
      <c r="V23" s="49">
        <v>0</v>
      </c>
      <c r="W23" s="49">
        <v>0</v>
      </c>
      <c r="Y23" s="49">
        <f t="shared" si="1"/>
        <v>0</v>
      </c>
    </row>
    <row r="24" spans="4:25" ht="13.5" thickBot="1" x14ac:dyDescent="0.25"/>
    <row r="25" spans="4:25" ht="13.5" thickBot="1" x14ac:dyDescent="0.25">
      <c r="D25" s="46" t="s">
        <v>27</v>
      </c>
      <c r="E25" s="47"/>
      <c r="F25" s="47"/>
      <c r="G25" s="47"/>
      <c r="H25" s="47"/>
      <c r="I25" s="47"/>
      <c r="J25" s="47"/>
      <c r="K25" s="47"/>
      <c r="L25" s="47"/>
      <c r="M25" s="47"/>
      <c r="N25" s="47"/>
      <c r="O25" s="47"/>
      <c r="P25" s="47"/>
      <c r="Q25" s="47"/>
      <c r="R25" s="47"/>
      <c r="S25" s="47"/>
      <c r="T25" s="47"/>
      <c r="U25" s="47"/>
      <c r="V25" s="47"/>
      <c r="W25" s="47"/>
      <c r="Y25" s="47"/>
    </row>
    <row r="26" spans="4:25" ht="13.5" thickBot="1" x14ac:dyDescent="0.25">
      <c r="D26" s="54" t="s">
        <v>14</v>
      </c>
      <c r="E26" s="48">
        <f>'Demand Forecasts'!E26-'Demand Forecasts'!E26</f>
        <v>0</v>
      </c>
      <c r="F26" s="48">
        <f>'Demand Forecasts'!F26-'Demand Forecasts'!F26</f>
        <v>0</v>
      </c>
      <c r="G26" s="48">
        <f>'Demand Forecasts'!G26-'Demand Forecasts'!G26</f>
        <v>0</v>
      </c>
      <c r="H26" s="48">
        <f>'Demand Forecasts'!H26-'Demand Forecasts'!H26</f>
        <v>0</v>
      </c>
      <c r="I26" s="48">
        <f>'Demand Forecasts'!I26-'Demand Forecasts'!I26</f>
        <v>0</v>
      </c>
      <c r="J26" s="48">
        <f>'Demand Forecasts'!J26-'Demand Forecasts'!J26</f>
        <v>0</v>
      </c>
      <c r="K26" s="48">
        <f>'Demand Forecasts'!K26-'Demand Forecasts'!K26</f>
        <v>0</v>
      </c>
      <c r="L26" s="48">
        <f>'Demand Forecasts'!L26-'Demand Forecasts'!L26</f>
        <v>0</v>
      </c>
      <c r="M26" s="48">
        <f>'Demand Forecasts'!M26-'Demand Forecasts'!M26</f>
        <v>0</v>
      </c>
      <c r="N26" s="48">
        <f>'Demand Forecasts'!N26-'Demand Forecasts'!N26</f>
        <v>0</v>
      </c>
      <c r="O26" s="48">
        <f>'Demand Forecasts'!O26-'Demand Forecasts'!O26</f>
        <v>0</v>
      </c>
      <c r="P26" s="48">
        <f>'Demand Forecasts'!P26-'Demand Forecasts'!P26</f>
        <v>0</v>
      </c>
      <c r="Q26" s="49">
        <v>0</v>
      </c>
      <c r="R26" s="49">
        <v>0</v>
      </c>
      <c r="S26" s="49">
        <v>0</v>
      </c>
      <c r="T26" s="49">
        <v>0</v>
      </c>
      <c r="U26" s="49">
        <v>0</v>
      </c>
      <c r="V26" s="49">
        <v>0</v>
      </c>
      <c r="W26" s="49">
        <v>0</v>
      </c>
      <c r="Y26" s="49">
        <f t="shared" ref="Y26:Y29" si="2">SUM(S26:W26)</f>
        <v>0</v>
      </c>
    </row>
    <row r="27" spans="4:25" ht="13.5" thickBot="1" x14ac:dyDescent="0.25">
      <c r="D27" s="54" t="s">
        <v>15</v>
      </c>
      <c r="E27" s="48">
        <f>'Demand Forecasts'!E27-'Demand Forecasts'!E27</f>
        <v>0</v>
      </c>
      <c r="F27" s="48">
        <f>'Demand Forecasts'!F27-'Demand Forecasts'!F27</f>
        <v>0</v>
      </c>
      <c r="G27" s="48">
        <f>'Demand Forecasts'!G27-'Demand Forecasts'!G27</f>
        <v>0</v>
      </c>
      <c r="H27" s="48">
        <f>'Demand Forecasts'!H27-'Demand Forecasts'!H27</f>
        <v>0</v>
      </c>
      <c r="I27" s="48">
        <f>'Demand Forecasts'!I27-'Demand Forecasts'!I27</f>
        <v>0</v>
      </c>
      <c r="J27" s="48">
        <f>'Demand Forecasts'!J27-'Demand Forecasts'!J27</f>
        <v>0</v>
      </c>
      <c r="K27" s="48">
        <f>'Demand Forecasts'!K27-'Demand Forecasts'!K27</f>
        <v>0</v>
      </c>
      <c r="L27" s="48">
        <f>'Demand Forecasts'!L27-'Demand Forecasts'!L27</f>
        <v>0</v>
      </c>
      <c r="M27" s="48">
        <f>'Demand Forecasts'!M27-'Demand Forecasts'!M27</f>
        <v>0</v>
      </c>
      <c r="N27" s="48">
        <f>'Demand Forecasts'!N27-'Demand Forecasts'!N27</f>
        <v>0</v>
      </c>
      <c r="O27" s="48">
        <f>'Demand Forecasts'!O27-'Demand Forecasts'!O27</f>
        <v>0</v>
      </c>
      <c r="P27" s="48">
        <f>'Demand Forecasts'!P27-'Demand Forecasts'!P27</f>
        <v>0</v>
      </c>
      <c r="Q27" s="49">
        <v>0</v>
      </c>
      <c r="R27" s="49">
        <v>0</v>
      </c>
      <c r="S27" s="49">
        <v>0</v>
      </c>
      <c r="T27" s="49">
        <v>0</v>
      </c>
      <c r="U27" s="49">
        <v>0</v>
      </c>
      <c r="V27" s="49">
        <v>0</v>
      </c>
      <c r="W27" s="49">
        <v>0</v>
      </c>
      <c r="Y27" s="49">
        <f t="shared" si="2"/>
        <v>0</v>
      </c>
    </row>
    <row r="28" spans="4:25" ht="13.5" thickBot="1" x14ac:dyDescent="0.25">
      <c r="D28" s="54" t="s">
        <v>28</v>
      </c>
      <c r="E28" s="48">
        <f>'Demand Forecasts'!E28-'Demand Forecasts'!E28</f>
        <v>0</v>
      </c>
      <c r="F28" s="48">
        <f>'Demand Forecasts'!F28-'Demand Forecasts'!F28</f>
        <v>0</v>
      </c>
      <c r="G28" s="48">
        <f>'Demand Forecasts'!G28-'Demand Forecasts'!G28</f>
        <v>0</v>
      </c>
      <c r="H28" s="48">
        <f>'Demand Forecasts'!H28-'Demand Forecasts'!H28</f>
        <v>0</v>
      </c>
      <c r="I28" s="48">
        <f>'Demand Forecasts'!I28-'Demand Forecasts'!I28</f>
        <v>0</v>
      </c>
      <c r="J28" s="48">
        <f>'Demand Forecasts'!J28-'Demand Forecasts'!J28</f>
        <v>0</v>
      </c>
      <c r="K28" s="48">
        <f>'Demand Forecasts'!K28-'Demand Forecasts'!K28</f>
        <v>0</v>
      </c>
      <c r="L28" s="48">
        <f>'Demand Forecasts'!L28-'Demand Forecasts'!L28</f>
        <v>0</v>
      </c>
      <c r="M28" s="48">
        <f>'Demand Forecasts'!M28-'Demand Forecasts'!M28</f>
        <v>0</v>
      </c>
      <c r="N28" s="48">
        <f>'Demand Forecasts'!N28-'Demand Forecasts'!N28</f>
        <v>0</v>
      </c>
      <c r="O28" s="48">
        <f>'Demand Forecasts'!O28-'Demand Forecasts'!O28</f>
        <v>0</v>
      </c>
      <c r="P28" s="48">
        <f>'Demand Forecasts'!P28-'Demand Forecasts'!P28</f>
        <v>0</v>
      </c>
      <c r="Q28" s="49">
        <v>0</v>
      </c>
      <c r="R28" s="49">
        <v>0</v>
      </c>
      <c r="S28" s="49">
        <v>0</v>
      </c>
      <c r="T28" s="49">
        <v>0</v>
      </c>
      <c r="U28" s="49">
        <v>0</v>
      </c>
      <c r="V28" s="49">
        <v>0</v>
      </c>
      <c r="W28" s="49">
        <v>0</v>
      </c>
      <c r="Y28" s="49">
        <f t="shared" si="2"/>
        <v>0</v>
      </c>
    </row>
    <row r="29" spans="4:25" ht="13.5" thickBot="1" x14ac:dyDescent="0.25">
      <c r="D29" s="56" t="s">
        <v>29</v>
      </c>
      <c r="E29" s="63"/>
      <c r="F29" s="63"/>
      <c r="G29" s="63"/>
      <c r="H29" s="63"/>
      <c r="I29" s="63"/>
      <c r="J29" s="63"/>
      <c r="K29" s="63"/>
      <c r="L29" s="63"/>
      <c r="M29" s="63"/>
      <c r="N29" s="63"/>
      <c r="O29" s="63"/>
      <c r="P29" s="63"/>
      <c r="Q29" s="49">
        <v>0</v>
      </c>
      <c r="R29" s="49">
        <v>0</v>
      </c>
      <c r="S29" s="49">
        <v>0</v>
      </c>
      <c r="T29" s="49">
        <v>0</v>
      </c>
      <c r="U29" s="49">
        <v>0</v>
      </c>
      <c r="V29" s="49">
        <v>0</v>
      </c>
      <c r="W29" s="49">
        <v>0</v>
      </c>
      <c r="Y29" s="49">
        <f t="shared" si="2"/>
        <v>0</v>
      </c>
    </row>
    <row r="30" spans="4:25" ht="13.5" thickBot="1" x14ac:dyDescent="0.25"/>
    <row r="31" spans="4:25" ht="23.25" thickBot="1" x14ac:dyDescent="0.25">
      <c r="D31" s="42" t="s">
        <v>32</v>
      </c>
      <c r="E31" s="43">
        <v>2002</v>
      </c>
      <c r="F31" s="43">
        <v>2003</v>
      </c>
      <c r="G31" s="43">
        <v>2004</v>
      </c>
      <c r="H31" s="43">
        <v>2005</v>
      </c>
      <c r="I31" s="43">
        <v>2006</v>
      </c>
      <c r="J31" s="43">
        <v>2007</v>
      </c>
      <c r="K31" s="43">
        <v>2008</v>
      </c>
      <c r="L31" s="43">
        <v>2009</v>
      </c>
      <c r="M31" s="43">
        <v>2010</v>
      </c>
      <c r="N31" s="43">
        <v>2011</v>
      </c>
      <c r="O31" s="43">
        <v>2012</v>
      </c>
      <c r="P31" s="43">
        <v>2013</v>
      </c>
      <c r="Q31" s="45">
        <v>2014</v>
      </c>
      <c r="R31" s="44">
        <v>2015</v>
      </c>
      <c r="S31" s="44">
        <v>2016</v>
      </c>
      <c r="T31" s="44">
        <v>2017</v>
      </c>
      <c r="U31" s="44">
        <v>2018</v>
      </c>
      <c r="V31" s="44">
        <v>2019</v>
      </c>
      <c r="W31" s="45">
        <v>2020</v>
      </c>
      <c r="Y31" s="45" t="s">
        <v>37</v>
      </c>
    </row>
    <row r="32" spans="4:25" ht="13.5" thickBot="1" x14ac:dyDescent="0.25">
      <c r="D32" s="54" t="s">
        <v>33</v>
      </c>
      <c r="E32" s="48">
        <f>'Demand Forecasts'!E32-'Demand Forecasts'!E32</f>
        <v>0</v>
      </c>
      <c r="F32" s="48">
        <f>'Demand Forecasts'!F32-'Demand Forecasts'!F32</f>
        <v>0</v>
      </c>
      <c r="G32" s="48">
        <f>'Demand Forecasts'!G32-'Demand Forecasts'!G32</f>
        <v>0</v>
      </c>
      <c r="H32" s="48">
        <f>'Demand Forecasts'!H32-'Demand Forecasts'!H32</f>
        <v>0</v>
      </c>
      <c r="I32" s="48">
        <f>'Demand Forecasts'!I32-'Demand Forecasts'!I32</f>
        <v>0</v>
      </c>
      <c r="J32" s="48">
        <f>'Demand Forecasts'!J32-'Demand Forecasts'!J32</f>
        <v>0</v>
      </c>
      <c r="K32" s="48">
        <f>'Demand Forecasts'!K32-'Demand Forecasts'!K32</f>
        <v>0</v>
      </c>
      <c r="L32" s="48">
        <f>'Demand Forecasts'!L32-'Demand Forecasts'!L32</f>
        <v>0</v>
      </c>
      <c r="M32" s="48">
        <f>'Demand Forecasts'!M32-'Demand Forecasts'!M32</f>
        <v>0</v>
      </c>
      <c r="N32" s="48">
        <f>'Demand Forecasts'!N32-'Demand Forecasts'!N32</f>
        <v>0</v>
      </c>
      <c r="O32" s="48">
        <f>'Demand Forecasts'!O32-'Demand Forecasts'!O32</f>
        <v>0</v>
      </c>
      <c r="P32" s="48">
        <f>'Demand Forecasts'!P32-'Demand Forecasts'!P32</f>
        <v>0</v>
      </c>
      <c r="Q32" s="49">
        <v>0</v>
      </c>
      <c r="R32" s="49">
        <v>0</v>
      </c>
      <c r="S32" s="49">
        <v>0</v>
      </c>
      <c r="T32" s="49">
        <v>0</v>
      </c>
      <c r="U32" s="49">
        <v>0</v>
      </c>
      <c r="V32" s="49">
        <v>0</v>
      </c>
      <c r="W32" s="49">
        <v>0</v>
      </c>
      <c r="Y32" s="49">
        <f t="shared" ref="Y32:Y34" si="3">SUM(S32:W32)</f>
        <v>0</v>
      </c>
    </row>
    <row r="33" spans="3:25" ht="13.5" thickBot="1" x14ac:dyDescent="0.25">
      <c r="D33" s="54" t="s">
        <v>34</v>
      </c>
      <c r="E33" s="48">
        <f>'Demand Forecasts'!E33-'Demand Forecasts'!E33</f>
        <v>0</v>
      </c>
      <c r="F33" s="48">
        <f>'Demand Forecasts'!F33-'Demand Forecasts'!F33</f>
        <v>0</v>
      </c>
      <c r="G33" s="48">
        <f>'Demand Forecasts'!G33-'Demand Forecasts'!G33</f>
        <v>0</v>
      </c>
      <c r="H33" s="48">
        <f>'Demand Forecasts'!H33-'Demand Forecasts'!H33</f>
        <v>0</v>
      </c>
      <c r="I33" s="48">
        <f>'Demand Forecasts'!I33-'Demand Forecasts'!I33</f>
        <v>0</v>
      </c>
      <c r="J33" s="48">
        <f>'Demand Forecasts'!J33-'Demand Forecasts'!J33</f>
        <v>0</v>
      </c>
      <c r="K33" s="48">
        <f>'Demand Forecasts'!K33-'Demand Forecasts'!K33</f>
        <v>0</v>
      </c>
      <c r="L33" s="48">
        <f>'Demand Forecasts'!L33-'Demand Forecasts'!L33</f>
        <v>0</v>
      </c>
      <c r="M33" s="48">
        <f>'Demand Forecasts'!M33-'Demand Forecasts'!M33</f>
        <v>0</v>
      </c>
      <c r="N33" s="48">
        <f>'Demand Forecasts'!N33-'Demand Forecasts'!N33</f>
        <v>0</v>
      </c>
      <c r="O33" s="48">
        <f>'Demand Forecasts'!O33-'Demand Forecasts'!O33</f>
        <v>0</v>
      </c>
      <c r="P33" s="48">
        <f>'Demand Forecasts'!P33-'Demand Forecasts'!P33</f>
        <v>0</v>
      </c>
      <c r="Q33" s="49">
        <v>0</v>
      </c>
      <c r="R33" s="49">
        <v>0</v>
      </c>
      <c r="S33" s="49">
        <v>0</v>
      </c>
      <c r="T33" s="49">
        <v>0</v>
      </c>
      <c r="U33" s="49">
        <v>0</v>
      </c>
      <c r="V33" s="49">
        <v>0</v>
      </c>
      <c r="W33" s="49">
        <v>0</v>
      </c>
      <c r="Y33" s="49">
        <f t="shared" si="3"/>
        <v>0</v>
      </c>
    </row>
    <row r="34" spans="3:25" ht="13.5" thickBot="1" x14ac:dyDescent="0.25">
      <c r="D34" s="54" t="s">
        <v>35</v>
      </c>
      <c r="E34" s="48">
        <f>'Demand Forecasts'!E34-'Demand Forecasts'!E34</f>
        <v>0</v>
      </c>
      <c r="F34" s="48">
        <f>'Demand Forecasts'!F34-'Demand Forecasts'!F34</f>
        <v>0</v>
      </c>
      <c r="G34" s="48">
        <f>'Demand Forecasts'!G34-'Demand Forecasts'!G34</f>
        <v>0</v>
      </c>
      <c r="H34" s="48">
        <f>'Demand Forecasts'!H34-'Demand Forecasts'!H34</f>
        <v>0</v>
      </c>
      <c r="I34" s="48">
        <f>'Demand Forecasts'!I34-'Demand Forecasts'!I34</f>
        <v>0</v>
      </c>
      <c r="J34" s="48">
        <f>'Demand Forecasts'!J34-'Demand Forecasts'!J34</f>
        <v>0</v>
      </c>
      <c r="K34" s="48">
        <f>'Demand Forecasts'!K34-'Demand Forecasts'!K34</f>
        <v>0</v>
      </c>
      <c r="L34" s="48">
        <f>'Demand Forecasts'!L34-'Demand Forecasts'!L34</f>
        <v>0</v>
      </c>
      <c r="M34" s="48">
        <f>'Demand Forecasts'!M34-'Demand Forecasts'!M34</f>
        <v>0</v>
      </c>
      <c r="N34" s="48">
        <f>'Demand Forecasts'!N34-'Demand Forecasts'!N34</f>
        <v>0</v>
      </c>
      <c r="O34" s="48">
        <f>'Demand Forecasts'!O34-'Demand Forecasts'!O34</f>
        <v>0</v>
      </c>
      <c r="P34" s="48">
        <f>'Demand Forecasts'!P34-'Demand Forecasts'!P34</f>
        <v>0</v>
      </c>
      <c r="Q34" s="49">
        <v>0</v>
      </c>
      <c r="R34" s="49">
        <v>0</v>
      </c>
      <c r="S34" s="49">
        <v>0</v>
      </c>
      <c r="T34" s="49">
        <v>0</v>
      </c>
      <c r="U34" s="49">
        <v>0</v>
      </c>
      <c r="V34" s="49">
        <v>0</v>
      </c>
      <c r="W34" s="49">
        <v>0</v>
      </c>
      <c r="Y34" s="49">
        <f t="shared" si="3"/>
        <v>0</v>
      </c>
    </row>
    <row r="36" spans="3:25" x14ac:dyDescent="0.2">
      <c r="C36" s="27" t="s">
        <v>19</v>
      </c>
    </row>
    <row r="37" spans="3:25" ht="15.75" thickBot="1" x14ac:dyDescent="0.3">
      <c r="C37" s="40"/>
      <c r="W37" s="41"/>
      <c r="Y37" s="41"/>
    </row>
    <row r="38" spans="3:25" ht="23.25" thickBot="1" x14ac:dyDescent="0.3">
      <c r="C38" s="40"/>
      <c r="D38" s="42" t="s">
        <v>12</v>
      </c>
      <c r="E38" s="43">
        <v>2002</v>
      </c>
      <c r="F38" s="43">
        <v>2003</v>
      </c>
      <c r="G38" s="43">
        <v>2004</v>
      </c>
      <c r="H38" s="43">
        <v>2005</v>
      </c>
      <c r="I38" s="43">
        <v>2006</v>
      </c>
      <c r="J38" s="43">
        <v>2007</v>
      </c>
      <c r="K38" s="43">
        <v>2008</v>
      </c>
      <c r="L38" s="43">
        <v>2009</v>
      </c>
      <c r="M38" s="43">
        <v>2010</v>
      </c>
      <c r="N38" s="43">
        <v>2011</v>
      </c>
      <c r="O38" s="43">
        <v>2012</v>
      </c>
      <c r="P38" s="43">
        <v>2013</v>
      </c>
      <c r="Q38" s="45">
        <v>2014</v>
      </c>
      <c r="R38" s="44">
        <v>2015</v>
      </c>
      <c r="S38" s="44">
        <v>2016</v>
      </c>
      <c r="T38" s="44">
        <v>2017</v>
      </c>
      <c r="U38" s="44">
        <v>2018</v>
      </c>
      <c r="V38" s="44">
        <v>2019</v>
      </c>
      <c r="W38" s="45">
        <v>2020</v>
      </c>
      <c r="Y38" s="45" t="s">
        <v>37</v>
      </c>
    </row>
    <row r="39" spans="3:25" ht="15.75" thickBot="1" x14ac:dyDescent="0.3">
      <c r="C39" s="40"/>
    </row>
    <row r="40" spans="3:25" ht="15.75" thickBot="1" x14ac:dyDescent="0.3">
      <c r="C40" s="40"/>
      <c r="D40" s="46" t="s">
        <v>13</v>
      </c>
      <c r="E40" s="47"/>
      <c r="F40" s="47"/>
      <c r="G40" s="47"/>
      <c r="H40" s="47"/>
      <c r="I40" s="47"/>
      <c r="J40" s="47"/>
      <c r="K40" s="47"/>
      <c r="L40" s="47"/>
      <c r="M40" s="47"/>
      <c r="N40" s="47"/>
      <c r="O40" s="47"/>
      <c r="P40" s="47"/>
      <c r="Q40" s="47"/>
      <c r="R40" s="47"/>
      <c r="S40" s="47"/>
      <c r="T40" s="47"/>
      <c r="U40" s="47"/>
      <c r="V40" s="47"/>
      <c r="W40" s="47"/>
      <c r="Y40" s="47"/>
    </row>
    <row r="41" spans="3:25" ht="15.75" thickBot="1" x14ac:dyDescent="0.3">
      <c r="C41" s="40"/>
      <c r="D41" s="54" t="s">
        <v>14</v>
      </c>
      <c r="E41" s="48">
        <f>'Demand Forecasts'!E41-'Demand Forecasts'!E9</f>
        <v>0</v>
      </c>
      <c r="F41" s="48">
        <f>'Demand Forecasts'!F41-'Demand Forecasts'!F9</f>
        <v>0</v>
      </c>
      <c r="G41" s="48">
        <f>'Demand Forecasts'!G41-'Demand Forecasts'!G9</f>
        <v>0</v>
      </c>
      <c r="H41" s="48">
        <f>'Demand Forecasts'!H41-'Demand Forecasts'!H9</f>
        <v>0</v>
      </c>
      <c r="I41" s="48">
        <f>'Demand Forecasts'!I41-'Demand Forecasts'!I9</f>
        <v>0</v>
      </c>
      <c r="J41" s="48">
        <f>'Demand Forecasts'!J41-'Demand Forecasts'!J9</f>
        <v>0</v>
      </c>
      <c r="K41" s="48">
        <f>'Demand Forecasts'!K41-'Demand Forecasts'!K9</f>
        <v>0</v>
      </c>
      <c r="L41" s="48">
        <f>'Demand Forecasts'!L41-'Demand Forecasts'!L9</f>
        <v>0</v>
      </c>
      <c r="M41" s="48">
        <f>'Demand Forecasts'!M41-'Demand Forecasts'!M9</f>
        <v>0</v>
      </c>
      <c r="N41" s="48">
        <f>'Demand Forecasts'!N41-'Demand Forecasts'!N9</f>
        <v>0</v>
      </c>
      <c r="O41" s="48">
        <f>'Demand Forecasts'!O41-'Demand Forecasts'!O9</f>
        <v>0</v>
      </c>
      <c r="P41" s="48">
        <f>'Demand Forecasts'!P41-'Demand Forecasts'!P9</f>
        <v>0</v>
      </c>
      <c r="Q41" s="49">
        <f>'Demand Forecasts'!Q41-'Demand Forecasts'!Q9</f>
        <v>0</v>
      </c>
      <c r="R41" s="49">
        <f>'Demand Forecasts'!R41-'Demand Forecasts'!R9</f>
        <v>-64560.804166380316</v>
      </c>
      <c r="S41" s="49">
        <f>'Demand Forecasts'!S41-'Demand Forecasts'!S9</f>
        <v>11732.549886412919</v>
      </c>
      <c r="T41" s="49">
        <f>'Demand Forecasts'!T41-'Demand Forecasts'!T9</f>
        <v>25107.609987962991</v>
      </c>
      <c r="U41" s="49">
        <f>'Demand Forecasts'!U41-'Demand Forecasts'!U9</f>
        <v>29421.14978909865</v>
      </c>
      <c r="V41" s="49">
        <f>'Demand Forecasts'!V41-'Demand Forecasts'!V9</f>
        <v>24110.489613927901</v>
      </c>
      <c r="W41" s="49">
        <f>'Demand Forecasts'!W41-'Demand Forecasts'!W9</f>
        <v>19008.614697601646</v>
      </c>
      <c r="Y41" s="49">
        <f t="shared" ref="Y41:Y45" si="4">SUM(S41:W41)</f>
        <v>109380.41397500411</v>
      </c>
    </row>
    <row r="42" spans="3:25" ht="15.75" thickBot="1" x14ac:dyDescent="0.3">
      <c r="C42" s="40"/>
      <c r="D42" s="54" t="s">
        <v>15</v>
      </c>
      <c r="E42" s="48">
        <f>'Demand Forecasts'!E42-'Demand Forecasts'!E10</f>
        <v>0</v>
      </c>
      <c r="F42" s="48">
        <f>'Demand Forecasts'!F42-'Demand Forecasts'!F10</f>
        <v>0</v>
      </c>
      <c r="G42" s="48">
        <f>'Demand Forecasts'!G42-'Demand Forecasts'!G10</f>
        <v>0</v>
      </c>
      <c r="H42" s="48">
        <f>'Demand Forecasts'!H42-'Demand Forecasts'!H10</f>
        <v>0</v>
      </c>
      <c r="I42" s="48">
        <f>'Demand Forecasts'!I42-'Demand Forecasts'!I10</f>
        <v>0</v>
      </c>
      <c r="J42" s="48">
        <f>'Demand Forecasts'!J42-'Demand Forecasts'!J10</f>
        <v>0</v>
      </c>
      <c r="K42" s="48">
        <f>'Demand Forecasts'!K42-'Demand Forecasts'!K10</f>
        <v>0</v>
      </c>
      <c r="L42" s="48">
        <f>'Demand Forecasts'!L42-'Demand Forecasts'!L10</f>
        <v>0</v>
      </c>
      <c r="M42" s="48">
        <f>'Demand Forecasts'!M42-'Demand Forecasts'!M10</f>
        <v>0</v>
      </c>
      <c r="N42" s="48">
        <f>'Demand Forecasts'!N42-'Demand Forecasts'!N10</f>
        <v>0</v>
      </c>
      <c r="O42" s="48">
        <f>'Demand Forecasts'!O42-'Demand Forecasts'!O10</f>
        <v>0</v>
      </c>
      <c r="P42" s="48">
        <f>'Demand Forecasts'!P42-'Demand Forecasts'!P10</f>
        <v>0</v>
      </c>
      <c r="Q42" s="49">
        <f>'Demand Forecasts'!Q42-'Demand Forecasts'!Q10</f>
        <v>0</v>
      </c>
      <c r="R42" s="49">
        <f>'Demand Forecasts'!R42-'Demand Forecasts'!R10</f>
        <v>-18082.346376591362</v>
      </c>
      <c r="S42" s="49">
        <f>'Demand Forecasts'!S42-'Demand Forecasts'!S10</f>
        <v>47253.183791790158</v>
      </c>
      <c r="T42" s="49">
        <f>'Demand Forecasts'!T42-'Demand Forecasts'!T10</f>
        <v>53237.449908101</v>
      </c>
      <c r="U42" s="49">
        <f>'Demand Forecasts'!U42-'Demand Forecasts'!U10</f>
        <v>46091.700718990527</v>
      </c>
      <c r="V42" s="49">
        <f>'Demand Forecasts'!V42-'Demand Forecasts'!V10</f>
        <v>40890.589331558906</v>
      </c>
      <c r="W42" s="49">
        <f>'Demand Forecasts'!W42-'Demand Forecasts'!W10</f>
        <v>37571.017144901678</v>
      </c>
      <c r="Y42" s="49">
        <f t="shared" si="4"/>
        <v>225043.94089534227</v>
      </c>
    </row>
    <row r="43" spans="3:25" ht="15.75" thickBot="1" x14ac:dyDescent="0.3">
      <c r="C43" s="40"/>
      <c r="D43" s="55" t="s">
        <v>16</v>
      </c>
      <c r="E43" s="48">
        <f>'Demand Forecasts'!E43-'Demand Forecasts'!E11</f>
        <v>0</v>
      </c>
      <c r="F43" s="48">
        <f>'Demand Forecasts'!F43-'Demand Forecasts'!F11</f>
        <v>0</v>
      </c>
      <c r="G43" s="48">
        <f>'Demand Forecasts'!G43-'Demand Forecasts'!G11</f>
        <v>0</v>
      </c>
      <c r="H43" s="48">
        <f>'Demand Forecasts'!H43-'Demand Forecasts'!H11</f>
        <v>0</v>
      </c>
      <c r="I43" s="48">
        <f>'Demand Forecasts'!I43-'Demand Forecasts'!I11</f>
        <v>0</v>
      </c>
      <c r="J43" s="48">
        <f>'Demand Forecasts'!J43-'Demand Forecasts'!J11</f>
        <v>0</v>
      </c>
      <c r="K43" s="48">
        <f>'Demand Forecasts'!K43-'Demand Forecasts'!K11</f>
        <v>0</v>
      </c>
      <c r="L43" s="48">
        <f>'Demand Forecasts'!L43-'Demand Forecasts'!L11</f>
        <v>0</v>
      </c>
      <c r="M43" s="48">
        <f>'Demand Forecasts'!M43-'Demand Forecasts'!M11</f>
        <v>0</v>
      </c>
      <c r="N43" s="48">
        <f>'Demand Forecasts'!N43-'Demand Forecasts'!N11</f>
        <v>0</v>
      </c>
      <c r="O43" s="48">
        <f>'Demand Forecasts'!O43-'Demand Forecasts'!O11</f>
        <v>0</v>
      </c>
      <c r="P43" s="48">
        <f>'Demand Forecasts'!P43-'Demand Forecasts'!P11</f>
        <v>0</v>
      </c>
      <c r="Q43" s="51">
        <f>'Demand Forecasts'!Q43-'Demand Forecasts'!Q11</f>
        <v>0</v>
      </c>
      <c r="R43" s="51">
        <f>'Demand Forecasts'!R43-'Demand Forecasts'!R11</f>
        <v>-27296.084952971898</v>
      </c>
      <c r="S43" s="51">
        <f>'Demand Forecasts'!S43-'Demand Forecasts'!S11</f>
        <v>72478.91550197266</v>
      </c>
      <c r="T43" s="51">
        <f>'Demand Forecasts'!T43-'Demand Forecasts'!T11</f>
        <v>82834.571219308302</v>
      </c>
      <c r="U43" s="51">
        <f>'Demand Forecasts'!U43-'Demand Forecasts'!U11</f>
        <v>72681.489791605622</v>
      </c>
      <c r="V43" s="51">
        <f>'Demand Forecasts'!V43-'Demand Forecasts'!V11</f>
        <v>65289.222841261886</v>
      </c>
      <c r="W43" s="51">
        <f>'Demand Forecasts'!W43-'Demand Forecasts'!W11</f>
        <v>60665.428458963521</v>
      </c>
      <c r="Y43" s="49">
        <f t="shared" si="4"/>
        <v>353949.62781311199</v>
      </c>
    </row>
    <row r="44" spans="3:25" ht="15.75" thickBot="1" x14ac:dyDescent="0.3">
      <c r="C44" s="40"/>
      <c r="D44" s="54" t="s">
        <v>17</v>
      </c>
      <c r="E44" s="48">
        <f>'Demand Forecasts'!E44-'Demand Forecasts'!E12</f>
        <v>0</v>
      </c>
      <c r="F44" s="48">
        <f>'Demand Forecasts'!F44-'Demand Forecasts'!F12</f>
        <v>0</v>
      </c>
      <c r="G44" s="48">
        <f>'Demand Forecasts'!G44-'Demand Forecasts'!G12</f>
        <v>0</v>
      </c>
      <c r="H44" s="48">
        <f>'Demand Forecasts'!H44-'Demand Forecasts'!H12</f>
        <v>0</v>
      </c>
      <c r="I44" s="48">
        <f>'Demand Forecasts'!I44-'Demand Forecasts'!I12</f>
        <v>0</v>
      </c>
      <c r="J44" s="48">
        <f>'Demand Forecasts'!J44-'Demand Forecasts'!J12</f>
        <v>0</v>
      </c>
      <c r="K44" s="48">
        <f>'Demand Forecasts'!K44-'Demand Forecasts'!K12</f>
        <v>0</v>
      </c>
      <c r="L44" s="48">
        <f>'Demand Forecasts'!L44-'Demand Forecasts'!L12</f>
        <v>0</v>
      </c>
      <c r="M44" s="48">
        <f>'Demand Forecasts'!M44-'Demand Forecasts'!M12</f>
        <v>0</v>
      </c>
      <c r="N44" s="48">
        <f>'Demand Forecasts'!N44-'Demand Forecasts'!N12</f>
        <v>0</v>
      </c>
      <c r="O44" s="48">
        <f>'Demand Forecasts'!O44-'Demand Forecasts'!O12</f>
        <v>0</v>
      </c>
      <c r="P44" s="48">
        <f>'Demand Forecasts'!P44-'Demand Forecasts'!P12</f>
        <v>0</v>
      </c>
      <c r="Q44" s="49">
        <f>'Demand Forecasts'!Q44-'Demand Forecasts'!Q12</f>
        <v>0</v>
      </c>
      <c r="R44" s="49">
        <f>'Demand Forecasts'!R44-'Demand Forecasts'!R12</f>
        <v>-27296.084952971898</v>
      </c>
      <c r="S44" s="49">
        <f>'Demand Forecasts'!S44-'Demand Forecasts'!S12</f>
        <v>72478.91550197266</v>
      </c>
      <c r="T44" s="49">
        <f>'Demand Forecasts'!T44-'Demand Forecasts'!T12</f>
        <v>82834.571219308302</v>
      </c>
      <c r="U44" s="49">
        <f>'Demand Forecasts'!U44-'Demand Forecasts'!U12</f>
        <v>72681.489791605622</v>
      </c>
      <c r="V44" s="49">
        <f>'Demand Forecasts'!V44-'Demand Forecasts'!V12</f>
        <v>65289.222841261886</v>
      </c>
      <c r="W44" s="49">
        <f>'Demand Forecasts'!W44-'Demand Forecasts'!W12</f>
        <v>60665.428458963521</v>
      </c>
      <c r="Y44" s="49">
        <f t="shared" si="4"/>
        <v>353949.62781311199</v>
      </c>
    </row>
    <row r="45" spans="3:25" ht="13.5" thickBot="1" x14ac:dyDescent="0.25">
      <c r="D45" s="56" t="s">
        <v>18</v>
      </c>
      <c r="E45" s="48">
        <f>'Demand Forecasts'!E45-'Demand Forecasts'!E13</f>
        <v>0</v>
      </c>
      <c r="F45" s="48">
        <f>'Demand Forecasts'!F45-'Demand Forecasts'!F13</f>
        <v>0</v>
      </c>
      <c r="G45" s="48">
        <f>'Demand Forecasts'!G45-'Demand Forecasts'!G13</f>
        <v>0</v>
      </c>
      <c r="H45" s="48">
        <f>'Demand Forecasts'!H45-'Demand Forecasts'!H13</f>
        <v>0</v>
      </c>
      <c r="I45" s="48">
        <f>'Demand Forecasts'!I45-'Demand Forecasts'!I13</f>
        <v>0</v>
      </c>
      <c r="J45" s="48">
        <f>'Demand Forecasts'!J45-'Demand Forecasts'!J13</f>
        <v>0</v>
      </c>
      <c r="K45" s="48">
        <f>'Demand Forecasts'!K45-'Demand Forecasts'!K13</f>
        <v>0</v>
      </c>
      <c r="L45" s="48">
        <f>'Demand Forecasts'!L45-'Demand Forecasts'!L13</f>
        <v>0</v>
      </c>
      <c r="M45" s="48">
        <f>'Demand Forecasts'!M45-'Demand Forecasts'!M13</f>
        <v>0</v>
      </c>
      <c r="N45" s="48">
        <f>'Demand Forecasts'!N45-'Demand Forecasts'!N13</f>
        <v>0</v>
      </c>
      <c r="O45" s="48">
        <f>'Demand Forecasts'!O45-'Demand Forecasts'!O13</f>
        <v>0</v>
      </c>
      <c r="P45" s="48">
        <f>'Demand Forecasts'!P45-'Demand Forecasts'!P13</f>
        <v>0</v>
      </c>
      <c r="Q45" s="53">
        <f>'Demand Forecasts'!Q45-'Demand Forecasts'!Q13</f>
        <v>0</v>
      </c>
      <c r="R45" s="53">
        <f>'Demand Forecasts'!R45-'Demand Forecasts'!R13</f>
        <v>-109939.23549593985</v>
      </c>
      <c r="S45" s="53">
        <f>'Demand Forecasts'!S45-'Demand Forecasts'!S13</f>
        <v>131464.64918018132</v>
      </c>
      <c r="T45" s="53">
        <f>'Demand Forecasts'!T45-'Demand Forecasts'!T13</f>
        <v>161179.63111537695</v>
      </c>
      <c r="U45" s="53">
        <f>'Demand Forecasts'!U45-'Demand Forecasts'!U13</f>
        <v>148194.34029969573</v>
      </c>
      <c r="V45" s="53">
        <f>'Demand Forecasts'!V45-'Demand Forecasts'!V13</f>
        <v>130290.3017867431</v>
      </c>
      <c r="W45" s="53">
        <f>'Demand Forecasts'!W45-'Demand Forecasts'!W13</f>
        <v>117245.06030146033</v>
      </c>
      <c r="Y45" s="49">
        <f t="shared" si="4"/>
        <v>688373.98268345743</v>
      </c>
    </row>
    <row r="46" spans="3:25" ht="13.5" thickBot="1" x14ac:dyDescent="0.25"/>
    <row r="47" spans="3:25" ht="13.5" thickBot="1" x14ac:dyDescent="0.25">
      <c r="D47" s="46" t="s">
        <v>21</v>
      </c>
      <c r="E47" s="47"/>
      <c r="F47" s="47"/>
      <c r="G47" s="47"/>
      <c r="H47" s="47"/>
      <c r="I47" s="47"/>
      <c r="J47" s="47"/>
      <c r="K47" s="47"/>
      <c r="L47" s="47"/>
      <c r="M47" s="47"/>
      <c r="N47" s="47"/>
      <c r="O47" s="47"/>
      <c r="P47" s="47"/>
      <c r="Q47" s="47"/>
      <c r="R47" s="47"/>
      <c r="S47" s="47"/>
      <c r="T47" s="47"/>
      <c r="U47" s="47"/>
      <c r="V47" s="47"/>
      <c r="W47" s="47"/>
      <c r="Y47" s="47"/>
    </row>
    <row r="48" spans="3:25" ht="13.5" thickBot="1" x14ac:dyDescent="0.25">
      <c r="D48" s="54" t="s">
        <v>22</v>
      </c>
      <c r="E48" s="66">
        <f>'Demand Forecasts'!E48-'Demand Forecasts'!E16</f>
        <v>0</v>
      </c>
      <c r="F48" s="66">
        <f>'Demand Forecasts'!F48-'Demand Forecasts'!F16</f>
        <v>0</v>
      </c>
      <c r="G48" s="66">
        <f>'Demand Forecasts'!G48-'Demand Forecasts'!G16</f>
        <v>0</v>
      </c>
      <c r="H48" s="66">
        <f>'Demand Forecasts'!H48-'Demand Forecasts'!H16</f>
        <v>0</v>
      </c>
      <c r="I48" s="66">
        <f>'Demand Forecasts'!I48-'Demand Forecasts'!I16</f>
        <v>0</v>
      </c>
      <c r="J48" s="66">
        <f>'Demand Forecasts'!J48-'Demand Forecasts'!J16</f>
        <v>0</v>
      </c>
      <c r="K48" s="66">
        <f>'Demand Forecasts'!K48-'Demand Forecasts'!K16</f>
        <v>0</v>
      </c>
      <c r="L48" s="66">
        <f>'Demand Forecasts'!L48-'Demand Forecasts'!L16</f>
        <v>0</v>
      </c>
      <c r="M48" s="66">
        <f>'Demand Forecasts'!M48-'Demand Forecasts'!M16</f>
        <v>0</v>
      </c>
      <c r="N48" s="66">
        <f>'Demand Forecasts'!N48-'Demand Forecasts'!N16</f>
        <v>0</v>
      </c>
      <c r="O48" s="66">
        <f>'Demand Forecasts'!O48-'Demand Forecasts'!O16</f>
        <v>0</v>
      </c>
      <c r="P48" s="66">
        <f>'Demand Forecasts'!P48-'Demand Forecasts'!P16</f>
        <v>0</v>
      </c>
      <c r="Q48" s="67">
        <f>'Demand Forecasts'!Q48-'Demand Forecasts'!Q16</f>
        <v>0</v>
      </c>
      <c r="R48" s="67">
        <f>'Demand Forecasts'!R48-'Demand Forecasts'!R16</f>
        <v>-5.4840651134302476E-2</v>
      </c>
      <c r="S48" s="67">
        <f>'Demand Forecasts'!S48-'Demand Forecasts'!S16</f>
        <v>9.783136232620393E-3</v>
      </c>
      <c r="T48" s="67">
        <f>'Demand Forecasts'!T48-'Demand Forecasts'!T16</f>
        <v>2.0535258403459267E-2</v>
      </c>
      <c r="U48" s="67">
        <f>'Demand Forecasts'!U48-'Demand Forecasts'!U16</f>
        <v>2.3632628921891552E-2</v>
      </c>
      <c r="V48" s="67">
        <f>'Demand Forecasts'!V48-'Demand Forecasts'!V16</f>
        <v>1.904140727730308E-2</v>
      </c>
      <c r="W48" s="67">
        <f>'Demand Forecasts'!W48-'Demand Forecasts'!W16</f>
        <v>1.4766797809063092E-2</v>
      </c>
      <c r="Y48" s="49">
        <f t="shared" ref="Y48:Y55" si="5">SUM(S48:W48)</f>
        <v>8.7759228644337384E-2</v>
      </c>
    </row>
    <row r="49" spans="4:25" ht="13.5" thickBot="1" x14ac:dyDescent="0.25">
      <c r="D49" s="54" t="s">
        <v>23</v>
      </c>
      <c r="E49" s="66">
        <f>'Demand Forecasts'!E49-'Demand Forecasts'!E17</f>
        <v>0</v>
      </c>
      <c r="F49" s="66">
        <f>'Demand Forecasts'!F49-'Demand Forecasts'!F17</f>
        <v>0</v>
      </c>
      <c r="G49" s="66">
        <f>'Demand Forecasts'!G49-'Demand Forecasts'!G17</f>
        <v>0</v>
      </c>
      <c r="H49" s="66">
        <f>'Demand Forecasts'!H49-'Demand Forecasts'!H17</f>
        <v>0</v>
      </c>
      <c r="I49" s="66">
        <f>'Demand Forecasts'!I49-'Demand Forecasts'!I17</f>
        <v>0</v>
      </c>
      <c r="J49" s="66">
        <f>'Demand Forecasts'!J49-'Demand Forecasts'!J17</f>
        <v>0</v>
      </c>
      <c r="K49" s="66">
        <f>'Demand Forecasts'!K49-'Demand Forecasts'!K17</f>
        <v>0</v>
      </c>
      <c r="L49" s="66">
        <f>'Demand Forecasts'!L49-'Demand Forecasts'!L17</f>
        <v>0</v>
      </c>
      <c r="M49" s="66">
        <f>'Demand Forecasts'!M49-'Demand Forecasts'!M17</f>
        <v>0</v>
      </c>
      <c r="N49" s="66">
        <f>'Demand Forecasts'!N49-'Demand Forecasts'!N17</f>
        <v>0</v>
      </c>
      <c r="O49" s="66">
        <f>'Demand Forecasts'!O49-'Demand Forecasts'!O17</f>
        <v>0</v>
      </c>
      <c r="P49" s="66">
        <f>'Demand Forecasts'!P49-'Demand Forecasts'!P17</f>
        <v>0</v>
      </c>
      <c r="Q49" s="67">
        <f>'Demand Forecasts'!Q49-'Demand Forecasts'!Q17</f>
        <v>0</v>
      </c>
      <c r="R49" s="67">
        <f>'Demand Forecasts'!R49-'Demand Forecasts'!R17</f>
        <v>-3.6425654501474725E-2</v>
      </c>
      <c r="S49" s="67">
        <f>'Demand Forecasts'!S49-'Demand Forecasts'!S17</f>
        <v>6.4980472146007884E-3</v>
      </c>
      <c r="T49" s="67">
        <f>'Demand Forecasts'!T49-'Demand Forecasts'!T17</f>
        <v>1.3639703618233412E-2</v>
      </c>
      <c r="U49" s="67">
        <f>'Demand Forecasts'!U49-'Demand Forecasts'!U17</f>
        <v>1.5697005018450838E-2</v>
      </c>
      <c r="V49" s="67">
        <f>'Demand Forecasts'!V49-'Demand Forecasts'!V17</f>
        <v>1.2647474243262735E-2</v>
      </c>
      <c r="W49" s="67">
        <f>'Demand Forecasts'!W49-'Demand Forecasts'!W17</f>
        <v>9.8082401277252984E-3</v>
      </c>
      <c r="Y49" s="49">
        <f t="shared" si="5"/>
        <v>5.8290470222273072E-2</v>
      </c>
    </row>
    <row r="50" spans="4:25" ht="13.5" thickBot="1" x14ac:dyDescent="0.25">
      <c r="D50" s="54" t="s">
        <v>24</v>
      </c>
      <c r="E50" s="66">
        <f>'Demand Forecasts'!E50-'Demand Forecasts'!E18</f>
        <v>0</v>
      </c>
      <c r="F50" s="66">
        <f>'Demand Forecasts'!F50-'Demand Forecasts'!F18</f>
        <v>0</v>
      </c>
      <c r="G50" s="66">
        <f>'Demand Forecasts'!G50-'Demand Forecasts'!G18</f>
        <v>0</v>
      </c>
      <c r="H50" s="66">
        <f>'Demand Forecasts'!H50-'Demand Forecasts'!H18</f>
        <v>0</v>
      </c>
      <c r="I50" s="66">
        <f>'Demand Forecasts'!I50-'Demand Forecasts'!I18</f>
        <v>0</v>
      </c>
      <c r="J50" s="66">
        <f>'Demand Forecasts'!J50-'Demand Forecasts'!J18</f>
        <v>0</v>
      </c>
      <c r="K50" s="66">
        <f>'Demand Forecasts'!K50-'Demand Forecasts'!K18</f>
        <v>0</v>
      </c>
      <c r="L50" s="66">
        <f>'Demand Forecasts'!L50-'Demand Forecasts'!L18</f>
        <v>0</v>
      </c>
      <c r="M50" s="66">
        <f>'Demand Forecasts'!M50-'Demand Forecasts'!M18</f>
        <v>0</v>
      </c>
      <c r="N50" s="66">
        <f>'Demand Forecasts'!N50-'Demand Forecasts'!N18</f>
        <v>0</v>
      </c>
      <c r="O50" s="66">
        <f>'Demand Forecasts'!O50-'Demand Forecasts'!O18</f>
        <v>0</v>
      </c>
      <c r="P50" s="66">
        <f>'Demand Forecasts'!P50-'Demand Forecasts'!P18</f>
        <v>0</v>
      </c>
      <c r="Q50" s="67">
        <f>'Demand Forecasts'!Q50-'Demand Forecasts'!Q18</f>
        <v>0</v>
      </c>
      <c r="R50" s="67">
        <f>'Demand Forecasts'!R50-'Demand Forecasts'!R18</f>
        <v>-4.7705341071111462E-2</v>
      </c>
      <c r="S50" s="67">
        <f>'Demand Forecasts'!S50-'Demand Forecasts'!S18</f>
        <v>8.5102536361070236E-3</v>
      </c>
      <c r="T50" s="67">
        <f>'Demand Forecasts'!T50-'Demand Forecasts'!T18</f>
        <v>1.7863418574687984E-2</v>
      </c>
      <c r="U50" s="67">
        <f>'Demand Forecasts'!U50-'Demand Forecasts'!U18</f>
        <v>2.0557790613478844E-2</v>
      </c>
      <c r="V50" s="67">
        <f>'Demand Forecasts'!V50-'Demand Forecasts'!V18</f>
        <v>1.6563932226354439E-2</v>
      </c>
      <c r="W50" s="67">
        <f>'Demand Forecasts'!W50-'Demand Forecasts'!W18</f>
        <v>1.2845491646050533E-2</v>
      </c>
      <c r="Y50" s="49">
        <f t="shared" si="5"/>
        <v>7.6340886696678822E-2</v>
      </c>
    </row>
    <row r="51" spans="4:25" ht="13.5" thickBot="1" x14ac:dyDescent="0.25">
      <c r="D51" s="54" t="s">
        <v>25</v>
      </c>
      <c r="E51" s="66">
        <f>'Demand Forecasts'!E51-'Demand Forecasts'!E19</f>
        <v>0</v>
      </c>
      <c r="F51" s="66">
        <f>'Demand Forecasts'!F51-'Demand Forecasts'!F19</f>
        <v>0</v>
      </c>
      <c r="G51" s="66">
        <f>'Demand Forecasts'!G51-'Demand Forecasts'!G19</f>
        <v>0</v>
      </c>
      <c r="H51" s="66">
        <f>'Demand Forecasts'!H51-'Demand Forecasts'!H19</f>
        <v>0</v>
      </c>
      <c r="I51" s="66">
        <f>'Demand Forecasts'!I51-'Demand Forecasts'!I19</f>
        <v>0</v>
      </c>
      <c r="J51" s="66">
        <f>'Demand Forecasts'!J51-'Demand Forecasts'!J19</f>
        <v>0</v>
      </c>
      <c r="K51" s="66">
        <f>'Demand Forecasts'!K51-'Demand Forecasts'!K19</f>
        <v>0</v>
      </c>
      <c r="L51" s="66">
        <f>'Demand Forecasts'!L51-'Demand Forecasts'!L19</f>
        <v>0</v>
      </c>
      <c r="M51" s="66">
        <f>'Demand Forecasts'!M51-'Demand Forecasts'!M19</f>
        <v>0</v>
      </c>
      <c r="N51" s="66">
        <f>'Demand Forecasts'!N51-'Demand Forecasts'!N19</f>
        <v>0</v>
      </c>
      <c r="O51" s="66">
        <f>'Demand Forecasts'!O51-'Demand Forecasts'!O19</f>
        <v>0</v>
      </c>
      <c r="P51" s="66">
        <f>'Demand Forecasts'!P51-'Demand Forecasts'!P19</f>
        <v>0</v>
      </c>
      <c r="Q51" s="67">
        <f>'Demand Forecasts'!Q51-'Demand Forecasts'!Q19</f>
        <v>0</v>
      </c>
      <c r="R51" s="67">
        <f>'Demand Forecasts'!R51-'Demand Forecasts'!R19</f>
        <v>-4.1892169269267754E-2</v>
      </c>
      <c r="S51" s="67">
        <f>'Demand Forecasts'!S51-'Demand Forecasts'!S19</f>
        <v>7.4732299957087633E-3</v>
      </c>
      <c r="T51" s="67">
        <f>'Demand Forecasts'!T51-'Demand Forecasts'!T19</f>
        <v>1.5686657675143323E-2</v>
      </c>
      <c r="U51" s="67">
        <f>'Demand Forecasts'!U51-'Demand Forecasts'!U19</f>
        <v>1.8052704893110061E-2</v>
      </c>
      <c r="V51" s="67">
        <f>'Demand Forecasts'!V51-'Demand Forecasts'!V19</f>
        <v>1.4545521256344784E-2</v>
      </c>
      <c r="W51" s="67">
        <f>'Demand Forecasts'!W51-'Demand Forecasts'!W19</f>
        <v>1.1280194173249214E-2</v>
      </c>
      <c r="Y51" s="49">
        <f t="shared" si="5"/>
        <v>6.7038307993556145E-2</v>
      </c>
    </row>
    <row r="52" spans="4:25" ht="13.5" thickBot="1" x14ac:dyDescent="0.25">
      <c r="D52" s="56" t="s">
        <v>26</v>
      </c>
      <c r="E52" s="66">
        <f>'Demand Forecasts'!E52-'Demand Forecasts'!E20</f>
        <v>0</v>
      </c>
      <c r="F52" s="66">
        <f>'Demand Forecasts'!F52-'Demand Forecasts'!F20</f>
        <v>0</v>
      </c>
      <c r="G52" s="66">
        <f>'Demand Forecasts'!G52-'Demand Forecasts'!G20</f>
        <v>0</v>
      </c>
      <c r="H52" s="66">
        <f>'Demand Forecasts'!H52-'Demand Forecasts'!H20</f>
        <v>0</v>
      </c>
      <c r="I52" s="66">
        <f>'Demand Forecasts'!I52-'Demand Forecasts'!I20</f>
        <v>0</v>
      </c>
      <c r="J52" s="66">
        <f>'Demand Forecasts'!J52-'Demand Forecasts'!J20</f>
        <v>0</v>
      </c>
      <c r="K52" s="66">
        <f>'Demand Forecasts'!K52-'Demand Forecasts'!K20</f>
        <v>0</v>
      </c>
      <c r="L52" s="66">
        <f>'Demand Forecasts'!L52-'Demand Forecasts'!L20</f>
        <v>0</v>
      </c>
      <c r="M52" s="66">
        <f>'Demand Forecasts'!M52-'Demand Forecasts'!M20</f>
        <v>0</v>
      </c>
      <c r="N52" s="66">
        <f>'Demand Forecasts'!N52-'Demand Forecasts'!N20</f>
        <v>0</v>
      </c>
      <c r="O52" s="66">
        <f>'Demand Forecasts'!O52-'Demand Forecasts'!O20</f>
        <v>0</v>
      </c>
      <c r="P52" s="66">
        <f>'Demand Forecasts'!P52-'Demand Forecasts'!P20</f>
        <v>0</v>
      </c>
      <c r="Q52" s="67">
        <f>'Demand Forecasts'!Q52-'Demand Forecasts'!Q20</f>
        <v>0</v>
      </c>
      <c r="R52" s="67">
        <f>'Demand Forecasts'!R52-'Demand Forecasts'!R20</f>
        <v>-5.4159524459617359E-2</v>
      </c>
      <c r="S52" s="67">
        <f>'Demand Forecasts'!S52-'Demand Forecasts'!S20</f>
        <v>9.6030358703984575E-3</v>
      </c>
      <c r="T52" s="67">
        <f>'Demand Forecasts'!T52-'Demand Forecasts'!T20</f>
        <v>2.0035550374107203E-2</v>
      </c>
      <c r="U52" s="67">
        <f>'Demand Forecasts'!U52-'Demand Forecasts'!U20</f>
        <v>2.2926891895380663E-2</v>
      </c>
      <c r="V52" s="67">
        <f>'Demand Forecasts'!V52-'Demand Forecasts'!V20</f>
        <v>1.8375736652831876E-2</v>
      </c>
      <c r="W52" s="67">
        <f>'Demand Forecasts'!W52-'Demand Forecasts'!W20</f>
        <v>1.417890933526067E-2</v>
      </c>
      <c r="Y52" s="49">
        <f t="shared" si="5"/>
        <v>8.5120124127978869E-2</v>
      </c>
    </row>
    <row r="53" spans="4:25" ht="13.5" thickBot="1" x14ac:dyDescent="0.25">
      <c r="D53" s="56" t="s">
        <v>15</v>
      </c>
      <c r="E53" s="66">
        <f>'Demand Forecasts'!E53-'Demand Forecasts'!E21</f>
        <v>0</v>
      </c>
      <c r="F53" s="66">
        <f>'Demand Forecasts'!F53-'Demand Forecasts'!F21</f>
        <v>0</v>
      </c>
      <c r="G53" s="66">
        <f>'Demand Forecasts'!G53-'Demand Forecasts'!G21</f>
        <v>0</v>
      </c>
      <c r="H53" s="66">
        <f>'Demand Forecasts'!H53-'Demand Forecasts'!H21</f>
        <v>0</v>
      </c>
      <c r="I53" s="66">
        <f>'Demand Forecasts'!I53-'Demand Forecasts'!I21</f>
        <v>0</v>
      </c>
      <c r="J53" s="66">
        <f>'Demand Forecasts'!J53-'Demand Forecasts'!J21</f>
        <v>0</v>
      </c>
      <c r="K53" s="66">
        <f>'Demand Forecasts'!K53-'Demand Forecasts'!K21</f>
        <v>0</v>
      </c>
      <c r="L53" s="66">
        <f>'Demand Forecasts'!L53-'Demand Forecasts'!L21</f>
        <v>0</v>
      </c>
      <c r="M53" s="66">
        <f>'Demand Forecasts'!M53-'Demand Forecasts'!M21</f>
        <v>0</v>
      </c>
      <c r="N53" s="66">
        <f>'Demand Forecasts'!N53-'Demand Forecasts'!N21</f>
        <v>0</v>
      </c>
      <c r="O53" s="66">
        <f>'Demand Forecasts'!O53-'Demand Forecasts'!O21</f>
        <v>0</v>
      </c>
      <c r="P53" s="66">
        <f>'Demand Forecasts'!P53-'Demand Forecasts'!P21</f>
        <v>0</v>
      </c>
      <c r="Q53" s="67">
        <f>'Demand Forecasts'!Q53-'Demand Forecasts'!Q21</f>
        <v>0</v>
      </c>
      <c r="R53" s="67">
        <f>'Demand Forecasts'!R53-'Demand Forecasts'!R21</f>
        <v>-0.79899980017069083</v>
      </c>
      <c r="S53" s="67">
        <f>'Demand Forecasts'!S53-'Demand Forecasts'!S21</f>
        <v>2.0349376360275642</v>
      </c>
      <c r="T53" s="67">
        <f>'Demand Forecasts'!T53-'Demand Forecasts'!T21</f>
        <v>2.2314148626380188</v>
      </c>
      <c r="U53" s="67">
        <f>'Demand Forecasts'!U53-'Demand Forecasts'!U21</f>
        <v>1.8777311629440021</v>
      </c>
      <c r="V53" s="67">
        <f>'Demand Forecasts'!V53-'Demand Forecasts'!V21</f>
        <v>1.6168783053986431</v>
      </c>
      <c r="W53" s="67">
        <f>'Demand Forecasts'!W53-'Demand Forecasts'!W21</f>
        <v>1.4399207014415936</v>
      </c>
      <c r="Y53" s="49">
        <f t="shared" si="5"/>
        <v>9.2008826684498217</v>
      </c>
    </row>
    <row r="54" spans="4:25" ht="13.5" thickBot="1" x14ac:dyDescent="0.25">
      <c r="D54" s="55" t="s">
        <v>16</v>
      </c>
      <c r="E54" s="66">
        <f>'Demand Forecasts'!E54-'Demand Forecasts'!E22</f>
        <v>0</v>
      </c>
      <c r="F54" s="66">
        <f>'Demand Forecasts'!F54-'Demand Forecasts'!F22</f>
        <v>0</v>
      </c>
      <c r="G54" s="66">
        <f>'Demand Forecasts'!G54-'Demand Forecasts'!G22</f>
        <v>0</v>
      </c>
      <c r="H54" s="66">
        <f>'Demand Forecasts'!H54-'Demand Forecasts'!H22</f>
        <v>0</v>
      </c>
      <c r="I54" s="66">
        <f>'Demand Forecasts'!I54-'Demand Forecasts'!I22</f>
        <v>0</v>
      </c>
      <c r="J54" s="66">
        <f>'Demand Forecasts'!J54-'Demand Forecasts'!J22</f>
        <v>0</v>
      </c>
      <c r="K54" s="66">
        <f>'Demand Forecasts'!K54-'Demand Forecasts'!K22</f>
        <v>0</v>
      </c>
      <c r="L54" s="66">
        <f>'Demand Forecasts'!L54-'Demand Forecasts'!L22</f>
        <v>0</v>
      </c>
      <c r="M54" s="66">
        <f>'Demand Forecasts'!M54-'Demand Forecasts'!M22</f>
        <v>0</v>
      </c>
      <c r="N54" s="66">
        <f>'Demand Forecasts'!N54-'Demand Forecasts'!N22</f>
        <v>0</v>
      </c>
      <c r="O54" s="66">
        <f>'Demand Forecasts'!O54-'Demand Forecasts'!O22</f>
        <v>0</v>
      </c>
      <c r="P54" s="66">
        <f>'Demand Forecasts'!P54-'Demand Forecasts'!P22</f>
        <v>0</v>
      </c>
      <c r="Q54" s="67">
        <f>'Demand Forecasts'!Q54-'Demand Forecasts'!Q22</f>
        <v>0</v>
      </c>
      <c r="R54" s="67">
        <f>'Demand Forecasts'!R54-'Demand Forecasts'!R22</f>
        <v>-1.6509848353713323</v>
      </c>
      <c r="S54" s="67">
        <f>'Demand Forecasts'!S54-'Demand Forecasts'!S22</f>
        <v>4.3011215541404226</v>
      </c>
      <c r="T54" s="67">
        <f>'Demand Forecasts'!T54-'Demand Forecasts'!T22</f>
        <v>4.8211182203998533</v>
      </c>
      <c r="U54" s="67">
        <f>'Demand Forecasts'!U54-'Demand Forecasts'!U22</f>
        <v>4.1473012899623996</v>
      </c>
      <c r="V54" s="67">
        <f>'Demand Forecasts'!V54-'Demand Forecasts'!V22</f>
        <v>3.6511456669593372</v>
      </c>
      <c r="W54" s="67">
        <f>'Demand Forecasts'!W54-'Demand Forecasts'!W22</f>
        <v>3.3236555548098181</v>
      </c>
      <c r="Y54" s="49">
        <f t="shared" si="5"/>
        <v>20.244342286271831</v>
      </c>
    </row>
    <row r="55" spans="4:25" ht="13.5" thickBot="1" x14ac:dyDescent="0.25">
      <c r="D55" s="56" t="s">
        <v>17</v>
      </c>
      <c r="E55" s="66">
        <f>'Demand Forecasts'!E55-'Demand Forecasts'!E23</f>
        <v>0</v>
      </c>
      <c r="F55" s="66">
        <f>'Demand Forecasts'!F55-'Demand Forecasts'!F23</f>
        <v>0</v>
      </c>
      <c r="G55" s="66">
        <f>'Demand Forecasts'!G55-'Demand Forecasts'!G23</f>
        <v>0</v>
      </c>
      <c r="H55" s="66">
        <f>'Demand Forecasts'!H55-'Demand Forecasts'!H23</f>
        <v>0</v>
      </c>
      <c r="I55" s="66">
        <f>'Demand Forecasts'!I55-'Demand Forecasts'!I23</f>
        <v>0</v>
      </c>
      <c r="J55" s="66">
        <f>'Demand Forecasts'!J55-'Demand Forecasts'!J23</f>
        <v>0</v>
      </c>
      <c r="K55" s="66">
        <f>'Demand Forecasts'!K55-'Demand Forecasts'!K23</f>
        <v>0</v>
      </c>
      <c r="L55" s="66">
        <f>'Demand Forecasts'!L55-'Demand Forecasts'!L23</f>
        <v>0</v>
      </c>
      <c r="M55" s="66">
        <f>'Demand Forecasts'!M55-'Demand Forecasts'!M23</f>
        <v>0</v>
      </c>
      <c r="N55" s="66">
        <f>'Demand Forecasts'!N55-'Demand Forecasts'!N23</f>
        <v>0</v>
      </c>
      <c r="O55" s="66">
        <f>'Demand Forecasts'!O55-'Demand Forecasts'!O23</f>
        <v>0</v>
      </c>
      <c r="P55" s="66">
        <f>'Demand Forecasts'!P55-'Demand Forecasts'!P23</f>
        <v>0</v>
      </c>
      <c r="Q55" s="67">
        <f>'Demand Forecasts'!Q55-'Demand Forecasts'!Q23</f>
        <v>0</v>
      </c>
      <c r="R55" s="67">
        <f>'Demand Forecasts'!R55-'Demand Forecasts'!R23</f>
        <v>-1.6491893339818944</v>
      </c>
      <c r="S55" s="67">
        <f>'Demand Forecasts'!S55-'Demand Forecasts'!S23</f>
        <v>4.3090486319178467</v>
      </c>
      <c r="T55" s="67">
        <f>'Demand Forecasts'!T55-'Demand Forecasts'!T23</f>
        <v>4.8298324683536862</v>
      </c>
      <c r="U55" s="67">
        <f>'Demand Forecasts'!U55-'Demand Forecasts'!U23</f>
        <v>4.1546504541630611</v>
      </c>
      <c r="V55" s="67">
        <f>'Demand Forecasts'!V55-'Demand Forecasts'!V23</f>
        <v>3.657486291858902</v>
      </c>
      <c r="W55" s="67">
        <f>'Demand Forecasts'!W55-'Demand Forecasts'!W23</f>
        <v>3.3293100087474841</v>
      </c>
      <c r="Y55" s="49">
        <f t="shared" si="5"/>
        <v>20.28032785504098</v>
      </c>
    </row>
    <row r="56" spans="4:25" ht="13.5" thickBot="1" x14ac:dyDescent="0.25"/>
    <row r="57" spans="4:25" ht="13.5" thickBot="1" x14ac:dyDescent="0.25">
      <c r="D57" s="46" t="s">
        <v>27</v>
      </c>
      <c r="E57" s="47"/>
      <c r="F57" s="47"/>
      <c r="G57" s="47"/>
      <c r="H57" s="47"/>
      <c r="I57" s="47"/>
      <c r="J57" s="47"/>
      <c r="K57" s="47"/>
      <c r="L57" s="47"/>
      <c r="M57" s="47"/>
      <c r="N57" s="47"/>
      <c r="O57" s="47"/>
      <c r="P57" s="47"/>
      <c r="Q57" s="47"/>
      <c r="R57" s="47"/>
      <c r="S57" s="47"/>
      <c r="T57" s="47"/>
      <c r="U57" s="47"/>
      <c r="V57" s="47"/>
      <c r="W57" s="47"/>
      <c r="Y57" s="47"/>
    </row>
    <row r="58" spans="4:25" ht="13.5" thickBot="1" x14ac:dyDescent="0.25">
      <c r="D58" s="54" t="s">
        <v>14</v>
      </c>
      <c r="E58" s="48">
        <f>'Demand Forecasts'!E58-'Demand Forecasts'!E26</f>
        <v>0</v>
      </c>
      <c r="F58" s="48">
        <f>'Demand Forecasts'!F58-'Demand Forecasts'!F26</f>
        <v>0</v>
      </c>
      <c r="G58" s="48">
        <f>'Demand Forecasts'!G58-'Demand Forecasts'!G26</f>
        <v>0</v>
      </c>
      <c r="H58" s="48">
        <f>'Demand Forecasts'!H58-'Demand Forecasts'!H26</f>
        <v>0</v>
      </c>
      <c r="I58" s="48">
        <f>'Demand Forecasts'!I58-'Demand Forecasts'!I26</f>
        <v>0</v>
      </c>
      <c r="J58" s="48">
        <f>'Demand Forecasts'!J58-'Demand Forecasts'!J26</f>
        <v>0</v>
      </c>
      <c r="K58" s="48">
        <f>'Demand Forecasts'!K58-'Demand Forecasts'!K26</f>
        <v>0</v>
      </c>
      <c r="L58" s="48">
        <f>'Demand Forecasts'!L58-'Demand Forecasts'!L26</f>
        <v>0</v>
      </c>
      <c r="M58" s="48">
        <f>'Demand Forecasts'!M58-'Demand Forecasts'!M26</f>
        <v>0</v>
      </c>
      <c r="N58" s="48">
        <f>'Demand Forecasts'!N58-'Demand Forecasts'!N26</f>
        <v>0</v>
      </c>
      <c r="O58" s="48">
        <f>'Demand Forecasts'!O58-'Demand Forecasts'!O26</f>
        <v>0</v>
      </c>
      <c r="P58" s="48">
        <f>'Demand Forecasts'!P58-'Demand Forecasts'!P26</f>
        <v>0</v>
      </c>
      <c r="Q58" s="49">
        <f>'Demand Forecasts'!Q58-'Demand Forecasts'!Q26</f>
        <v>0</v>
      </c>
      <c r="R58" s="49">
        <f>'Demand Forecasts'!R58-'Demand Forecasts'!R26</f>
        <v>0</v>
      </c>
      <c r="S58" s="49">
        <f>'Demand Forecasts'!S58-'Demand Forecasts'!S26</f>
        <v>0</v>
      </c>
      <c r="T58" s="49">
        <f>'Demand Forecasts'!T58-'Demand Forecasts'!T26</f>
        <v>0</v>
      </c>
      <c r="U58" s="49">
        <f>'Demand Forecasts'!U58-'Demand Forecasts'!U26</f>
        <v>0</v>
      </c>
      <c r="V58" s="49">
        <f>'Demand Forecasts'!V58-'Demand Forecasts'!V26</f>
        <v>0</v>
      </c>
      <c r="W58" s="49">
        <f>'Demand Forecasts'!W58-'Demand Forecasts'!W26</f>
        <v>0</v>
      </c>
      <c r="Y58" s="49">
        <f t="shared" ref="Y58:Y61" si="6">SUM(S58:W58)</f>
        <v>0</v>
      </c>
    </row>
    <row r="59" spans="4:25" ht="13.5" thickBot="1" x14ac:dyDescent="0.25">
      <c r="D59" s="54" t="s">
        <v>15</v>
      </c>
      <c r="E59" s="48">
        <f>'Demand Forecasts'!E59-'Demand Forecasts'!E27</f>
        <v>0</v>
      </c>
      <c r="F59" s="48">
        <f>'Demand Forecasts'!F59-'Demand Forecasts'!F27</f>
        <v>0</v>
      </c>
      <c r="G59" s="48">
        <f>'Demand Forecasts'!G59-'Demand Forecasts'!G27</f>
        <v>0</v>
      </c>
      <c r="H59" s="48">
        <f>'Demand Forecasts'!H59-'Demand Forecasts'!H27</f>
        <v>0</v>
      </c>
      <c r="I59" s="48">
        <f>'Demand Forecasts'!I59-'Demand Forecasts'!I27</f>
        <v>0</v>
      </c>
      <c r="J59" s="48">
        <f>'Demand Forecasts'!J59-'Demand Forecasts'!J27</f>
        <v>0</v>
      </c>
      <c r="K59" s="48">
        <f>'Demand Forecasts'!K59-'Demand Forecasts'!K27</f>
        <v>0</v>
      </c>
      <c r="L59" s="48">
        <f>'Demand Forecasts'!L59-'Demand Forecasts'!L27</f>
        <v>0</v>
      </c>
      <c r="M59" s="48">
        <f>'Demand Forecasts'!M59-'Demand Forecasts'!M27</f>
        <v>0</v>
      </c>
      <c r="N59" s="48">
        <f>'Demand Forecasts'!N59-'Demand Forecasts'!N27</f>
        <v>0</v>
      </c>
      <c r="O59" s="48">
        <f>'Demand Forecasts'!O59-'Demand Forecasts'!O27</f>
        <v>0</v>
      </c>
      <c r="P59" s="48">
        <f>'Demand Forecasts'!P59-'Demand Forecasts'!P27</f>
        <v>0</v>
      </c>
      <c r="Q59" s="49">
        <f>'Demand Forecasts'!Q59-'Demand Forecasts'!Q27</f>
        <v>0</v>
      </c>
      <c r="R59" s="49">
        <f>'Demand Forecasts'!R59-'Demand Forecasts'!R27</f>
        <v>0</v>
      </c>
      <c r="S59" s="49">
        <f>'Demand Forecasts'!S59-'Demand Forecasts'!S27</f>
        <v>0</v>
      </c>
      <c r="T59" s="49">
        <f>'Demand Forecasts'!T59-'Demand Forecasts'!T27</f>
        <v>0</v>
      </c>
      <c r="U59" s="49">
        <f>'Demand Forecasts'!U59-'Demand Forecasts'!U27</f>
        <v>0</v>
      </c>
      <c r="V59" s="49">
        <f>'Demand Forecasts'!V59-'Demand Forecasts'!V27</f>
        <v>0</v>
      </c>
      <c r="W59" s="49">
        <f>'Demand Forecasts'!W59-'Demand Forecasts'!W27</f>
        <v>0</v>
      </c>
      <c r="Y59" s="49">
        <f t="shared" si="6"/>
        <v>0</v>
      </c>
    </row>
    <row r="60" spans="4:25" ht="13.5" thickBot="1" x14ac:dyDescent="0.25">
      <c r="D60" s="54" t="s">
        <v>28</v>
      </c>
      <c r="E60" s="48">
        <f>'Demand Forecasts'!E60-'Demand Forecasts'!E28</f>
        <v>0</v>
      </c>
      <c r="F60" s="48">
        <f>'Demand Forecasts'!F60-'Demand Forecasts'!F28</f>
        <v>0</v>
      </c>
      <c r="G60" s="48">
        <f>'Demand Forecasts'!G60-'Demand Forecasts'!G28</f>
        <v>0</v>
      </c>
      <c r="H60" s="48">
        <f>'Demand Forecasts'!H60-'Demand Forecasts'!H28</f>
        <v>0</v>
      </c>
      <c r="I60" s="48">
        <f>'Demand Forecasts'!I60-'Demand Forecasts'!I28</f>
        <v>0</v>
      </c>
      <c r="J60" s="48">
        <f>'Demand Forecasts'!J60-'Demand Forecasts'!J28</f>
        <v>0</v>
      </c>
      <c r="K60" s="48">
        <f>'Demand Forecasts'!K60-'Demand Forecasts'!K28</f>
        <v>0</v>
      </c>
      <c r="L60" s="48">
        <f>'Demand Forecasts'!L60-'Demand Forecasts'!L28</f>
        <v>0</v>
      </c>
      <c r="M60" s="48">
        <f>'Demand Forecasts'!M60-'Demand Forecasts'!M28</f>
        <v>0</v>
      </c>
      <c r="N60" s="48">
        <f>'Demand Forecasts'!N60-'Demand Forecasts'!N28</f>
        <v>0</v>
      </c>
      <c r="O60" s="48">
        <f>'Demand Forecasts'!O60-'Demand Forecasts'!O28</f>
        <v>0</v>
      </c>
      <c r="P60" s="48">
        <f>'Demand Forecasts'!P60-'Demand Forecasts'!P28</f>
        <v>0</v>
      </c>
      <c r="Q60" s="49">
        <f>'Demand Forecasts'!Q60-'Demand Forecasts'!Q28</f>
        <v>0</v>
      </c>
      <c r="R60" s="49">
        <f>'Demand Forecasts'!R60-'Demand Forecasts'!R28</f>
        <v>0</v>
      </c>
      <c r="S60" s="49">
        <f>'Demand Forecasts'!S60-'Demand Forecasts'!S28</f>
        <v>0</v>
      </c>
      <c r="T60" s="49">
        <f>'Demand Forecasts'!T60-'Demand Forecasts'!T28</f>
        <v>0</v>
      </c>
      <c r="U60" s="49">
        <f>'Demand Forecasts'!U60-'Demand Forecasts'!U28</f>
        <v>0</v>
      </c>
      <c r="V60" s="49">
        <f>'Demand Forecasts'!V60-'Demand Forecasts'!V28</f>
        <v>0</v>
      </c>
      <c r="W60" s="49">
        <f>'Demand Forecasts'!W60-'Demand Forecasts'!W28</f>
        <v>0</v>
      </c>
      <c r="Y60" s="49">
        <f t="shared" si="6"/>
        <v>0</v>
      </c>
    </row>
    <row r="61" spans="4:25" ht="13.5" thickBot="1" x14ac:dyDescent="0.25">
      <c r="D61" s="56" t="s">
        <v>29</v>
      </c>
      <c r="E61" s="48">
        <f>'Demand Forecasts'!E61-'Demand Forecasts'!E29</f>
        <v>0</v>
      </c>
      <c r="F61" s="48">
        <f>'Demand Forecasts'!F61-'Demand Forecasts'!F29</f>
        <v>0</v>
      </c>
      <c r="G61" s="48">
        <f>'Demand Forecasts'!G61-'Demand Forecasts'!G29</f>
        <v>0</v>
      </c>
      <c r="H61" s="48">
        <f>'Demand Forecasts'!H61-'Demand Forecasts'!H29</f>
        <v>0</v>
      </c>
      <c r="I61" s="48">
        <f>'Demand Forecasts'!I61-'Demand Forecasts'!I29</f>
        <v>0</v>
      </c>
      <c r="J61" s="48">
        <f>'Demand Forecasts'!J61-'Demand Forecasts'!J29</f>
        <v>0</v>
      </c>
      <c r="K61" s="48">
        <f>'Demand Forecasts'!K61-'Demand Forecasts'!K29</f>
        <v>0</v>
      </c>
      <c r="L61" s="48">
        <f>'Demand Forecasts'!L61-'Demand Forecasts'!L29</f>
        <v>0</v>
      </c>
      <c r="M61" s="48">
        <f>'Demand Forecasts'!M61-'Demand Forecasts'!M29</f>
        <v>0</v>
      </c>
      <c r="N61" s="48">
        <f>'Demand Forecasts'!N61-'Demand Forecasts'!N29</f>
        <v>0</v>
      </c>
      <c r="O61" s="48">
        <f>'Demand Forecasts'!O61-'Demand Forecasts'!O29</f>
        <v>0</v>
      </c>
      <c r="P61" s="48">
        <f>'Demand Forecasts'!P61-'Demand Forecasts'!P29</f>
        <v>0</v>
      </c>
      <c r="Q61" s="49">
        <f>'Demand Forecasts'!Q61-'Demand Forecasts'!Q29</f>
        <v>0</v>
      </c>
      <c r="R61" s="49">
        <f>'Demand Forecasts'!R61-'Demand Forecasts'!R29</f>
        <v>0</v>
      </c>
      <c r="S61" s="49">
        <f>'Demand Forecasts'!S61-'Demand Forecasts'!S29</f>
        <v>0</v>
      </c>
      <c r="T61" s="49">
        <f>'Demand Forecasts'!T61-'Demand Forecasts'!T29</f>
        <v>0</v>
      </c>
      <c r="U61" s="49">
        <f>'Demand Forecasts'!U61-'Demand Forecasts'!U29</f>
        <v>0</v>
      </c>
      <c r="V61" s="49">
        <f>'Demand Forecasts'!V61-'Demand Forecasts'!V29</f>
        <v>0</v>
      </c>
      <c r="W61" s="49">
        <f>'Demand Forecasts'!W61-'Demand Forecasts'!W29</f>
        <v>0</v>
      </c>
      <c r="Y61" s="49">
        <f t="shared" si="6"/>
        <v>0</v>
      </c>
    </row>
    <row r="62" spans="4:25" ht="13.5" thickBot="1" x14ac:dyDescent="0.25"/>
    <row r="63" spans="4:25" ht="23.25" thickBot="1" x14ac:dyDescent="0.25">
      <c r="D63" s="42" t="s">
        <v>32</v>
      </c>
      <c r="E63" s="43">
        <v>2002</v>
      </c>
      <c r="F63" s="43">
        <v>2003</v>
      </c>
      <c r="G63" s="43">
        <v>2004</v>
      </c>
      <c r="H63" s="43">
        <v>2005</v>
      </c>
      <c r="I63" s="43">
        <v>2006</v>
      </c>
      <c r="J63" s="43">
        <v>2007</v>
      </c>
      <c r="K63" s="43">
        <v>2008</v>
      </c>
      <c r="L63" s="43">
        <v>2009</v>
      </c>
      <c r="M63" s="43">
        <v>2010</v>
      </c>
      <c r="N63" s="43">
        <v>2011</v>
      </c>
      <c r="O63" s="43">
        <v>2012</v>
      </c>
      <c r="P63" s="43">
        <v>2013</v>
      </c>
      <c r="Q63" s="45">
        <v>2014</v>
      </c>
      <c r="R63" s="44">
        <v>2015</v>
      </c>
      <c r="S63" s="44">
        <v>2016</v>
      </c>
      <c r="T63" s="44">
        <v>2017</v>
      </c>
      <c r="U63" s="44">
        <v>2018</v>
      </c>
      <c r="V63" s="44">
        <v>2019</v>
      </c>
      <c r="W63" s="45">
        <v>2020</v>
      </c>
      <c r="Y63" s="45" t="s">
        <v>37</v>
      </c>
    </row>
    <row r="64" spans="4:25" ht="13.5" thickBot="1" x14ac:dyDescent="0.25">
      <c r="D64" s="54" t="s">
        <v>33</v>
      </c>
      <c r="E64" s="48">
        <f>'Demand Forecasts'!E64-'Demand Forecasts'!E32</f>
        <v>0</v>
      </c>
      <c r="F64" s="48">
        <f>'Demand Forecasts'!F64-'Demand Forecasts'!F32</f>
        <v>0</v>
      </c>
      <c r="G64" s="48">
        <f>'Demand Forecasts'!G64-'Demand Forecasts'!G32</f>
        <v>0</v>
      </c>
      <c r="H64" s="48">
        <f>'Demand Forecasts'!H64-'Demand Forecasts'!H32</f>
        <v>0</v>
      </c>
      <c r="I64" s="48">
        <f>'Demand Forecasts'!I64-'Demand Forecasts'!I32</f>
        <v>0</v>
      </c>
      <c r="J64" s="48">
        <f>'Demand Forecasts'!J64-'Demand Forecasts'!J32</f>
        <v>0</v>
      </c>
      <c r="K64" s="48">
        <f>'Demand Forecasts'!K64-'Demand Forecasts'!K32</f>
        <v>0</v>
      </c>
      <c r="L64" s="48">
        <f>'Demand Forecasts'!L64-'Demand Forecasts'!L32</f>
        <v>0</v>
      </c>
      <c r="M64" s="48">
        <f>'Demand Forecasts'!M64-'Demand Forecasts'!M32</f>
        <v>0</v>
      </c>
      <c r="N64" s="48">
        <f>'Demand Forecasts'!N64-'Demand Forecasts'!N32</f>
        <v>0</v>
      </c>
      <c r="O64" s="48">
        <f>'Demand Forecasts'!O64-'Demand Forecasts'!O32</f>
        <v>0</v>
      </c>
      <c r="P64" s="48">
        <f>'Demand Forecasts'!P64-'Demand Forecasts'!P32</f>
        <v>0</v>
      </c>
      <c r="Q64" s="49">
        <f>'Demand Forecasts'!Q64-'Demand Forecasts'!Q32</f>
        <v>0</v>
      </c>
      <c r="R64" s="49">
        <f>'Demand Forecasts'!R64-'Demand Forecasts'!R32</f>
        <v>0</v>
      </c>
      <c r="S64" s="49">
        <f>'Demand Forecasts'!S64-'Demand Forecasts'!S32</f>
        <v>0</v>
      </c>
      <c r="T64" s="49">
        <f>'Demand Forecasts'!T64-'Demand Forecasts'!T32</f>
        <v>0</v>
      </c>
      <c r="U64" s="49">
        <f>'Demand Forecasts'!U64-'Demand Forecasts'!U32</f>
        <v>0</v>
      </c>
      <c r="V64" s="49">
        <f>'Demand Forecasts'!V64-'Demand Forecasts'!V32</f>
        <v>0</v>
      </c>
      <c r="W64" s="49">
        <f>'Demand Forecasts'!W64-'Demand Forecasts'!W32</f>
        <v>0</v>
      </c>
      <c r="Y64" s="49">
        <f t="shared" ref="Y64:Y66" si="7">SUM(S64:W64)</f>
        <v>0</v>
      </c>
    </row>
    <row r="65" spans="3:25" ht="13.5" thickBot="1" x14ac:dyDescent="0.25">
      <c r="D65" s="54" t="s">
        <v>34</v>
      </c>
      <c r="E65" s="48">
        <f>'Demand Forecasts'!E65-'Demand Forecasts'!E33</f>
        <v>0</v>
      </c>
      <c r="F65" s="48">
        <f>'Demand Forecasts'!F65-'Demand Forecasts'!F33</f>
        <v>0</v>
      </c>
      <c r="G65" s="48">
        <f>'Demand Forecasts'!G65-'Demand Forecasts'!G33</f>
        <v>0</v>
      </c>
      <c r="H65" s="48">
        <f>'Demand Forecasts'!H65-'Demand Forecasts'!H33</f>
        <v>0</v>
      </c>
      <c r="I65" s="48">
        <f>'Demand Forecasts'!I65-'Demand Forecasts'!I33</f>
        <v>0</v>
      </c>
      <c r="J65" s="48">
        <f>'Demand Forecasts'!J65-'Demand Forecasts'!J33</f>
        <v>0</v>
      </c>
      <c r="K65" s="48">
        <f>'Demand Forecasts'!K65-'Demand Forecasts'!K33</f>
        <v>0</v>
      </c>
      <c r="L65" s="48">
        <f>'Demand Forecasts'!L65-'Demand Forecasts'!L33</f>
        <v>0</v>
      </c>
      <c r="M65" s="48">
        <f>'Demand Forecasts'!M65-'Demand Forecasts'!M33</f>
        <v>0</v>
      </c>
      <c r="N65" s="48">
        <f>'Demand Forecasts'!N65-'Demand Forecasts'!N33</f>
        <v>0</v>
      </c>
      <c r="O65" s="48">
        <f>'Demand Forecasts'!O65-'Demand Forecasts'!O33</f>
        <v>0</v>
      </c>
      <c r="P65" s="48">
        <f>'Demand Forecasts'!P65-'Demand Forecasts'!P33</f>
        <v>0</v>
      </c>
      <c r="Q65" s="49">
        <f>'Demand Forecasts'!Q65-'Demand Forecasts'!Q33</f>
        <v>0</v>
      </c>
      <c r="R65" s="49">
        <f>'Demand Forecasts'!R65-'Demand Forecasts'!R33</f>
        <v>0</v>
      </c>
      <c r="S65" s="49">
        <f>'Demand Forecasts'!S65-'Demand Forecasts'!S33</f>
        <v>0</v>
      </c>
      <c r="T65" s="49">
        <f>'Demand Forecasts'!T65-'Demand Forecasts'!T33</f>
        <v>0</v>
      </c>
      <c r="U65" s="49">
        <f>'Demand Forecasts'!U65-'Demand Forecasts'!U33</f>
        <v>0</v>
      </c>
      <c r="V65" s="49">
        <f>'Demand Forecasts'!V65-'Demand Forecasts'!V33</f>
        <v>0</v>
      </c>
      <c r="W65" s="49">
        <f>'Demand Forecasts'!W65-'Demand Forecasts'!W33</f>
        <v>0</v>
      </c>
      <c r="Y65" s="49">
        <f t="shared" si="7"/>
        <v>0</v>
      </c>
    </row>
    <row r="66" spans="3:25" ht="13.5" thickBot="1" x14ac:dyDescent="0.25">
      <c r="D66" s="54" t="s">
        <v>35</v>
      </c>
      <c r="E66" s="48">
        <f>'Demand Forecasts'!E66-'Demand Forecasts'!E34</f>
        <v>0</v>
      </c>
      <c r="F66" s="48">
        <f>'Demand Forecasts'!F66-'Demand Forecasts'!F34</f>
        <v>0</v>
      </c>
      <c r="G66" s="48">
        <f>'Demand Forecasts'!G66-'Demand Forecasts'!G34</f>
        <v>0</v>
      </c>
      <c r="H66" s="48">
        <f>'Demand Forecasts'!H66-'Demand Forecasts'!H34</f>
        <v>0</v>
      </c>
      <c r="I66" s="48">
        <f>'Demand Forecasts'!I66-'Demand Forecasts'!I34</f>
        <v>0</v>
      </c>
      <c r="J66" s="48">
        <f>'Demand Forecasts'!J66-'Demand Forecasts'!J34</f>
        <v>0</v>
      </c>
      <c r="K66" s="48">
        <f>'Demand Forecasts'!K66-'Demand Forecasts'!K34</f>
        <v>0</v>
      </c>
      <c r="L66" s="48">
        <f>'Demand Forecasts'!L66-'Demand Forecasts'!L34</f>
        <v>0</v>
      </c>
      <c r="M66" s="48">
        <f>'Demand Forecasts'!M66-'Demand Forecasts'!M34</f>
        <v>0</v>
      </c>
      <c r="N66" s="48">
        <f>'Demand Forecasts'!N66-'Demand Forecasts'!N34</f>
        <v>0</v>
      </c>
      <c r="O66" s="48">
        <f>'Demand Forecasts'!O66-'Demand Forecasts'!O34</f>
        <v>0</v>
      </c>
      <c r="P66" s="48">
        <f>'Demand Forecasts'!P66-'Demand Forecasts'!P34</f>
        <v>0</v>
      </c>
      <c r="Q66" s="49">
        <f>'Demand Forecasts'!Q66-'Demand Forecasts'!Q34</f>
        <v>0</v>
      </c>
      <c r="R66" s="49">
        <f>'Demand Forecasts'!R66-'Demand Forecasts'!R34</f>
        <v>0</v>
      </c>
      <c r="S66" s="49">
        <f>'Demand Forecasts'!S66-'Demand Forecasts'!S34</f>
        <v>0</v>
      </c>
      <c r="T66" s="49">
        <f>'Demand Forecasts'!T66-'Demand Forecasts'!T34</f>
        <v>0</v>
      </c>
      <c r="U66" s="49">
        <f>'Demand Forecasts'!U66-'Demand Forecasts'!U34</f>
        <v>0</v>
      </c>
      <c r="V66" s="49">
        <f>'Demand Forecasts'!V66-'Demand Forecasts'!V34</f>
        <v>0</v>
      </c>
      <c r="W66" s="49">
        <f>'Demand Forecasts'!W66-'Demand Forecasts'!W34</f>
        <v>0</v>
      </c>
      <c r="Y66" s="49">
        <f t="shared" si="7"/>
        <v>0</v>
      </c>
    </row>
    <row r="67" spans="3:25" x14ac:dyDescent="0.2">
      <c r="P67"/>
      <c r="Q67"/>
      <c r="R67"/>
      <c r="S67"/>
      <c r="T67"/>
      <c r="U67"/>
      <c r="V67"/>
      <c r="W67"/>
      <c r="X67"/>
    </row>
    <row r="68" spans="3:25" x14ac:dyDescent="0.2">
      <c r="C68" s="27" t="s">
        <v>30</v>
      </c>
    </row>
    <row r="69" spans="3:25" ht="13.5" thickBot="1" x14ac:dyDescent="0.25"/>
    <row r="70" spans="3:25" ht="23.25" thickBot="1" x14ac:dyDescent="0.25">
      <c r="D70" s="42" t="s">
        <v>12</v>
      </c>
      <c r="E70" s="43">
        <v>2002</v>
      </c>
      <c r="F70" s="43">
        <v>2003</v>
      </c>
      <c r="G70" s="43">
        <v>2004</v>
      </c>
      <c r="H70" s="43">
        <v>2005</v>
      </c>
      <c r="I70" s="43">
        <v>2006</v>
      </c>
      <c r="J70" s="43">
        <v>2007</v>
      </c>
      <c r="K70" s="43">
        <v>2008</v>
      </c>
      <c r="L70" s="43">
        <v>2009</v>
      </c>
      <c r="M70" s="43">
        <v>2010</v>
      </c>
      <c r="N70" s="43">
        <v>2011</v>
      </c>
      <c r="O70" s="43">
        <v>2012</v>
      </c>
      <c r="P70" s="43">
        <v>2013</v>
      </c>
      <c r="Q70" s="45">
        <v>2014</v>
      </c>
      <c r="R70" s="44">
        <v>2015</v>
      </c>
      <c r="S70" s="44">
        <v>2016</v>
      </c>
      <c r="T70" s="44">
        <v>2017</v>
      </c>
      <c r="U70" s="44">
        <v>2018</v>
      </c>
      <c r="V70" s="44">
        <v>2019</v>
      </c>
      <c r="W70" s="45">
        <v>2020</v>
      </c>
      <c r="Y70" s="45" t="s">
        <v>37</v>
      </c>
    </row>
    <row r="71" spans="3:25" ht="13.5" thickBot="1" x14ac:dyDescent="0.25"/>
    <row r="72" spans="3:25" ht="13.5" thickBot="1" x14ac:dyDescent="0.25">
      <c r="D72" s="46" t="s">
        <v>13</v>
      </c>
      <c r="E72" s="47"/>
      <c r="F72" s="47"/>
      <c r="G72" s="47"/>
      <c r="H72" s="47"/>
      <c r="I72" s="47"/>
      <c r="J72" s="47"/>
      <c r="K72" s="47"/>
      <c r="L72" s="47"/>
      <c r="M72" s="47"/>
      <c r="N72" s="47"/>
      <c r="O72" s="47"/>
      <c r="P72" s="47"/>
      <c r="Q72" s="47"/>
      <c r="R72" s="47"/>
      <c r="S72" s="47"/>
      <c r="T72" s="47"/>
      <c r="U72" s="47"/>
      <c r="V72" s="47"/>
      <c r="W72" s="47"/>
      <c r="Y72" s="47"/>
    </row>
    <row r="73" spans="3:25" ht="13.5" thickBot="1" x14ac:dyDescent="0.25">
      <c r="D73" s="54" t="s">
        <v>14</v>
      </c>
      <c r="E73" s="48">
        <f>'Demand Forecasts'!E73-'Demand Forecasts'!E41</f>
        <v>-35658.340052459389</v>
      </c>
      <c r="F73" s="48">
        <f>'Demand Forecasts'!F73-'Demand Forecasts'!F41</f>
        <v>-37653.345082141459</v>
      </c>
      <c r="G73" s="48">
        <f>'Demand Forecasts'!G73-'Demand Forecasts'!G41</f>
        <v>-52875.721629068255</v>
      </c>
      <c r="H73" s="48">
        <f>'Demand Forecasts'!H73-'Demand Forecasts'!H41</f>
        <v>-52727.775032781065</v>
      </c>
      <c r="I73" s="48">
        <f>'Demand Forecasts'!I73-'Demand Forecasts'!I41</f>
        <v>-62687.752213988453</v>
      </c>
      <c r="J73" s="48">
        <f>'Demand Forecasts'!J73-'Demand Forecasts'!J41</f>
        <v>-62948.187402095646</v>
      </c>
      <c r="K73" s="48">
        <f>'Demand Forecasts'!K73-'Demand Forecasts'!K41</f>
        <v>-70120.202630549669</v>
      </c>
      <c r="L73" s="48">
        <f>'Demand Forecasts'!L73-'Demand Forecasts'!L41</f>
        <v>-81608.072373196483</v>
      </c>
      <c r="M73" s="48">
        <f>'Demand Forecasts'!M73-'Demand Forecasts'!M41</f>
        <v>-81650.92166461423</v>
      </c>
      <c r="N73" s="48">
        <f>'Demand Forecasts'!N73-'Demand Forecasts'!N41</f>
        <v>-98017.777213443071</v>
      </c>
      <c r="O73" s="48">
        <f>'Demand Forecasts'!O73-'Demand Forecasts'!O41</f>
        <v>-104233.95848037675</v>
      </c>
      <c r="P73" s="48">
        <f>'Demand Forecasts'!P73-'Demand Forecasts'!P41</f>
        <v>-112580.60228066891</v>
      </c>
      <c r="Q73" s="49">
        <f>'Demand Forecasts'!Q73-'Demand Forecasts'!Q41</f>
        <v>447979.18829645216</v>
      </c>
      <c r="R73" s="49">
        <f>'Demand Forecasts'!R73-'Demand Forecasts'!R41</f>
        <v>627114.23584830016</v>
      </c>
      <c r="S73" s="49">
        <f>'Demand Forecasts'!S73-'Demand Forecasts'!S41</f>
        <v>700302.6623529084</v>
      </c>
      <c r="T73" s="49">
        <f>'Demand Forecasts'!T73-'Demand Forecasts'!T41</f>
        <v>709874.05362971872</v>
      </c>
      <c r="U73" s="49">
        <f>'Demand Forecasts'!U73-'Demand Forecasts'!U41</f>
        <v>696619.4831738621</v>
      </c>
      <c r="V73" s="49">
        <f>'Demand Forecasts'!V73-'Demand Forecasts'!V41</f>
        <v>666263.58560520411</v>
      </c>
      <c r="W73" s="49">
        <f>'Demand Forecasts'!W73-'Demand Forecasts'!W41</f>
        <v>603244.49929456413</v>
      </c>
      <c r="Y73" s="49">
        <f t="shared" ref="Y73:Y77" si="8">SUM(S73:W73)</f>
        <v>3376304.2840562575</v>
      </c>
    </row>
    <row r="74" spans="3:25" ht="13.5" thickBot="1" x14ac:dyDescent="0.25">
      <c r="D74" s="54" t="s">
        <v>15</v>
      </c>
      <c r="E74" s="48">
        <f>'Demand Forecasts'!E74-'Demand Forecasts'!E42</f>
        <v>-3794.6991763412952</v>
      </c>
      <c r="F74" s="48">
        <f>'Demand Forecasts'!F74-'Demand Forecasts'!F42</f>
        <v>-3512.882847994566</v>
      </c>
      <c r="G74" s="48">
        <f>'Demand Forecasts'!G74-'Demand Forecasts'!G42</f>
        <v>-5298.8226861115545</v>
      </c>
      <c r="H74" s="48">
        <f>'Demand Forecasts'!H74-'Demand Forecasts'!H42</f>
        <v>-5413.5856496393681</v>
      </c>
      <c r="I74" s="48">
        <f>'Demand Forecasts'!I74-'Demand Forecasts'!I42</f>
        <v>-7653.0893613602966</v>
      </c>
      <c r="J74" s="48">
        <f>'Demand Forecasts'!J74-'Demand Forecasts'!J42</f>
        <v>-6459.6828558463603</v>
      </c>
      <c r="K74" s="48">
        <f>'Demand Forecasts'!K74-'Demand Forecasts'!K42</f>
        <v>-7235.7207756405696</v>
      </c>
      <c r="L74" s="48">
        <f>'Demand Forecasts'!L74-'Demand Forecasts'!L42</f>
        <v>-7733.5377787165344</v>
      </c>
      <c r="M74" s="48">
        <f>'Demand Forecasts'!M74-'Demand Forecasts'!M42</f>
        <v>-6411.9907835591584</v>
      </c>
      <c r="N74" s="48">
        <f>'Demand Forecasts'!N74-'Demand Forecasts'!N42</f>
        <v>-11101.868537038565</v>
      </c>
      <c r="O74" s="48">
        <f>'Demand Forecasts'!O74-'Demand Forecasts'!O42</f>
        <v>-9494.1572330174968</v>
      </c>
      <c r="P74" s="48">
        <f>'Demand Forecasts'!P74-'Demand Forecasts'!P42</f>
        <v>-8227.9111104290932</v>
      </c>
      <c r="Q74" s="49">
        <f>'Demand Forecasts'!Q74-'Demand Forecasts'!Q42</f>
        <v>390809.43770291097</v>
      </c>
      <c r="R74" s="49">
        <f>'Demand Forecasts'!R74-'Demand Forecasts'!R42</f>
        <v>-177925.87439746968</v>
      </c>
      <c r="S74" s="49">
        <f>'Demand Forecasts'!S74-'Demand Forecasts'!S42</f>
        <v>-161557.50972808991</v>
      </c>
      <c r="T74" s="49">
        <f>'Demand Forecasts'!T74-'Demand Forecasts'!T42</f>
        <v>-148125.65420505498</v>
      </c>
      <c r="U74" s="49">
        <f>'Demand Forecasts'!U74-'Demand Forecasts'!U42</f>
        <v>-134050.01975481119</v>
      </c>
      <c r="V74" s="49">
        <f>'Demand Forecasts'!V74-'Demand Forecasts'!V42</f>
        <v>-119936.68938365951</v>
      </c>
      <c r="W74" s="49">
        <f>'Demand Forecasts'!W74-'Demand Forecasts'!W42</f>
        <v>-107530.83643031027</v>
      </c>
      <c r="Y74" s="49">
        <f t="shared" si="8"/>
        <v>-671200.70950192586</v>
      </c>
    </row>
    <row r="75" spans="3:25" ht="13.5" thickBot="1" x14ac:dyDescent="0.25">
      <c r="D75" s="55" t="s">
        <v>16</v>
      </c>
      <c r="E75" s="48">
        <f>'Demand Forecasts'!E75-'Demand Forecasts'!E43</f>
        <v>-10768.801838466898</v>
      </c>
      <c r="F75" s="48">
        <f>'Demand Forecasts'!F75-'Demand Forecasts'!F43</f>
        <v>-10116.342514741234</v>
      </c>
      <c r="G75" s="48">
        <f>'Demand Forecasts'!G75-'Demand Forecasts'!G43</f>
        <v>-17563.323326359503</v>
      </c>
      <c r="H75" s="48">
        <f>'Demand Forecasts'!H75-'Demand Forecasts'!H43</f>
        <v>-16867.630026206374</v>
      </c>
      <c r="I75" s="48">
        <f>'Demand Forecasts'!I75-'Demand Forecasts'!I43</f>
        <v>-18872.302657863125</v>
      </c>
      <c r="J75" s="48">
        <f>'Demand Forecasts'!J75-'Demand Forecasts'!J43</f>
        <v>-15665.260368796065</v>
      </c>
      <c r="K75" s="48">
        <f>'Demand Forecasts'!K75-'Demand Forecasts'!K43</f>
        <v>-14084.132301395759</v>
      </c>
      <c r="L75" s="48">
        <f>'Demand Forecasts'!L75-'Demand Forecasts'!L43</f>
        <v>-24818.033916476183</v>
      </c>
      <c r="M75" s="48">
        <f>'Demand Forecasts'!M75-'Demand Forecasts'!M43</f>
        <v>-23428.388576768339</v>
      </c>
      <c r="N75" s="48">
        <f>'Demand Forecasts'!N75-'Demand Forecasts'!N43</f>
        <v>-26274.50717577897</v>
      </c>
      <c r="O75" s="48">
        <f>'Demand Forecasts'!O75-'Demand Forecasts'!O43</f>
        <v>-27064.43051686231</v>
      </c>
      <c r="P75" s="48">
        <f>'Demand Forecasts'!P75-'Demand Forecasts'!P43</f>
        <v>-29996.505819918588</v>
      </c>
      <c r="Q75" s="51">
        <f>'Demand Forecasts'!Q75-'Demand Forecasts'!Q43</f>
        <v>-10739.216757186688</v>
      </c>
      <c r="R75" s="51">
        <f>'Demand Forecasts'!R75-'Demand Forecasts'!R43</f>
        <v>535218.50318942778</v>
      </c>
      <c r="S75" s="51">
        <f>'Demand Forecasts'!S75-'Demand Forecasts'!S43</f>
        <v>514831.567054254</v>
      </c>
      <c r="T75" s="51">
        <f>'Demand Forecasts'!T75-'Demand Forecasts'!T43</f>
        <v>502080.6566351708</v>
      </c>
      <c r="U75" s="51">
        <f>'Demand Forecasts'!U75-'Demand Forecasts'!U43</f>
        <v>485538.56425355375</v>
      </c>
      <c r="V75" s="51">
        <f>'Demand Forecasts'!V75-'Demand Forecasts'!V43</f>
        <v>466817.57428147364</v>
      </c>
      <c r="W75" s="51">
        <f>'Demand Forecasts'!W75-'Demand Forecasts'!W43</f>
        <v>452840.77647625748</v>
      </c>
      <c r="Y75" s="49">
        <f t="shared" si="8"/>
        <v>2422109.1387007097</v>
      </c>
    </row>
    <row r="76" spans="3:25" ht="13.5" thickBot="1" x14ac:dyDescent="0.25">
      <c r="D76" s="54" t="s">
        <v>17</v>
      </c>
      <c r="E76" s="48">
        <f>'Demand Forecasts'!E76-'Demand Forecasts'!E44</f>
        <v>-10768.801838466898</v>
      </c>
      <c r="F76" s="48">
        <f>'Demand Forecasts'!F76-'Demand Forecasts'!F44</f>
        <v>-10116.342514741234</v>
      </c>
      <c r="G76" s="48">
        <f>'Demand Forecasts'!G76-'Demand Forecasts'!G44</f>
        <v>-17563.323326359503</v>
      </c>
      <c r="H76" s="48">
        <f>'Demand Forecasts'!H76-'Demand Forecasts'!H44</f>
        <v>-16867.630026206374</v>
      </c>
      <c r="I76" s="48">
        <f>'Demand Forecasts'!I76-'Demand Forecasts'!I44</f>
        <v>-18872.302657863125</v>
      </c>
      <c r="J76" s="48">
        <f>'Demand Forecasts'!J76-'Demand Forecasts'!J44</f>
        <v>-15665.260368796065</v>
      </c>
      <c r="K76" s="48">
        <f>'Demand Forecasts'!K76-'Demand Forecasts'!K44</f>
        <v>-14084.132301395759</v>
      </c>
      <c r="L76" s="48">
        <f>'Demand Forecasts'!L76-'Demand Forecasts'!L44</f>
        <v>-24818.033916476183</v>
      </c>
      <c r="M76" s="48">
        <f>'Demand Forecasts'!M76-'Demand Forecasts'!M44</f>
        <v>-23428.388576768339</v>
      </c>
      <c r="N76" s="48">
        <f>'Demand Forecasts'!N76-'Demand Forecasts'!N44</f>
        <v>-26274.50717577897</v>
      </c>
      <c r="O76" s="48">
        <f>'Demand Forecasts'!O76-'Demand Forecasts'!O44</f>
        <v>-27064.43051686231</v>
      </c>
      <c r="P76" s="48">
        <f>'Demand Forecasts'!P76-'Demand Forecasts'!P44</f>
        <v>-29996.505819918588</v>
      </c>
      <c r="Q76" s="49">
        <f>'Demand Forecasts'!Q76-'Demand Forecasts'!Q44</f>
        <v>-211339.99299218692</v>
      </c>
      <c r="R76" s="49">
        <f>'Demand Forecasts'!R76-'Demand Forecasts'!R44</f>
        <v>374206.80525855254</v>
      </c>
      <c r="S76" s="49">
        <f>'Demand Forecasts'!S76-'Demand Forecasts'!S44</f>
        <v>392295.52662249096</v>
      </c>
      <c r="T76" s="49">
        <f>'Demand Forecasts'!T76-'Demand Forecasts'!T44</f>
        <v>380986.47258088179</v>
      </c>
      <c r="U76" s="49">
        <f>'Demand Forecasts'!U76-'Demand Forecasts'!U44</f>
        <v>365858.4194686329</v>
      </c>
      <c r="V76" s="49">
        <f>'Demand Forecasts'!V76-'Demand Forecasts'!V44</f>
        <v>348524.26479250845</v>
      </c>
      <c r="W76" s="49">
        <f>'Demand Forecasts'!W76-'Demand Forecasts'!W44</f>
        <v>335907.69693908561</v>
      </c>
      <c r="Y76" s="49">
        <f t="shared" si="8"/>
        <v>1823572.3804035997</v>
      </c>
    </row>
    <row r="77" spans="3:25" ht="13.5" thickBot="1" x14ac:dyDescent="0.25">
      <c r="D77" s="56" t="s">
        <v>18</v>
      </c>
      <c r="E77" s="48">
        <f>'Demand Forecasts'!E77-'Demand Forecasts'!E45</f>
        <v>-50221.841067269444</v>
      </c>
      <c r="F77" s="48">
        <f>'Demand Forecasts'!F77-'Demand Forecasts'!F45</f>
        <v>-51282.570444878191</v>
      </c>
      <c r="G77" s="48">
        <f>'Demand Forecasts'!G77-'Demand Forecasts'!G45</f>
        <v>-75737.867641542107</v>
      </c>
      <c r="H77" s="48">
        <f>'Demand Forecasts'!H77-'Demand Forecasts'!H45</f>
        <v>-75008.990708626807</v>
      </c>
      <c r="I77" s="48">
        <f>'Demand Forecasts'!I77-'Demand Forecasts'!I45</f>
        <v>-89213.144233211875</v>
      </c>
      <c r="J77" s="48">
        <f>'Demand Forecasts'!J77-'Demand Forecasts'!J45</f>
        <v>-85073.130626738071</v>
      </c>
      <c r="K77" s="48">
        <f>'Demand Forecasts'!K77-'Demand Forecasts'!K45</f>
        <v>-91440.055707588792</v>
      </c>
      <c r="L77" s="48">
        <f>'Demand Forecasts'!L77-'Demand Forecasts'!L45</f>
        <v>-114159.64406839013</v>
      </c>
      <c r="M77" s="48">
        <f>'Demand Forecasts'!M77-'Demand Forecasts'!M45</f>
        <v>-111491.30102494359</v>
      </c>
      <c r="N77" s="48">
        <f>'Demand Forecasts'!N77-'Demand Forecasts'!N45</f>
        <v>-135394.15292625874</v>
      </c>
      <c r="O77" s="48">
        <f>'Demand Forecasts'!O77-'Demand Forecasts'!O45</f>
        <v>-140792.54623025656</v>
      </c>
      <c r="P77" s="48">
        <f>'Demand Forecasts'!P77-'Demand Forecasts'!P45</f>
        <v>-150805.0192110166</v>
      </c>
      <c r="Q77" s="53">
        <f>'Demand Forecasts'!Q77-'Demand Forecasts'!Q45</f>
        <v>627448.63300717622</v>
      </c>
      <c r="R77" s="53">
        <f>'Demand Forecasts'!R77-'Demand Forecasts'!R45</f>
        <v>823395.16670938581</v>
      </c>
      <c r="S77" s="53">
        <f>'Demand Forecasts'!S77-'Demand Forecasts'!S45</f>
        <v>931040.67924731225</v>
      </c>
      <c r="T77" s="53">
        <f>'Demand Forecasts'!T77-'Demand Forecasts'!T45</f>
        <v>942734.8720055446</v>
      </c>
      <c r="U77" s="53">
        <f>'Demand Forecasts'!U77-'Demand Forecasts'!U45</f>
        <v>928427.88288768381</v>
      </c>
      <c r="V77" s="53">
        <f>'Demand Forecasts'!V77-'Demand Forecasts'!V45</f>
        <v>894851.16101405025</v>
      </c>
      <c r="W77" s="53">
        <f>'Demand Forecasts'!W77-'Demand Forecasts'!W45</f>
        <v>831621.35980334133</v>
      </c>
      <c r="Y77" s="49">
        <f t="shared" si="8"/>
        <v>4528675.9549579322</v>
      </c>
    </row>
    <row r="78" spans="3:25" ht="13.5" thickBot="1" x14ac:dyDescent="0.25"/>
    <row r="79" spans="3:25" ht="13.5" thickBot="1" x14ac:dyDescent="0.25">
      <c r="D79" s="46" t="s">
        <v>21</v>
      </c>
      <c r="E79" s="47"/>
      <c r="F79" s="47"/>
      <c r="G79" s="47"/>
      <c r="H79" s="47"/>
      <c r="I79" s="47"/>
      <c r="J79" s="47"/>
      <c r="K79" s="47"/>
      <c r="L79" s="47"/>
      <c r="M79" s="47"/>
      <c r="N79" s="47"/>
      <c r="O79" s="47"/>
      <c r="P79" s="47"/>
      <c r="Q79" s="47"/>
      <c r="R79" s="47"/>
      <c r="S79" s="47"/>
      <c r="T79" s="47"/>
      <c r="U79" s="47"/>
      <c r="V79" s="47"/>
      <c r="W79" s="47"/>
      <c r="Y79" s="47"/>
    </row>
    <row r="80" spans="3:25" ht="13.5" thickBot="1" x14ac:dyDescent="0.25">
      <c r="D80" s="54" t="s">
        <v>22</v>
      </c>
      <c r="E80" s="66">
        <f>'Demand Forecasts'!E80-'Demand Forecasts'!E48</f>
        <v>-4.2684457935369124E-2</v>
      </c>
      <c r="F80" s="66">
        <f>'Demand Forecasts'!F80-'Demand Forecasts'!F48</f>
        <v>-4.3345472535502694E-2</v>
      </c>
      <c r="G80" s="66">
        <f>'Demand Forecasts'!G80-'Demand Forecasts'!G48</f>
        <v>-5.8866179521942286E-2</v>
      </c>
      <c r="H80" s="66">
        <f>'Demand Forecasts'!H80-'Demand Forecasts'!H48</f>
        <v>-5.7091507301890942E-2</v>
      </c>
      <c r="I80" s="66">
        <f>'Demand Forecasts'!I80-'Demand Forecasts'!I48</f>
        <v>-6.6318209983094789E-2</v>
      </c>
      <c r="J80" s="66">
        <f>'Demand Forecasts'!J80-'Demand Forecasts'!J48</f>
        <v>-6.5187171170279612E-2</v>
      </c>
      <c r="K80" s="66">
        <f>'Demand Forecasts'!K80-'Demand Forecasts'!K48</f>
        <v>-7.0467324671881215E-2</v>
      </c>
      <c r="L80" s="66">
        <f>'Demand Forecasts'!L80-'Demand Forecasts'!L48</f>
        <v>-8.0144395282157888E-2</v>
      </c>
      <c r="M80" s="66">
        <f>'Demand Forecasts'!M80-'Demand Forecasts'!M48</f>
        <v>-7.8132385929070125E-2</v>
      </c>
      <c r="N80" s="66">
        <f>'Demand Forecasts'!N80-'Demand Forecasts'!N48</f>
        <v>-9.1205034733921053E-2</v>
      </c>
      <c r="O80" s="66">
        <f>'Demand Forecasts'!O80-'Demand Forecasts'!O48</f>
        <v>-9.4484653947461084E-2</v>
      </c>
      <c r="P80" s="66">
        <f>'Demand Forecasts'!P80-'Demand Forecasts'!P48</f>
        <v>-9.9049717519484659E-2</v>
      </c>
      <c r="Q80" s="67">
        <f>'Demand Forecasts'!Q80-'Demand Forecasts'!Q48</f>
        <v>0.11000221019581957</v>
      </c>
      <c r="R80" s="67">
        <f>'Demand Forecasts'!R80-'Demand Forecasts'!R48</f>
        <v>0.14869073131020016</v>
      </c>
      <c r="S80" s="67">
        <f>'Demand Forecasts'!S80-'Demand Forecasts'!S48</f>
        <v>0.13688963482763228</v>
      </c>
      <c r="T80" s="67">
        <f>'Demand Forecasts'!T80-'Demand Forecasts'!T48</f>
        <v>0.12692832164923828</v>
      </c>
      <c r="U80" s="67">
        <f>'Demand Forecasts'!U80-'Demand Forecasts'!U48</f>
        <v>0.11696359321681626</v>
      </c>
      <c r="V80" s="67">
        <f>'Demand Forecasts'!V80-'Demand Forecasts'!V48</f>
        <v>0.10782564039525155</v>
      </c>
      <c r="W80" s="67">
        <f>'Demand Forecasts'!W80-'Demand Forecasts'!W48</f>
        <v>9.9123628772524341E-2</v>
      </c>
      <c r="Y80" s="67">
        <f t="shared" ref="Y80:Y87" si="9">SUM(S80:W80)</f>
        <v>0.58773081886146272</v>
      </c>
    </row>
    <row r="81" spans="4:25" ht="13.5" thickBot="1" x14ac:dyDescent="0.25">
      <c r="D81" s="54" t="s">
        <v>23</v>
      </c>
      <c r="E81" s="66">
        <f>'Demand Forecasts'!E81-'Demand Forecasts'!E49</f>
        <v>0</v>
      </c>
      <c r="F81" s="66">
        <f>'Demand Forecasts'!F81-'Demand Forecasts'!F49</f>
        <v>0</v>
      </c>
      <c r="G81" s="66">
        <f>'Demand Forecasts'!G81-'Demand Forecasts'!G49</f>
        <v>0</v>
      </c>
      <c r="H81" s="66">
        <f>'Demand Forecasts'!H81-'Demand Forecasts'!H49</f>
        <v>0</v>
      </c>
      <c r="I81" s="66">
        <f>'Demand Forecasts'!I81-'Demand Forecasts'!I49</f>
        <v>0</v>
      </c>
      <c r="J81" s="66">
        <f>'Demand Forecasts'!J81-'Demand Forecasts'!J49</f>
        <v>0</v>
      </c>
      <c r="K81" s="66">
        <f>'Demand Forecasts'!K81-'Demand Forecasts'!K49</f>
        <v>0</v>
      </c>
      <c r="L81" s="66">
        <f>'Demand Forecasts'!L81-'Demand Forecasts'!L49</f>
        <v>0</v>
      </c>
      <c r="M81" s="66">
        <f>'Demand Forecasts'!M81-'Demand Forecasts'!M49</f>
        <v>0</v>
      </c>
      <c r="N81" s="66">
        <f>'Demand Forecasts'!N81-'Demand Forecasts'!N49</f>
        <v>0</v>
      </c>
      <c r="O81" s="66">
        <f>'Demand Forecasts'!O81-'Demand Forecasts'!O49</f>
        <v>0</v>
      </c>
      <c r="P81" s="66">
        <f>'Demand Forecasts'!P81-'Demand Forecasts'!P49</f>
        <v>-13.66</v>
      </c>
      <c r="Q81" s="67">
        <f>'Demand Forecasts'!Q81-'Demand Forecasts'!Q49</f>
        <v>-1.4331431197445372</v>
      </c>
      <c r="R81" s="67">
        <f>'Demand Forecasts'!R81-'Demand Forecasts'!R49</f>
        <v>-1.3872655103972829</v>
      </c>
      <c r="S81" s="67">
        <f>'Demand Forecasts'!S81-'Demand Forecasts'!S49</f>
        <v>-1.359155476935145</v>
      </c>
      <c r="T81" s="67">
        <f>'Demand Forecasts'!T81-'Demand Forecasts'!T49</f>
        <v>-1.3450925492111629</v>
      </c>
      <c r="U81" s="67">
        <f>'Demand Forecasts'!U81-'Demand Forecasts'!U49</f>
        <v>-1.3284407369619533</v>
      </c>
      <c r="V81" s="67">
        <f>'Demand Forecasts'!V81-'Demand Forecasts'!V49</f>
        <v>-1.3181024198991178</v>
      </c>
      <c r="W81" s="67">
        <f>'Demand Forecasts'!W81-'Demand Forecasts'!W49</f>
        <v>-1.3107840230994352</v>
      </c>
      <c r="Y81" s="65">
        <f t="shared" si="9"/>
        <v>-6.6615752061068143</v>
      </c>
    </row>
    <row r="82" spans="4:25" ht="13.5" thickBot="1" x14ac:dyDescent="0.25">
      <c r="D82" s="54" t="s">
        <v>24</v>
      </c>
      <c r="E82" s="66">
        <f>'Demand Forecasts'!E82-'Demand Forecasts'!E50</f>
        <v>0</v>
      </c>
      <c r="F82" s="66">
        <f>'Demand Forecasts'!F82-'Demand Forecasts'!F50</f>
        <v>0</v>
      </c>
      <c r="G82" s="66">
        <f>'Demand Forecasts'!G82-'Demand Forecasts'!G50</f>
        <v>0</v>
      </c>
      <c r="H82" s="66">
        <f>'Demand Forecasts'!H82-'Demand Forecasts'!H50</f>
        <v>0</v>
      </c>
      <c r="I82" s="66">
        <f>'Demand Forecasts'!I82-'Demand Forecasts'!I50</f>
        <v>0</v>
      </c>
      <c r="J82" s="66">
        <f>'Demand Forecasts'!J82-'Demand Forecasts'!J50</f>
        <v>0</v>
      </c>
      <c r="K82" s="66">
        <f>'Demand Forecasts'!K82-'Demand Forecasts'!K50</f>
        <v>0</v>
      </c>
      <c r="L82" s="66">
        <f>'Demand Forecasts'!L82-'Demand Forecasts'!L50</f>
        <v>0</v>
      </c>
      <c r="M82" s="66">
        <f>'Demand Forecasts'!M82-'Demand Forecasts'!M50</f>
        <v>0</v>
      </c>
      <c r="N82" s="66">
        <f>'Demand Forecasts'!N82-'Demand Forecasts'!N50</f>
        <v>0</v>
      </c>
      <c r="O82" s="66">
        <f>'Demand Forecasts'!O82-'Demand Forecasts'!O50</f>
        <v>0</v>
      </c>
      <c r="P82" s="66">
        <f>'Demand Forecasts'!P82-'Demand Forecasts'!P50</f>
        <v>-17.89</v>
      </c>
      <c r="Q82" s="67">
        <f>'Demand Forecasts'!Q82-'Demand Forecasts'!Q50</f>
        <v>0.67974887172549359</v>
      </c>
      <c r="R82" s="67">
        <f>'Demand Forecasts'!R82-'Demand Forecasts'!R50</f>
        <v>0.64790942420940567</v>
      </c>
      <c r="S82" s="67">
        <f>'Demand Forecasts'!S82-'Demand Forecasts'!S50</f>
        <v>0.62509918499968009</v>
      </c>
      <c r="T82" s="67">
        <f>'Demand Forecasts'!T82-'Demand Forecasts'!T50</f>
        <v>0.60921767031157259</v>
      </c>
      <c r="U82" s="67">
        <f>'Demand Forecasts'!U82-'Demand Forecasts'!U50</f>
        <v>0.59242897466046607</v>
      </c>
      <c r="V82" s="67">
        <f>'Demand Forecasts'!V82-'Demand Forecasts'!V50</f>
        <v>0.57875427576339433</v>
      </c>
      <c r="W82" s="67">
        <f>'Demand Forecasts'!W82-'Demand Forecasts'!W50</f>
        <v>0.56661367436921317</v>
      </c>
      <c r="Y82" s="65">
        <f t="shared" si="9"/>
        <v>2.9721137801043263</v>
      </c>
    </row>
    <row r="83" spans="4:25" ht="13.5" thickBot="1" x14ac:dyDescent="0.25">
      <c r="D83" s="54" t="s">
        <v>25</v>
      </c>
      <c r="E83" s="66">
        <f>'Demand Forecasts'!E83-'Demand Forecasts'!E51</f>
        <v>0</v>
      </c>
      <c r="F83" s="66">
        <f>'Demand Forecasts'!F83-'Demand Forecasts'!F51</f>
        <v>0</v>
      </c>
      <c r="G83" s="66">
        <f>'Demand Forecasts'!G83-'Demand Forecasts'!G51</f>
        <v>0</v>
      </c>
      <c r="H83" s="66">
        <f>'Demand Forecasts'!H83-'Demand Forecasts'!H51</f>
        <v>0</v>
      </c>
      <c r="I83" s="66">
        <f>'Demand Forecasts'!I83-'Demand Forecasts'!I51</f>
        <v>0</v>
      </c>
      <c r="J83" s="66">
        <f>'Demand Forecasts'!J83-'Demand Forecasts'!J51</f>
        <v>0</v>
      </c>
      <c r="K83" s="66">
        <f>'Demand Forecasts'!K83-'Demand Forecasts'!K51</f>
        <v>0</v>
      </c>
      <c r="L83" s="66">
        <f>'Demand Forecasts'!L83-'Demand Forecasts'!L51</f>
        <v>0</v>
      </c>
      <c r="M83" s="66">
        <f>'Demand Forecasts'!M83-'Demand Forecasts'!M51</f>
        <v>0</v>
      </c>
      <c r="N83" s="66">
        <f>'Demand Forecasts'!N83-'Demand Forecasts'!N51</f>
        <v>0</v>
      </c>
      <c r="O83" s="66">
        <f>'Demand Forecasts'!O83-'Demand Forecasts'!O51</f>
        <v>0</v>
      </c>
      <c r="P83" s="66">
        <f>'Demand Forecasts'!P83-'Demand Forecasts'!P51</f>
        <v>-15.71</v>
      </c>
      <c r="Q83" s="67">
        <f>'Demand Forecasts'!Q83-'Demand Forecasts'!Q51</f>
        <v>1.2064144647740349</v>
      </c>
      <c r="R83" s="67">
        <f>'Demand Forecasts'!R83-'Demand Forecasts'!R51</f>
        <v>1.1565408285712184</v>
      </c>
      <c r="S83" s="67">
        <f>'Demand Forecasts'!S83-'Demand Forecasts'!S51</f>
        <v>1.1222959530924381</v>
      </c>
      <c r="T83" s="67">
        <f>'Demand Forecasts'!T83-'Demand Forecasts'!T51</f>
        <v>1.1001729812415508</v>
      </c>
      <c r="U83" s="67">
        <f>'Demand Forecasts'!U83-'Demand Forecasts'!U51</f>
        <v>1.0762288182830346</v>
      </c>
      <c r="V83" s="67">
        <f>'Demand Forecasts'!V83-'Demand Forecasts'!V51</f>
        <v>1.0577327199611357</v>
      </c>
      <c r="W83" s="67">
        <f>'Demand Forecasts'!W83-'Demand Forecasts'!W51</f>
        <v>1.0418923646838891</v>
      </c>
      <c r="Y83" s="65">
        <f t="shared" si="9"/>
        <v>5.3983228372620484</v>
      </c>
    </row>
    <row r="84" spans="4:25" ht="13.5" thickBot="1" x14ac:dyDescent="0.25">
      <c r="D84" s="56" t="s">
        <v>26</v>
      </c>
      <c r="E84" s="66">
        <f>'Demand Forecasts'!E84-'Demand Forecasts'!E52</f>
        <v>-4.2684457935369124E-2</v>
      </c>
      <c r="F84" s="66">
        <f>'Demand Forecasts'!F84-'Demand Forecasts'!F52</f>
        <v>-4.3345472535502694E-2</v>
      </c>
      <c r="G84" s="66">
        <f>'Demand Forecasts'!G84-'Demand Forecasts'!G52</f>
        <v>-5.8866179521942286E-2</v>
      </c>
      <c r="H84" s="66">
        <f>'Demand Forecasts'!H84-'Demand Forecasts'!H52</f>
        <v>-5.7091507301890942E-2</v>
      </c>
      <c r="I84" s="66">
        <f>'Demand Forecasts'!I84-'Demand Forecasts'!I52</f>
        <v>-6.6318209983094789E-2</v>
      </c>
      <c r="J84" s="66">
        <f>'Demand Forecasts'!J84-'Demand Forecasts'!J52</f>
        <v>-6.5187171170279612E-2</v>
      </c>
      <c r="K84" s="66">
        <f>'Demand Forecasts'!K84-'Demand Forecasts'!K52</f>
        <v>-7.0467324671881215E-2</v>
      </c>
      <c r="L84" s="66">
        <f>'Demand Forecasts'!L84-'Demand Forecasts'!L52</f>
        <v>-8.0144395282157888E-2</v>
      </c>
      <c r="M84" s="66">
        <f>'Demand Forecasts'!M84-'Demand Forecasts'!M52</f>
        <v>-7.8132385929070125E-2</v>
      </c>
      <c r="N84" s="66">
        <f>'Demand Forecasts'!N84-'Demand Forecasts'!N52</f>
        <v>-9.1205034733921053E-2</v>
      </c>
      <c r="O84" s="66">
        <f>'Demand Forecasts'!O84-'Demand Forecasts'!O52</f>
        <v>-9.4484653947461084E-2</v>
      </c>
      <c r="P84" s="66">
        <f>'Demand Forecasts'!P84-'Demand Forecasts'!P52</f>
        <v>-9.9049717519484659E-2</v>
      </c>
      <c r="Q84" s="67">
        <f>'Demand Forecasts'!Q84-'Demand Forecasts'!Q52</f>
        <v>0.23626111365517133</v>
      </c>
      <c r="R84" s="67">
        <f>'Demand Forecasts'!R84-'Demand Forecasts'!R52</f>
        <v>0.2639760582162225</v>
      </c>
      <c r="S84" s="67">
        <f>'Demand Forecasts'!S84-'Demand Forecasts'!S52</f>
        <v>0.25147060274543875</v>
      </c>
      <c r="T84" s="67">
        <f>'Demand Forecasts'!T84-'Demand Forecasts'!T52</f>
        <v>0.25120020178031766</v>
      </c>
      <c r="U84" s="67">
        <f>'Demand Forecasts'!U84-'Demand Forecasts'!U52</f>
        <v>0.25198472609710265</v>
      </c>
      <c r="V84" s="67">
        <f>'Demand Forecasts'!V84-'Demand Forecasts'!V52</f>
        <v>0.25513932216406232</v>
      </c>
      <c r="W84" s="67">
        <f>'Demand Forecasts'!W84-'Demand Forecasts'!W52</f>
        <v>0.26173448596921034</v>
      </c>
      <c r="Y84" s="65">
        <f t="shared" si="9"/>
        <v>1.2715293387561317</v>
      </c>
    </row>
    <row r="85" spans="4:25" ht="13.5" thickBot="1" x14ac:dyDescent="0.25">
      <c r="D85" s="56" t="s">
        <v>15</v>
      </c>
      <c r="E85" s="66">
        <f>'Demand Forecasts'!E85-'Demand Forecasts'!E53</f>
        <v>-0.29950269742238333</v>
      </c>
      <c r="F85" s="66">
        <f>'Demand Forecasts'!F85-'Demand Forecasts'!F53</f>
        <v>-0.30184592266670052</v>
      </c>
      <c r="G85" s="66">
        <f>'Demand Forecasts'!G85-'Demand Forecasts'!G53</f>
        <v>-0.39039436278727635</v>
      </c>
      <c r="H85" s="66">
        <f>'Demand Forecasts'!H85-'Demand Forecasts'!H53</f>
        <v>-0.35639141867272883</v>
      </c>
      <c r="I85" s="66">
        <f>'Demand Forecasts'!I85-'Demand Forecasts'!I53</f>
        <v>-0.4499699765615901</v>
      </c>
      <c r="J85" s="66">
        <f>'Demand Forecasts'!J85-'Demand Forecasts'!J53</f>
        <v>-0.35141349449713744</v>
      </c>
      <c r="K85" s="66">
        <f>'Demand Forecasts'!K85-'Demand Forecasts'!K53</f>
        <v>-0.40317160392493179</v>
      </c>
      <c r="L85" s="66">
        <f>'Demand Forecasts'!L85-'Demand Forecasts'!L53</f>
        <v>-0.37770636281888414</v>
      </c>
      <c r="M85" s="66">
        <f>'Demand Forecasts'!M85-'Demand Forecasts'!M53</f>
        <v>-0.30834290856259372</v>
      </c>
      <c r="N85" s="66">
        <f>'Demand Forecasts'!N85-'Demand Forecasts'!N53</f>
        <v>-0.5186819537020142</v>
      </c>
      <c r="O85" s="66">
        <f>'Demand Forecasts'!O85-'Demand Forecasts'!O53</f>
        <v>-0.45337649744604391</v>
      </c>
      <c r="P85" s="66">
        <f>'Demand Forecasts'!P85-'Demand Forecasts'!P53</f>
        <v>-0.38125717577634077</v>
      </c>
      <c r="Q85" s="67">
        <f>'Demand Forecasts'!Q85-'Demand Forecasts'!Q53</f>
        <v>17.260489765056633</v>
      </c>
      <c r="R85" s="67">
        <f>'Demand Forecasts'!R85-'Demand Forecasts'!R53</f>
        <v>-8.5803136866581156</v>
      </c>
      <c r="S85" s="67">
        <f>'Demand Forecasts'!S85-'Demand Forecasts'!S53</f>
        <v>-7.9825693992613083</v>
      </c>
      <c r="T85" s="67">
        <f>'Demand Forecasts'!T85-'Demand Forecasts'!T53</f>
        <v>-7.5289583819492805</v>
      </c>
      <c r="U85" s="67">
        <f>'Demand Forecasts'!U85-'Demand Forecasts'!U53</f>
        <v>-7.0431866181166356</v>
      </c>
      <c r="V85" s="67">
        <f>'Demand Forecasts'!V85-'Demand Forecasts'!V53</f>
        <v>-6.5524029200047096</v>
      </c>
      <c r="W85" s="67">
        <f>'Demand Forecasts'!W85-'Demand Forecasts'!W53</f>
        <v>-6.1514499208612676</v>
      </c>
      <c r="Y85" s="49">
        <f t="shared" si="9"/>
        <v>-35.258567240193202</v>
      </c>
    </row>
    <row r="86" spans="4:25" ht="13.5" thickBot="1" x14ac:dyDescent="0.25">
      <c r="D86" s="55" t="s">
        <v>16</v>
      </c>
      <c r="E86" s="66">
        <f>'Demand Forecasts'!E86-'Demand Forecasts'!E54</f>
        <v>-0.89814861038087201</v>
      </c>
      <c r="F86" s="66">
        <f>'Demand Forecasts'!F86-'Demand Forecasts'!F54</f>
        <v>-0.83351260729511978</v>
      </c>
      <c r="G86" s="66">
        <f>'Demand Forecasts'!G86-'Demand Forecasts'!G54</f>
        <v>-1.4314036940799042</v>
      </c>
      <c r="H86" s="66">
        <f>'Demand Forecasts'!H86-'Demand Forecasts'!H54</f>
        <v>-1.3663531815476517</v>
      </c>
      <c r="I86" s="66">
        <f>'Demand Forecasts'!I86-'Demand Forecasts'!I54</f>
        <v>-1.5362069725570109</v>
      </c>
      <c r="J86" s="66">
        <f>'Demand Forecasts'!J86-'Demand Forecasts'!J54</f>
        <v>-1.2734948677990587</v>
      </c>
      <c r="K86" s="66">
        <f>'Demand Forecasts'!K86-'Demand Forecasts'!K54</f>
        <v>-1.0899343988079409</v>
      </c>
      <c r="L86" s="66">
        <f>'Demand Forecasts'!L86-'Demand Forecasts'!L54</f>
        <v>-1.8370121329737685</v>
      </c>
      <c r="M86" s="66">
        <f>'Demand Forecasts'!M86-'Demand Forecasts'!M54</f>
        <v>-1.6893848122849704</v>
      </c>
      <c r="N86" s="66">
        <f>'Demand Forecasts'!N86-'Demand Forecasts'!N54</f>
        <v>-1.868210123419999</v>
      </c>
      <c r="O86" s="66">
        <f>'Demand Forecasts'!O86-'Demand Forecasts'!O54</f>
        <v>-1.7819614509390931</v>
      </c>
      <c r="P86" s="66">
        <f>'Demand Forecasts'!P86-'Demand Forecasts'!P54</f>
        <v>-1.882665274582223</v>
      </c>
      <c r="Q86" s="67">
        <f>'Demand Forecasts'!Q86-'Demand Forecasts'!Q54</f>
        <v>-17.509236033811248</v>
      </c>
      <c r="R86" s="67">
        <f>'Demand Forecasts'!R86-'Demand Forecasts'!R54</f>
        <v>14.338512677232302</v>
      </c>
      <c r="S86" s="67">
        <f>'Demand Forecasts'!S86-'Demand Forecasts'!S54</f>
        <v>12.313536845554609</v>
      </c>
      <c r="T86" s="67">
        <f>'Demand Forecasts'!T86-'Demand Forecasts'!T54</f>
        <v>10.560701764521184</v>
      </c>
      <c r="U86" s="67">
        <f>'Demand Forecasts'!U86-'Demand Forecasts'!U54</f>
        <v>8.7865309070321018</v>
      </c>
      <c r="V86" s="67">
        <f>'Demand Forecasts'!V86-'Demand Forecasts'!V54</f>
        <v>7.0500758068761797</v>
      </c>
      <c r="W86" s="67">
        <f>'Demand Forecasts'!W86-'Demand Forecasts'!W54</f>
        <v>5.4691437370046856</v>
      </c>
      <c r="Y86" s="49">
        <f t="shared" si="9"/>
        <v>44.17998906098876</v>
      </c>
    </row>
    <row r="87" spans="4:25" ht="13.5" thickBot="1" x14ac:dyDescent="0.25">
      <c r="D87" s="56" t="s">
        <v>17</v>
      </c>
      <c r="E87" s="66">
        <f>'Demand Forecasts'!E87-'Demand Forecasts'!E55</f>
        <v>-0.89814861038087201</v>
      </c>
      <c r="F87" s="66">
        <f>'Demand Forecasts'!F87-'Demand Forecasts'!F55</f>
        <v>-0.83351260729511978</v>
      </c>
      <c r="G87" s="66">
        <f>'Demand Forecasts'!G87-'Demand Forecasts'!G55</f>
        <v>-1.4314036940799042</v>
      </c>
      <c r="H87" s="66">
        <f>'Demand Forecasts'!H87-'Demand Forecasts'!H55</f>
        <v>-1.3663531815476517</v>
      </c>
      <c r="I87" s="66">
        <f>'Demand Forecasts'!I87-'Demand Forecasts'!I55</f>
        <v>-1.5362069725570109</v>
      </c>
      <c r="J87" s="66">
        <f>'Demand Forecasts'!J87-'Demand Forecasts'!J55</f>
        <v>-1.2734948677990587</v>
      </c>
      <c r="K87" s="66">
        <f>'Demand Forecasts'!K87-'Demand Forecasts'!K55</f>
        <v>-1.0899343988079409</v>
      </c>
      <c r="L87" s="66">
        <f>'Demand Forecasts'!L87-'Demand Forecasts'!L55</f>
        <v>-1.8370121329737685</v>
      </c>
      <c r="M87" s="66">
        <f>'Demand Forecasts'!M87-'Demand Forecasts'!M55</f>
        <v>-1.6893848122849704</v>
      </c>
      <c r="N87" s="66">
        <f>'Demand Forecasts'!N87-'Demand Forecasts'!N55</f>
        <v>-1.868210123419999</v>
      </c>
      <c r="O87" s="66">
        <f>'Demand Forecasts'!O87-'Demand Forecasts'!O55</f>
        <v>-1.7819614509390931</v>
      </c>
      <c r="P87" s="66">
        <f>'Demand Forecasts'!P87-'Demand Forecasts'!P55</f>
        <v>-1.882665274582223</v>
      </c>
      <c r="Q87" s="67">
        <f>'Demand Forecasts'!Q87-'Demand Forecasts'!Q55</f>
        <v>-29.362820489605497</v>
      </c>
      <c r="R87" s="67">
        <f>'Demand Forecasts'!R87-'Demand Forecasts'!R55</f>
        <v>4.7450096699341771</v>
      </c>
      <c r="S87" s="67">
        <f>'Demand Forecasts'!S87-'Demand Forecasts'!S55</f>
        <v>6.5728769496512314</v>
      </c>
      <c r="T87" s="67">
        <f>'Demand Forecasts'!T87-'Demand Forecasts'!T55</f>
        <v>5.0612407977873772</v>
      </c>
      <c r="U87" s="67">
        <f>'Demand Forecasts'!U87-'Demand Forecasts'!U55</f>
        <v>3.5203184754136032</v>
      </c>
      <c r="V87" s="67">
        <f>'Demand Forecasts'!V87-'Demand Forecasts'!V55</f>
        <v>2.0095078235511892</v>
      </c>
      <c r="W87" s="67">
        <f>'Demand Forecasts'!W87-'Demand Forecasts'!W55</f>
        <v>0.64740329728078905</v>
      </c>
      <c r="Y87" s="49">
        <f t="shared" si="9"/>
        <v>17.81134734368419</v>
      </c>
    </row>
    <row r="88" spans="4:25" ht="13.5" thickBot="1" x14ac:dyDescent="0.25"/>
    <row r="89" spans="4:25" ht="13.5" thickBot="1" x14ac:dyDescent="0.25">
      <c r="D89" s="46" t="s">
        <v>27</v>
      </c>
      <c r="E89" s="47"/>
      <c r="F89" s="47"/>
      <c r="G89" s="47"/>
      <c r="H89" s="47"/>
      <c r="I89" s="47"/>
      <c r="J89" s="47"/>
      <c r="K89" s="47"/>
      <c r="L89" s="47"/>
      <c r="M89" s="47"/>
      <c r="N89" s="47"/>
      <c r="O89" s="47"/>
      <c r="P89" s="47"/>
      <c r="Q89" s="47"/>
      <c r="R89" s="47"/>
      <c r="S89" s="47"/>
      <c r="T89" s="47"/>
      <c r="U89" s="47"/>
      <c r="V89" s="47"/>
      <c r="W89" s="47"/>
      <c r="Y89" s="47"/>
    </row>
    <row r="90" spans="4:25" ht="13.5" thickBot="1" x14ac:dyDescent="0.25">
      <c r="D90" s="54" t="s">
        <v>14</v>
      </c>
      <c r="E90" s="48">
        <f>'Demand Forecasts'!E90-'Demand Forecasts'!E58</f>
        <v>0</v>
      </c>
      <c r="F90" s="48">
        <f>'Demand Forecasts'!F90-'Demand Forecasts'!F58</f>
        <v>0</v>
      </c>
      <c r="G90" s="48">
        <f>'Demand Forecasts'!G90-'Demand Forecasts'!G58</f>
        <v>0</v>
      </c>
      <c r="H90" s="48">
        <f>'Demand Forecasts'!H90-'Demand Forecasts'!H58</f>
        <v>0</v>
      </c>
      <c r="I90" s="48">
        <f>'Demand Forecasts'!I90-'Demand Forecasts'!I58</f>
        <v>0</v>
      </c>
      <c r="J90" s="48">
        <f>'Demand Forecasts'!J90-'Demand Forecasts'!J58</f>
        <v>0</v>
      </c>
      <c r="K90" s="48">
        <f>'Demand Forecasts'!K90-'Demand Forecasts'!K58</f>
        <v>0</v>
      </c>
      <c r="L90" s="48">
        <f>'Demand Forecasts'!L90-'Demand Forecasts'!L58</f>
        <v>0</v>
      </c>
      <c r="M90" s="48">
        <f>'Demand Forecasts'!M90-'Demand Forecasts'!M58</f>
        <v>0</v>
      </c>
      <c r="N90" s="48">
        <f>'Demand Forecasts'!N90-'Demand Forecasts'!N58</f>
        <v>0</v>
      </c>
      <c r="O90" s="48">
        <f>'Demand Forecasts'!O90-'Demand Forecasts'!O58</f>
        <v>0</v>
      </c>
      <c r="P90" s="48">
        <f>'Demand Forecasts'!P90-'Demand Forecasts'!P58</f>
        <v>0</v>
      </c>
      <c r="Q90" s="49">
        <f>'Demand Forecasts'!Q90-'Demand Forecasts'!Q58</f>
        <v>8616.9947339994833</v>
      </c>
      <c r="R90" s="49">
        <f>'Demand Forecasts'!R90-'Demand Forecasts'!R58</f>
        <v>16202.40929222363</v>
      </c>
      <c r="S90" s="49">
        <f>'Demand Forecasts'!S90-'Demand Forecasts'!S58</f>
        <v>21012.280695612542</v>
      </c>
      <c r="T90" s="49">
        <f>'Demand Forecasts'!T90-'Demand Forecasts'!T58</f>
        <v>21540.779993429082</v>
      </c>
      <c r="U90" s="49">
        <f>'Demand Forecasts'!U90-'Demand Forecasts'!U58</f>
        <v>20789.420728343073</v>
      </c>
      <c r="V90" s="49">
        <f>'Demand Forecasts'!V90-'Demand Forecasts'!V58</f>
        <v>18764.41527919611</v>
      </c>
      <c r="W90" s="49">
        <f>'Demand Forecasts'!W90-'Demand Forecasts'!W58</f>
        <v>14478.656418514671</v>
      </c>
      <c r="Y90" s="49">
        <f t="shared" ref="Y90:Y93" si="10">SUM(S90:W90)</f>
        <v>96585.553115095478</v>
      </c>
    </row>
    <row r="91" spans="4:25" ht="13.5" thickBot="1" x14ac:dyDescent="0.25">
      <c r="D91" s="54" t="s">
        <v>15</v>
      </c>
      <c r="E91" s="48">
        <f>'Demand Forecasts'!E91-'Demand Forecasts'!E59</f>
        <v>0</v>
      </c>
      <c r="F91" s="48">
        <f>'Demand Forecasts'!F91-'Demand Forecasts'!F59</f>
        <v>0</v>
      </c>
      <c r="G91" s="48">
        <f>'Demand Forecasts'!G91-'Demand Forecasts'!G59</f>
        <v>0</v>
      </c>
      <c r="H91" s="48">
        <f>'Demand Forecasts'!H91-'Demand Forecasts'!H59</f>
        <v>0</v>
      </c>
      <c r="I91" s="48">
        <f>'Demand Forecasts'!I91-'Demand Forecasts'!I59</f>
        <v>0</v>
      </c>
      <c r="J91" s="48">
        <f>'Demand Forecasts'!J91-'Demand Forecasts'!J59</f>
        <v>0</v>
      </c>
      <c r="K91" s="48">
        <f>'Demand Forecasts'!K91-'Demand Forecasts'!K59</f>
        <v>0</v>
      </c>
      <c r="L91" s="48">
        <f>'Demand Forecasts'!L91-'Demand Forecasts'!L59</f>
        <v>0</v>
      </c>
      <c r="M91" s="48">
        <f>'Demand Forecasts'!M91-'Demand Forecasts'!M59</f>
        <v>0</v>
      </c>
      <c r="N91" s="48">
        <f>'Demand Forecasts'!N91-'Demand Forecasts'!N59</f>
        <v>0</v>
      </c>
      <c r="O91" s="48">
        <f>'Demand Forecasts'!O91-'Demand Forecasts'!O59</f>
        <v>0</v>
      </c>
      <c r="P91" s="48">
        <f>'Demand Forecasts'!P91-'Demand Forecasts'!P59</f>
        <v>0</v>
      </c>
      <c r="Q91" s="49">
        <f>'Demand Forecasts'!Q91-'Demand Forecasts'!Q59</f>
        <v>38.970967978479166</v>
      </c>
      <c r="R91" s="49">
        <f>'Demand Forecasts'!R91-'Demand Forecasts'!R59</f>
        <v>79.215025076246093</v>
      </c>
      <c r="S91" s="49">
        <f>'Demand Forecasts'!S91-'Demand Forecasts'!S59</f>
        <v>121.93316240850982</v>
      </c>
      <c r="T91" s="49">
        <f>'Demand Forecasts'!T91-'Demand Forecasts'!T59</f>
        <v>167.27694539344884</v>
      </c>
      <c r="U91" s="49">
        <f>'Demand Forecasts'!U91-'Demand Forecasts'!U59</f>
        <v>215.40665918616651</v>
      </c>
      <c r="V91" s="49">
        <f>'Demand Forecasts'!V91-'Demand Forecasts'!V59</f>
        <v>266.49175797510907</v>
      </c>
      <c r="W91" s="49">
        <f>'Demand Forecasts'!W91-'Demand Forecasts'!W59</f>
        <v>320.71133215209557</v>
      </c>
      <c r="Y91" s="49">
        <f t="shared" si="10"/>
        <v>1091.8198571153298</v>
      </c>
    </row>
    <row r="92" spans="4:25" ht="13.5" thickBot="1" x14ac:dyDescent="0.25">
      <c r="D92" s="54" t="s">
        <v>28</v>
      </c>
      <c r="E92" s="48">
        <f>'Demand Forecasts'!E92-'Demand Forecasts'!E60</f>
        <v>0</v>
      </c>
      <c r="F92" s="48">
        <f>'Demand Forecasts'!F92-'Demand Forecasts'!F60</f>
        <v>0</v>
      </c>
      <c r="G92" s="48">
        <f>'Demand Forecasts'!G92-'Demand Forecasts'!G60</f>
        <v>0</v>
      </c>
      <c r="H92" s="48">
        <f>'Demand Forecasts'!H92-'Demand Forecasts'!H60</f>
        <v>0</v>
      </c>
      <c r="I92" s="48">
        <f>'Demand Forecasts'!I92-'Demand Forecasts'!I60</f>
        <v>0</v>
      </c>
      <c r="J92" s="48">
        <f>'Demand Forecasts'!J92-'Demand Forecasts'!J60</f>
        <v>0</v>
      </c>
      <c r="K92" s="48">
        <f>'Demand Forecasts'!K92-'Demand Forecasts'!K60</f>
        <v>0</v>
      </c>
      <c r="L92" s="48">
        <f>'Demand Forecasts'!L92-'Demand Forecasts'!L60</f>
        <v>0</v>
      </c>
      <c r="M92" s="48">
        <f>'Demand Forecasts'!M92-'Demand Forecasts'!M60</f>
        <v>0</v>
      </c>
      <c r="N92" s="48">
        <f>'Demand Forecasts'!N92-'Demand Forecasts'!N60</f>
        <v>0</v>
      </c>
      <c r="O92" s="48">
        <f>'Demand Forecasts'!O92-'Demand Forecasts'!O60</f>
        <v>0</v>
      </c>
      <c r="P92" s="48">
        <f>'Demand Forecasts'!P92-'Demand Forecasts'!P60</f>
        <v>0</v>
      </c>
      <c r="Q92" s="49">
        <f>'Demand Forecasts'!Q92-'Demand Forecasts'!Q60</f>
        <v>582.69772951465347</v>
      </c>
      <c r="R92" s="49">
        <f>'Demand Forecasts'!R92-'Demand Forecasts'!R60</f>
        <v>631.49786687815867</v>
      </c>
      <c r="S92" s="49">
        <f>'Demand Forecasts'!S92-'Demand Forecasts'!S60</f>
        <v>677.74957603155417</v>
      </c>
      <c r="T92" s="49">
        <f>'Demand Forecasts'!T92-'Demand Forecasts'!T60</f>
        <v>720.50716294547601</v>
      </c>
      <c r="U92" s="49">
        <f>'Demand Forecasts'!U92-'Demand Forecasts'!U60</f>
        <v>764.8269624275672</v>
      </c>
      <c r="V92" s="49">
        <f>'Demand Forecasts'!V92-'Demand Forecasts'!V60</f>
        <v>810.76741392435724</v>
      </c>
      <c r="W92" s="49">
        <f>'Demand Forecasts'!W92-'Demand Forecasts'!W60</f>
        <v>858.38914015525006</v>
      </c>
      <c r="Y92" s="49">
        <f t="shared" si="10"/>
        <v>3832.2402554842047</v>
      </c>
    </row>
    <row r="93" spans="4:25" ht="13.5" thickBot="1" x14ac:dyDescent="0.25">
      <c r="D93" s="56" t="s">
        <v>29</v>
      </c>
      <c r="E93" s="48">
        <f>'Demand Forecasts'!E93-'Demand Forecasts'!E61</f>
        <v>0</v>
      </c>
      <c r="F93" s="48">
        <f>'Demand Forecasts'!F93-'Demand Forecasts'!F61</f>
        <v>0</v>
      </c>
      <c r="G93" s="48">
        <f>'Demand Forecasts'!G93-'Demand Forecasts'!G61</f>
        <v>0</v>
      </c>
      <c r="H93" s="48">
        <f>'Demand Forecasts'!H93-'Demand Forecasts'!H61</f>
        <v>0</v>
      </c>
      <c r="I93" s="48">
        <f>'Demand Forecasts'!I93-'Demand Forecasts'!I61</f>
        <v>0</v>
      </c>
      <c r="J93" s="48">
        <f>'Demand Forecasts'!J93-'Demand Forecasts'!J61</f>
        <v>0</v>
      </c>
      <c r="K93" s="48">
        <f>'Demand Forecasts'!K93-'Demand Forecasts'!K61</f>
        <v>0</v>
      </c>
      <c r="L93" s="48">
        <f>'Demand Forecasts'!L93-'Demand Forecasts'!L61</f>
        <v>0</v>
      </c>
      <c r="M93" s="48">
        <f>'Demand Forecasts'!M93-'Demand Forecasts'!M61</f>
        <v>0</v>
      </c>
      <c r="N93" s="48">
        <f>'Demand Forecasts'!N93-'Demand Forecasts'!N61</f>
        <v>0</v>
      </c>
      <c r="O93" s="48">
        <f>'Demand Forecasts'!O93-'Demand Forecasts'!O61</f>
        <v>0</v>
      </c>
      <c r="P93" s="48">
        <f>'Demand Forecasts'!P93-'Demand Forecasts'!P61</f>
        <v>0</v>
      </c>
      <c r="Q93" s="49">
        <f>'Demand Forecasts'!Q93-'Demand Forecasts'!Q61</f>
        <v>9238.6634314928669</v>
      </c>
      <c r="R93" s="49">
        <f>'Demand Forecasts'!R93-'Demand Forecasts'!R61</f>
        <v>16913.122184178093</v>
      </c>
      <c r="S93" s="49">
        <f>'Demand Forecasts'!S93-'Demand Forecasts'!S61</f>
        <v>21811.963434052421</v>
      </c>
      <c r="T93" s="49">
        <f>'Demand Forecasts'!T93-'Demand Forecasts'!T61</f>
        <v>22428.564101767959</v>
      </c>
      <c r="U93" s="49">
        <f>'Demand Forecasts'!U93-'Demand Forecasts'!U61</f>
        <v>21769.654349956661</v>
      </c>
      <c r="V93" s="49">
        <f>'Demand Forecasts'!V93-'Demand Forecasts'!V61</f>
        <v>19841.674451095518</v>
      </c>
      <c r="W93" s="49">
        <f>'Demand Forecasts'!W93-'Demand Forecasts'!W61</f>
        <v>15657.756890821736</v>
      </c>
      <c r="Y93" s="49">
        <f t="shared" si="10"/>
        <v>101509.6132276943</v>
      </c>
    </row>
    <row r="94" spans="4:25" ht="13.5" thickBot="1" x14ac:dyDescent="0.25"/>
    <row r="95" spans="4:25" ht="23.25" thickBot="1" x14ac:dyDescent="0.25">
      <c r="D95" s="42" t="s">
        <v>32</v>
      </c>
      <c r="E95" s="43">
        <v>2002</v>
      </c>
      <c r="F95" s="43">
        <v>2003</v>
      </c>
      <c r="G95" s="43">
        <v>2004</v>
      </c>
      <c r="H95" s="43">
        <v>2005</v>
      </c>
      <c r="I95" s="43">
        <v>2006</v>
      </c>
      <c r="J95" s="43">
        <v>2007</v>
      </c>
      <c r="K95" s="43">
        <v>2008</v>
      </c>
      <c r="L95" s="43">
        <v>2009</v>
      </c>
      <c r="M95" s="43">
        <v>2010</v>
      </c>
      <c r="N95" s="43">
        <v>2011</v>
      </c>
      <c r="O95" s="43">
        <v>2012</v>
      </c>
      <c r="P95" s="43">
        <v>2013</v>
      </c>
      <c r="Q95" s="45">
        <v>2014</v>
      </c>
      <c r="R95" s="44">
        <v>2015</v>
      </c>
      <c r="S95" s="44">
        <v>2016</v>
      </c>
      <c r="T95" s="44">
        <v>2017</v>
      </c>
      <c r="U95" s="44">
        <v>2018</v>
      </c>
      <c r="V95" s="44">
        <v>2019</v>
      </c>
      <c r="W95" s="45">
        <v>2020</v>
      </c>
      <c r="Y95" s="45" t="s">
        <v>37</v>
      </c>
    </row>
    <row r="96" spans="4:25" ht="13.5" thickBot="1" x14ac:dyDescent="0.25">
      <c r="D96" s="54" t="s">
        <v>33</v>
      </c>
      <c r="E96" s="48">
        <f>'Demand Forecasts'!E96-'Demand Forecasts'!E64</f>
        <v>0</v>
      </c>
      <c r="F96" s="48">
        <f>'Demand Forecasts'!F96-'Demand Forecasts'!F64</f>
        <v>0</v>
      </c>
      <c r="G96" s="48">
        <f>'Demand Forecasts'!G96-'Demand Forecasts'!G64</f>
        <v>0</v>
      </c>
      <c r="H96" s="48">
        <f>'Demand Forecasts'!H96-'Demand Forecasts'!H64</f>
        <v>0</v>
      </c>
      <c r="I96" s="48">
        <f>'Demand Forecasts'!I96-'Demand Forecasts'!I64</f>
        <v>0</v>
      </c>
      <c r="J96" s="48">
        <f>'Demand Forecasts'!J96-'Demand Forecasts'!J64</f>
        <v>0</v>
      </c>
      <c r="K96" s="48">
        <f>'Demand Forecasts'!K96-'Demand Forecasts'!K64</f>
        <v>0</v>
      </c>
      <c r="L96" s="48">
        <f>'Demand Forecasts'!L96-'Demand Forecasts'!L64</f>
        <v>0</v>
      </c>
      <c r="M96" s="48">
        <f>'Demand Forecasts'!M96-'Demand Forecasts'!M64</f>
        <v>0</v>
      </c>
      <c r="N96" s="48">
        <f>'Demand Forecasts'!N96-'Demand Forecasts'!N64</f>
        <v>0</v>
      </c>
      <c r="O96" s="48">
        <f>'Demand Forecasts'!O96-'Demand Forecasts'!O64</f>
        <v>0</v>
      </c>
      <c r="P96" s="48">
        <f>'Demand Forecasts'!P96-'Demand Forecasts'!P64</f>
        <v>0</v>
      </c>
      <c r="Q96" s="49">
        <f>'Demand Forecasts'!Q96-'Demand Forecasts'!Q64</f>
        <v>2012035.4396094456</v>
      </c>
      <c r="R96" s="49">
        <f>'Demand Forecasts'!R96-'Demand Forecasts'!R64</f>
        <v>2325302.8457927406</v>
      </c>
      <c r="S96" s="49">
        <f>'Demand Forecasts'!S96-'Demand Forecasts'!S64</f>
        <v>2513714.6478048936</v>
      </c>
      <c r="T96" s="49">
        <f>'Demand Forecasts'!T96-'Demand Forecasts'!T64</f>
        <v>2336789.6437069029</v>
      </c>
      <c r="U96" s="49">
        <f>'Demand Forecasts'!U96-'Demand Forecasts'!U64</f>
        <v>2302978.6234814823</v>
      </c>
      <c r="V96" s="49">
        <f>'Demand Forecasts'!V96-'Demand Forecasts'!V64</f>
        <v>2270058.7752904519</v>
      </c>
      <c r="W96" s="49">
        <f>'Demand Forecasts'!W96-'Demand Forecasts'!W64</f>
        <v>2238007.8621774614</v>
      </c>
      <c r="Y96" s="49">
        <f t="shared" ref="Y96:Y98" si="11">SUM(S96:W96)</f>
        <v>11661549.552461192</v>
      </c>
    </row>
    <row r="97" spans="3:25" ht="13.5" thickBot="1" x14ac:dyDescent="0.25">
      <c r="D97" s="54" t="s">
        <v>34</v>
      </c>
      <c r="E97" s="48">
        <f>'Demand Forecasts'!E97-'Demand Forecasts'!E65</f>
        <v>0</v>
      </c>
      <c r="F97" s="48">
        <f>'Demand Forecasts'!F97-'Demand Forecasts'!F65</f>
        <v>0</v>
      </c>
      <c r="G97" s="48">
        <f>'Demand Forecasts'!G97-'Demand Forecasts'!G65</f>
        <v>0</v>
      </c>
      <c r="H97" s="48">
        <f>'Demand Forecasts'!H97-'Demand Forecasts'!H65</f>
        <v>0</v>
      </c>
      <c r="I97" s="48">
        <f>'Demand Forecasts'!I97-'Demand Forecasts'!I65</f>
        <v>0</v>
      </c>
      <c r="J97" s="48">
        <f>'Demand Forecasts'!J97-'Demand Forecasts'!J65</f>
        <v>0</v>
      </c>
      <c r="K97" s="48">
        <f>'Demand Forecasts'!K97-'Demand Forecasts'!K65</f>
        <v>0</v>
      </c>
      <c r="L97" s="48">
        <f>'Demand Forecasts'!L97-'Demand Forecasts'!L65</f>
        <v>0</v>
      </c>
      <c r="M97" s="48">
        <f>'Demand Forecasts'!M97-'Demand Forecasts'!M65</f>
        <v>0</v>
      </c>
      <c r="N97" s="48">
        <f>'Demand Forecasts'!N97-'Demand Forecasts'!N65</f>
        <v>0</v>
      </c>
      <c r="O97" s="48">
        <f>'Demand Forecasts'!O97-'Demand Forecasts'!O65</f>
        <v>0</v>
      </c>
      <c r="P97" s="48">
        <f>'Demand Forecasts'!P97-'Demand Forecasts'!P65</f>
        <v>0</v>
      </c>
      <c r="Q97" s="49">
        <f>'Demand Forecasts'!Q97-'Demand Forecasts'!Q65</f>
        <v>45490</v>
      </c>
      <c r="R97" s="49">
        <f>'Demand Forecasts'!R97-'Demand Forecasts'!R65</f>
        <v>15109.567243800033</v>
      </c>
      <c r="S97" s="49">
        <f>'Demand Forecasts'!S97-'Demand Forecasts'!S65</f>
        <v>14380.218643174216</v>
      </c>
      <c r="T97" s="49">
        <f>'Demand Forecasts'!T97-'Demand Forecasts'!T65</f>
        <v>12410.283020171046</v>
      </c>
      <c r="U97" s="49">
        <f>'Demand Forecasts'!U97-'Demand Forecasts'!U65</f>
        <v>12673.845799723756</v>
      </c>
      <c r="V97" s="49">
        <f>'Demand Forecasts'!V97-'Demand Forecasts'!V65</f>
        <v>12703.530363923754</v>
      </c>
      <c r="W97" s="49">
        <f>'Demand Forecasts'!W97-'Demand Forecasts'!W65</f>
        <v>12703.530363923754</v>
      </c>
      <c r="Y97" s="49">
        <f t="shared" si="11"/>
        <v>64871.408190916525</v>
      </c>
    </row>
    <row r="98" spans="3:25" ht="13.5" thickBot="1" x14ac:dyDescent="0.25">
      <c r="D98" s="54" t="s">
        <v>35</v>
      </c>
      <c r="E98" s="48">
        <f>'Demand Forecasts'!E98-'Demand Forecasts'!E66</f>
        <v>0</v>
      </c>
      <c r="F98" s="48">
        <f>'Demand Forecasts'!F98-'Demand Forecasts'!F66</f>
        <v>0</v>
      </c>
      <c r="G98" s="48">
        <f>'Demand Forecasts'!G98-'Demand Forecasts'!G66</f>
        <v>0</v>
      </c>
      <c r="H98" s="48">
        <f>'Demand Forecasts'!H98-'Demand Forecasts'!H66</f>
        <v>0</v>
      </c>
      <c r="I98" s="48">
        <f>'Demand Forecasts'!I98-'Demand Forecasts'!I66</f>
        <v>0</v>
      </c>
      <c r="J98" s="48">
        <f>'Demand Forecasts'!J98-'Demand Forecasts'!J66</f>
        <v>0</v>
      </c>
      <c r="K98" s="48">
        <f>'Demand Forecasts'!K98-'Demand Forecasts'!K66</f>
        <v>0</v>
      </c>
      <c r="L98" s="48">
        <f>'Demand Forecasts'!L98-'Demand Forecasts'!L66</f>
        <v>0</v>
      </c>
      <c r="M98" s="48">
        <f>'Demand Forecasts'!M98-'Demand Forecasts'!M66</f>
        <v>0</v>
      </c>
      <c r="N98" s="48">
        <f>'Demand Forecasts'!N98-'Demand Forecasts'!N66</f>
        <v>0</v>
      </c>
      <c r="O98" s="48">
        <f>'Demand Forecasts'!O98-'Demand Forecasts'!O66</f>
        <v>0</v>
      </c>
      <c r="P98" s="48">
        <f>'Demand Forecasts'!P98-'Demand Forecasts'!P66</f>
        <v>0</v>
      </c>
      <c r="Q98" s="49">
        <f>'Demand Forecasts'!Q98-'Demand Forecasts'!Q66</f>
        <v>56932</v>
      </c>
      <c r="R98" s="49">
        <f>'Demand Forecasts'!R98-'Demand Forecasts'!R66</f>
        <v>15109.60523701075</v>
      </c>
      <c r="S98" s="49">
        <f>'Demand Forecasts'!S98-'Demand Forecasts'!S66</f>
        <v>14380.256822214636</v>
      </c>
      <c r="T98" s="49">
        <f>'Demand Forecasts'!T98-'Demand Forecasts'!T66</f>
        <v>12410.321283798723</v>
      </c>
      <c r="U98" s="49">
        <f>'Demand Forecasts'!U98-'Demand Forecasts'!U66</f>
        <v>12673.884147938748</v>
      </c>
      <c r="V98" s="49">
        <f>'Demand Forecasts'!V98-'Demand Forecasts'!V66</f>
        <v>12703.568711697124</v>
      </c>
      <c r="W98" s="49">
        <f>'Demand Forecasts'!W98-'Demand Forecasts'!W66</f>
        <v>12703.568711697124</v>
      </c>
      <c r="Y98" s="49">
        <f t="shared" si="11"/>
        <v>64871.599677346356</v>
      </c>
    </row>
    <row r="100" spans="3:25" x14ac:dyDescent="0.2">
      <c r="C100" s="27" t="s">
        <v>38</v>
      </c>
    </row>
    <row r="101" spans="3:25" ht="13.5" thickBot="1" x14ac:dyDescent="0.25"/>
    <row r="102" spans="3:25" ht="23.25" thickBot="1" x14ac:dyDescent="0.25">
      <c r="D102" s="42" t="s">
        <v>12</v>
      </c>
      <c r="E102" s="43">
        <v>2002</v>
      </c>
      <c r="F102" s="43">
        <v>2003</v>
      </c>
      <c r="G102" s="43">
        <v>2004</v>
      </c>
      <c r="H102" s="43">
        <v>2005</v>
      </c>
      <c r="I102" s="43">
        <v>2006</v>
      </c>
      <c r="J102" s="43">
        <v>2007</v>
      </c>
      <c r="K102" s="43">
        <v>2008</v>
      </c>
      <c r="L102" s="43">
        <v>2009</v>
      </c>
      <c r="M102" s="43">
        <v>2010</v>
      </c>
      <c r="N102" s="43">
        <v>2011</v>
      </c>
      <c r="O102" s="43">
        <v>2012</v>
      </c>
      <c r="P102" s="43">
        <v>2013</v>
      </c>
      <c r="Q102" s="45">
        <v>2014</v>
      </c>
      <c r="R102" s="44">
        <v>2015</v>
      </c>
      <c r="S102" s="44">
        <v>2016</v>
      </c>
      <c r="T102" s="44">
        <v>2017</v>
      </c>
      <c r="U102" s="44">
        <v>2018</v>
      </c>
      <c r="V102" s="44">
        <v>2019</v>
      </c>
      <c r="W102" s="45">
        <v>2020</v>
      </c>
      <c r="Y102" s="45" t="s">
        <v>37</v>
      </c>
    </row>
    <row r="103" spans="3:25" ht="13.5" thickBot="1" x14ac:dyDescent="0.25"/>
    <row r="104" spans="3:25" ht="13.5" thickBot="1" x14ac:dyDescent="0.25">
      <c r="D104" s="46" t="s">
        <v>13</v>
      </c>
      <c r="E104" s="47"/>
      <c r="F104" s="47"/>
      <c r="G104" s="47"/>
      <c r="H104" s="47"/>
      <c r="I104" s="47"/>
      <c r="J104" s="47"/>
      <c r="K104" s="47"/>
      <c r="L104" s="47"/>
      <c r="M104" s="47"/>
      <c r="N104" s="47"/>
      <c r="O104" s="47"/>
      <c r="P104" s="47"/>
      <c r="Q104" s="47"/>
      <c r="R104" s="47"/>
      <c r="S104" s="47"/>
      <c r="T104" s="47"/>
      <c r="U104" s="47"/>
      <c r="V104" s="47"/>
      <c r="W104" s="47"/>
      <c r="Y104" s="47"/>
    </row>
    <row r="105" spans="3:25" ht="13.5" thickBot="1" x14ac:dyDescent="0.25">
      <c r="D105" s="54" t="s">
        <v>14</v>
      </c>
      <c r="E105" s="48">
        <f>'Demand Forecasts'!E105-'Demand Forecasts'!E41</f>
        <v>0</v>
      </c>
      <c r="F105" s="48">
        <f>'Demand Forecasts'!F105-'Demand Forecasts'!F41</f>
        <v>0</v>
      </c>
      <c r="G105" s="48">
        <f>'Demand Forecasts'!G105-'Demand Forecasts'!G41</f>
        <v>0</v>
      </c>
      <c r="H105" s="48">
        <f>'Demand Forecasts'!H105-'Demand Forecasts'!H41</f>
        <v>0</v>
      </c>
      <c r="I105" s="48">
        <f>'Demand Forecasts'!I105-'Demand Forecasts'!I41</f>
        <v>0</v>
      </c>
      <c r="J105" s="48">
        <f>'Demand Forecasts'!J105-'Demand Forecasts'!J41</f>
        <v>0</v>
      </c>
      <c r="K105" s="48">
        <f>'Demand Forecasts'!K105-'Demand Forecasts'!K41</f>
        <v>0</v>
      </c>
      <c r="L105" s="48">
        <f>'Demand Forecasts'!L105-'Demand Forecasts'!L41</f>
        <v>0</v>
      </c>
      <c r="M105" s="48">
        <f>'Demand Forecasts'!M105-'Demand Forecasts'!M41</f>
        <v>0</v>
      </c>
      <c r="N105" s="48">
        <f>'Demand Forecasts'!N105-'Demand Forecasts'!N41</f>
        <v>0</v>
      </c>
      <c r="O105" s="48">
        <f>'Demand Forecasts'!O105-'Demand Forecasts'!O41</f>
        <v>0</v>
      </c>
      <c r="P105" s="48">
        <f>'Demand Forecasts'!P105-'Demand Forecasts'!P41</f>
        <v>0</v>
      </c>
      <c r="Q105" s="49">
        <f>'Demand Forecasts'!Q105-'Demand Forecasts'!Q41</f>
        <v>-32176.662471584976</v>
      </c>
      <c r="R105" s="49">
        <f>'Demand Forecasts'!R105-'Demand Forecasts'!R41</f>
        <v>-153989.651370354</v>
      </c>
      <c r="S105" s="49">
        <f>'Demand Forecasts'!S105-'Demand Forecasts'!S41</f>
        <v>-320936.77720889822</v>
      </c>
      <c r="T105" s="49">
        <f>'Demand Forecasts'!T105-'Demand Forecasts'!T41</f>
        <v>-417910.59366633371</v>
      </c>
      <c r="U105" s="49">
        <f>'Demand Forecasts'!U105-'Demand Forecasts'!U41</f>
        <v>-522867.85266944766</v>
      </c>
      <c r="V105" s="49">
        <f>'Demand Forecasts'!V105-'Demand Forecasts'!V41</f>
        <v>-647818.08283611387</v>
      </c>
      <c r="W105" s="49">
        <f>'Demand Forecasts'!W105-'Demand Forecasts'!W41</f>
        <v>-792897.00246039778</v>
      </c>
      <c r="Y105" s="49">
        <f t="shared" ref="Y105:Y109" si="12">SUM(S105:W105)</f>
        <v>-2702430.3088411912</v>
      </c>
    </row>
    <row r="106" spans="3:25" ht="13.5" thickBot="1" x14ac:dyDescent="0.25">
      <c r="D106" s="54" t="s">
        <v>15</v>
      </c>
      <c r="E106" s="48">
        <f>'Demand Forecasts'!E106-'Demand Forecasts'!E42</f>
        <v>0</v>
      </c>
      <c r="F106" s="48">
        <f>'Demand Forecasts'!F106-'Demand Forecasts'!F42</f>
        <v>0</v>
      </c>
      <c r="G106" s="48">
        <f>'Demand Forecasts'!G106-'Demand Forecasts'!G42</f>
        <v>0</v>
      </c>
      <c r="H106" s="48">
        <f>'Demand Forecasts'!H106-'Demand Forecasts'!H42</f>
        <v>0</v>
      </c>
      <c r="I106" s="48">
        <f>'Demand Forecasts'!I106-'Demand Forecasts'!I42</f>
        <v>0</v>
      </c>
      <c r="J106" s="48">
        <f>'Demand Forecasts'!J106-'Demand Forecasts'!J42</f>
        <v>0</v>
      </c>
      <c r="K106" s="48">
        <f>'Demand Forecasts'!K106-'Demand Forecasts'!K42</f>
        <v>0</v>
      </c>
      <c r="L106" s="48">
        <f>'Demand Forecasts'!L106-'Demand Forecasts'!L42</f>
        <v>0</v>
      </c>
      <c r="M106" s="48">
        <f>'Demand Forecasts'!M106-'Demand Forecasts'!M42</f>
        <v>0</v>
      </c>
      <c r="N106" s="48">
        <f>'Demand Forecasts'!N106-'Demand Forecasts'!N42</f>
        <v>0</v>
      </c>
      <c r="O106" s="48">
        <f>'Demand Forecasts'!O106-'Demand Forecasts'!O42</f>
        <v>0</v>
      </c>
      <c r="P106" s="48">
        <f>'Demand Forecasts'!P106-'Demand Forecasts'!P42</f>
        <v>0</v>
      </c>
      <c r="Q106" s="49">
        <f>'Demand Forecasts'!Q106-'Demand Forecasts'!Q42</f>
        <v>3468.7632330600172</v>
      </c>
      <c r="R106" s="49">
        <f>'Demand Forecasts'!R106-'Demand Forecasts'!R42</f>
        <v>-13157.800752055831</v>
      </c>
      <c r="S106" s="49">
        <f>'Demand Forecasts'!S106-'Demand Forecasts'!S42</f>
        <v>-38744.293241960928</v>
      </c>
      <c r="T106" s="49">
        <f>'Demand Forecasts'!T106-'Demand Forecasts'!T42</f>
        <v>-48361.908813479356</v>
      </c>
      <c r="U106" s="49">
        <f>'Demand Forecasts'!U106-'Demand Forecasts'!U42</f>
        <v>-59143.752938555554</v>
      </c>
      <c r="V106" s="49">
        <f>'Demand Forecasts'!V106-'Demand Forecasts'!V42</f>
        <v>-72944.577843092382</v>
      </c>
      <c r="W106" s="49">
        <f>'Demand Forecasts'!W106-'Demand Forecasts'!W42</f>
        <v>-90454.05477807764</v>
      </c>
      <c r="Y106" s="49">
        <f t="shared" si="12"/>
        <v>-309648.58761516586</v>
      </c>
    </row>
    <row r="107" spans="3:25" ht="13.5" thickBot="1" x14ac:dyDescent="0.25">
      <c r="D107" s="55" t="s">
        <v>16</v>
      </c>
      <c r="E107" s="48">
        <f>'Demand Forecasts'!E107-'Demand Forecasts'!E43</f>
        <v>0</v>
      </c>
      <c r="F107" s="48">
        <f>'Demand Forecasts'!F107-'Demand Forecasts'!F43</f>
        <v>0</v>
      </c>
      <c r="G107" s="48">
        <f>'Demand Forecasts'!G107-'Demand Forecasts'!G43</f>
        <v>0</v>
      </c>
      <c r="H107" s="48">
        <f>'Demand Forecasts'!H107-'Demand Forecasts'!H43</f>
        <v>0</v>
      </c>
      <c r="I107" s="48">
        <f>'Demand Forecasts'!I107-'Demand Forecasts'!I43</f>
        <v>0</v>
      </c>
      <c r="J107" s="48">
        <f>'Demand Forecasts'!J107-'Demand Forecasts'!J43</f>
        <v>0</v>
      </c>
      <c r="K107" s="48">
        <f>'Demand Forecasts'!K107-'Demand Forecasts'!K43</f>
        <v>0</v>
      </c>
      <c r="L107" s="48">
        <f>'Demand Forecasts'!L107-'Demand Forecasts'!L43</f>
        <v>0</v>
      </c>
      <c r="M107" s="48">
        <f>'Demand Forecasts'!M107-'Demand Forecasts'!M43</f>
        <v>0</v>
      </c>
      <c r="N107" s="48">
        <f>'Demand Forecasts'!N107-'Demand Forecasts'!N43</f>
        <v>0</v>
      </c>
      <c r="O107" s="48">
        <f>'Demand Forecasts'!O107-'Demand Forecasts'!O43</f>
        <v>0</v>
      </c>
      <c r="P107" s="48">
        <f>'Demand Forecasts'!P107-'Demand Forecasts'!P43</f>
        <v>0</v>
      </c>
      <c r="Q107" s="51">
        <f>'Demand Forecasts'!Q107-'Demand Forecasts'!Q43</f>
        <v>5149.1922428887337</v>
      </c>
      <c r="R107" s="51">
        <f>'Demand Forecasts'!R107-'Demand Forecasts'!R43</f>
        <v>-19861.318495037965</v>
      </c>
      <c r="S107" s="51">
        <f>'Demand Forecasts'!S107-'Demand Forecasts'!S43</f>
        <v>-59418.978220330551</v>
      </c>
      <c r="T107" s="51">
        <f>'Demand Forecasts'!T107-'Demand Forecasts'!T43</f>
        <v>-75242.349582347088</v>
      </c>
      <c r="U107" s="51">
        <f>'Demand Forecasts'!U107-'Demand Forecasts'!U43</f>
        <v>-93265.737273283303</v>
      </c>
      <c r="V107" s="51">
        <f>'Demand Forecasts'!V107-'Demand Forecasts'!V43</f>
        <v>-116480.49620873015</v>
      </c>
      <c r="W107" s="51">
        <f>'Demand Forecasts'!W107-'Demand Forecasts'!W43</f>
        <v>-146087.42084840499</v>
      </c>
      <c r="Y107" s="49">
        <f t="shared" si="12"/>
        <v>-490494.98213309608</v>
      </c>
    </row>
    <row r="108" spans="3:25" ht="13.5" thickBot="1" x14ac:dyDescent="0.25">
      <c r="D108" s="54" t="s">
        <v>17</v>
      </c>
      <c r="E108" s="48">
        <f>'Demand Forecasts'!E108-'Demand Forecasts'!E44</f>
        <v>0</v>
      </c>
      <c r="F108" s="48">
        <f>'Demand Forecasts'!F108-'Demand Forecasts'!F44</f>
        <v>0</v>
      </c>
      <c r="G108" s="48">
        <f>'Demand Forecasts'!G108-'Demand Forecasts'!G44</f>
        <v>0</v>
      </c>
      <c r="H108" s="48">
        <f>'Demand Forecasts'!H108-'Demand Forecasts'!H44</f>
        <v>0</v>
      </c>
      <c r="I108" s="48">
        <f>'Demand Forecasts'!I108-'Demand Forecasts'!I44</f>
        <v>0</v>
      </c>
      <c r="J108" s="48">
        <f>'Demand Forecasts'!J108-'Demand Forecasts'!J44</f>
        <v>0</v>
      </c>
      <c r="K108" s="48">
        <f>'Demand Forecasts'!K108-'Demand Forecasts'!K44</f>
        <v>0</v>
      </c>
      <c r="L108" s="48">
        <f>'Demand Forecasts'!L108-'Demand Forecasts'!L44</f>
        <v>0</v>
      </c>
      <c r="M108" s="48">
        <f>'Demand Forecasts'!M108-'Demand Forecasts'!M44</f>
        <v>0</v>
      </c>
      <c r="N108" s="48">
        <f>'Demand Forecasts'!N108-'Demand Forecasts'!N44</f>
        <v>0</v>
      </c>
      <c r="O108" s="48">
        <f>'Demand Forecasts'!O108-'Demand Forecasts'!O44</f>
        <v>0</v>
      </c>
      <c r="P108" s="48">
        <f>'Demand Forecasts'!P108-'Demand Forecasts'!P44</f>
        <v>0</v>
      </c>
      <c r="Q108" s="49">
        <f>'Demand Forecasts'!Q108-'Demand Forecasts'!Q44</f>
        <v>5149.1922428887337</v>
      </c>
      <c r="R108" s="49">
        <f>'Demand Forecasts'!R108-'Demand Forecasts'!R44</f>
        <v>-19861.318495037965</v>
      </c>
      <c r="S108" s="49">
        <f>'Demand Forecasts'!S108-'Demand Forecasts'!S44</f>
        <v>-59418.978220330551</v>
      </c>
      <c r="T108" s="49">
        <f>'Demand Forecasts'!T108-'Demand Forecasts'!T44</f>
        <v>-75242.349582346156</v>
      </c>
      <c r="U108" s="49">
        <f>'Demand Forecasts'!U108-'Demand Forecasts'!U44</f>
        <v>-93265.737273283303</v>
      </c>
      <c r="V108" s="49">
        <f>'Demand Forecasts'!V108-'Demand Forecasts'!V44</f>
        <v>-116480.49620873015</v>
      </c>
      <c r="W108" s="49">
        <f>'Demand Forecasts'!W108-'Demand Forecasts'!W44</f>
        <v>-146087.42084840499</v>
      </c>
      <c r="Y108" s="49">
        <f t="shared" si="12"/>
        <v>-490494.98213309515</v>
      </c>
    </row>
    <row r="109" spans="3:25" ht="13.5" thickBot="1" x14ac:dyDescent="0.25">
      <c r="D109" s="56" t="s">
        <v>18</v>
      </c>
      <c r="E109" s="48">
        <f>'Demand Forecasts'!E109-'Demand Forecasts'!E45</f>
        <v>0</v>
      </c>
      <c r="F109" s="48">
        <f>'Demand Forecasts'!F109-'Demand Forecasts'!F45</f>
        <v>0</v>
      </c>
      <c r="G109" s="48">
        <f>'Demand Forecasts'!G109-'Demand Forecasts'!G45</f>
        <v>0</v>
      </c>
      <c r="H109" s="48">
        <f>'Demand Forecasts'!H109-'Demand Forecasts'!H45</f>
        <v>0</v>
      </c>
      <c r="I109" s="48">
        <f>'Demand Forecasts'!I109-'Demand Forecasts'!I45</f>
        <v>0</v>
      </c>
      <c r="J109" s="48">
        <f>'Demand Forecasts'!J109-'Demand Forecasts'!J45</f>
        <v>0</v>
      </c>
      <c r="K109" s="48">
        <f>'Demand Forecasts'!K109-'Demand Forecasts'!K45</f>
        <v>0</v>
      </c>
      <c r="L109" s="48">
        <f>'Demand Forecasts'!L109-'Demand Forecasts'!L45</f>
        <v>0</v>
      </c>
      <c r="M109" s="48">
        <f>'Demand Forecasts'!M109-'Demand Forecasts'!M45</f>
        <v>0</v>
      </c>
      <c r="N109" s="48">
        <f>'Demand Forecasts'!N109-'Demand Forecasts'!N45</f>
        <v>0</v>
      </c>
      <c r="O109" s="48">
        <f>'Demand Forecasts'!O109-'Demand Forecasts'!O45</f>
        <v>0</v>
      </c>
      <c r="P109" s="48">
        <f>'Demand Forecasts'!P109-'Demand Forecasts'!P45</f>
        <v>0</v>
      </c>
      <c r="Q109" s="53">
        <f>'Demand Forecasts'!Q109-'Demand Forecasts'!Q45</f>
        <v>-23558.706995636225</v>
      </c>
      <c r="R109" s="53">
        <f>'Demand Forecasts'!R109-'Demand Forecasts'!R45</f>
        <v>-187008.77061744779</v>
      </c>
      <c r="S109" s="53">
        <f>'Demand Forecasts'!S109-'Demand Forecasts'!S45</f>
        <v>-419100.04867119342</v>
      </c>
      <c r="T109" s="53">
        <f>'Demand Forecasts'!T109-'Demand Forecasts'!T45</f>
        <v>-541514.85206216574</v>
      </c>
      <c r="U109" s="53">
        <f>'Demand Forecasts'!U109-'Demand Forecasts'!U45</f>
        <v>-675277.34288128465</v>
      </c>
      <c r="V109" s="53">
        <f>'Demand Forecasts'!V109-'Demand Forecasts'!V45</f>
        <v>-837243.15688793361</v>
      </c>
      <c r="W109" s="53">
        <f>'Demand Forecasts'!W109-'Demand Forecasts'!W45</f>
        <v>-1029438.4780868776</v>
      </c>
      <c r="Y109" s="49">
        <f t="shared" si="12"/>
        <v>-3502573.878589455</v>
      </c>
    </row>
    <row r="110" spans="3:25" ht="13.5" thickBot="1" x14ac:dyDescent="0.25"/>
    <row r="111" spans="3:25" ht="13.5" thickBot="1" x14ac:dyDescent="0.25">
      <c r="D111" s="46" t="s">
        <v>21</v>
      </c>
      <c r="E111" s="47"/>
      <c r="F111" s="47"/>
      <c r="G111" s="47"/>
      <c r="H111" s="47"/>
      <c r="I111" s="47"/>
      <c r="J111" s="47"/>
      <c r="K111" s="47"/>
      <c r="L111" s="47"/>
      <c r="M111" s="47"/>
      <c r="N111" s="47"/>
      <c r="O111" s="47"/>
      <c r="P111" s="47"/>
      <c r="Q111" s="47"/>
      <c r="R111" s="47"/>
      <c r="S111" s="47"/>
      <c r="T111" s="47"/>
      <c r="U111" s="47"/>
      <c r="V111" s="47"/>
      <c r="W111" s="47"/>
      <c r="Y111" s="47"/>
    </row>
    <row r="112" spans="3:25" ht="13.5" thickBot="1" x14ac:dyDescent="0.25">
      <c r="D112" s="54" t="s">
        <v>22</v>
      </c>
      <c r="E112" s="48">
        <f>'Demand Forecasts'!E112-'Demand Forecasts'!E48</f>
        <v>0</v>
      </c>
      <c r="F112" s="48">
        <f>'Demand Forecasts'!F112-'Demand Forecasts'!F48</f>
        <v>0</v>
      </c>
      <c r="G112" s="48">
        <f>'Demand Forecasts'!G112-'Demand Forecasts'!G48</f>
        <v>0</v>
      </c>
      <c r="H112" s="48">
        <f>'Demand Forecasts'!H112-'Demand Forecasts'!H48</f>
        <v>0</v>
      </c>
      <c r="I112" s="48">
        <f>'Demand Forecasts'!I112-'Demand Forecasts'!I48</f>
        <v>0</v>
      </c>
      <c r="J112" s="48">
        <f>'Demand Forecasts'!J112-'Demand Forecasts'!J48</f>
        <v>0</v>
      </c>
      <c r="K112" s="48">
        <f>'Demand Forecasts'!K112-'Demand Forecasts'!K48</f>
        <v>0</v>
      </c>
      <c r="L112" s="48">
        <f>'Demand Forecasts'!L112-'Demand Forecasts'!L48</f>
        <v>0</v>
      </c>
      <c r="M112" s="48">
        <f>'Demand Forecasts'!M112-'Demand Forecasts'!M48</f>
        <v>0</v>
      </c>
      <c r="N112" s="48">
        <f>'Demand Forecasts'!N112-'Demand Forecasts'!N48</f>
        <v>0</v>
      </c>
      <c r="O112" s="48">
        <f>'Demand Forecasts'!O112-'Demand Forecasts'!O48</f>
        <v>0</v>
      </c>
      <c r="P112" s="48">
        <f>'Demand Forecasts'!P112-'Demand Forecasts'!P48</f>
        <v>0</v>
      </c>
      <c r="Q112" s="67">
        <f>'Demand Forecasts'!Q112-'Demand Forecasts'!Q48</f>
        <v>-2.7823491958962165E-2</v>
      </c>
      <c r="R112" s="67">
        <f>'Demand Forecasts'!R112-'Demand Forecasts'!R48</f>
        <v>-0.13080525960197065</v>
      </c>
      <c r="S112" s="67">
        <f>'Demand Forecasts'!S112-'Demand Forecasts'!S48</f>
        <v>-0.26761175054783592</v>
      </c>
      <c r="T112" s="67">
        <f>'Demand Forecasts'!T112-'Demand Forecasts'!T48</f>
        <v>-0.34180481673071483</v>
      </c>
      <c r="U112" s="67">
        <f>'Demand Forecasts'!U112-'Demand Forecasts'!U48</f>
        <v>-0.41999520840961679</v>
      </c>
      <c r="V112" s="67">
        <f>'Demand Forecasts'!V112-'Demand Forecasts'!V48</f>
        <v>-0.51161831030419336</v>
      </c>
      <c r="W112" s="67">
        <f>'Demand Forecasts'!W112-'Demand Forecasts'!W48</f>
        <v>-0.61596017937180747</v>
      </c>
      <c r="Y112" s="65">
        <f t="shared" ref="Y112:Y119" si="13">SUM(S112:W112)</f>
        <v>-2.1569902653641684</v>
      </c>
    </row>
    <row r="113" spans="4:25" ht="13.5" thickBot="1" x14ac:dyDescent="0.25">
      <c r="D113" s="54" t="s">
        <v>23</v>
      </c>
      <c r="E113" s="48">
        <f>'Demand Forecasts'!E113-'Demand Forecasts'!E49</f>
        <v>0</v>
      </c>
      <c r="F113" s="48">
        <f>'Demand Forecasts'!F113-'Demand Forecasts'!F49</f>
        <v>0</v>
      </c>
      <c r="G113" s="48">
        <f>'Demand Forecasts'!G113-'Demand Forecasts'!G49</f>
        <v>0</v>
      </c>
      <c r="H113" s="48">
        <f>'Demand Forecasts'!H113-'Demand Forecasts'!H49</f>
        <v>0</v>
      </c>
      <c r="I113" s="48">
        <f>'Demand Forecasts'!I113-'Demand Forecasts'!I49</f>
        <v>0</v>
      </c>
      <c r="J113" s="48">
        <f>'Demand Forecasts'!J113-'Demand Forecasts'!J49</f>
        <v>0</v>
      </c>
      <c r="K113" s="48">
        <f>'Demand Forecasts'!K113-'Demand Forecasts'!K49</f>
        <v>0</v>
      </c>
      <c r="L113" s="48">
        <f>'Demand Forecasts'!L113-'Demand Forecasts'!L49</f>
        <v>0</v>
      </c>
      <c r="M113" s="48">
        <f>'Demand Forecasts'!M113-'Demand Forecasts'!M49</f>
        <v>0</v>
      </c>
      <c r="N113" s="48">
        <f>'Demand Forecasts'!N113-'Demand Forecasts'!N49</f>
        <v>0</v>
      </c>
      <c r="O113" s="48">
        <f>'Demand Forecasts'!O113-'Demand Forecasts'!O49</f>
        <v>0</v>
      </c>
      <c r="P113" s="48">
        <f>'Demand Forecasts'!P113-'Demand Forecasts'!P49</f>
        <v>0</v>
      </c>
      <c r="Q113" s="67">
        <f>'Demand Forecasts'!Q113-'Demand Forecasts'!Q49</f>
        <v>-1.8480614000001339E-2</v>
      </c>
      <c r="R113" s="67">
        <f>'Demand Forecasts'!R113-'Demand Forecasts'!R49</f>
        <v>-8.6882031753575006E-2</v>
      </c>
      <c r="S113" s="67">
        <f>'Demand Forecasts'!S113-'Demand Forecasts'!S49</f>
        <v>-0.17775013542632756</v>
      </c>
      <c r="T113" s="67">
        <f>'Demand Forecasts'!T113-'Demand Forecasts'!T49</f>
        <v>-0.22702983833437962</v>
      </c>
      <c r="U113" s="67">
        <f>'Demand Forecasts'!U113-'Demand Forecasts'!U49</f>
        <v>-0.27896460084578223</v>
      </c>
      <c r="V113" s="67">
        <f>'Demand Forecasts'!V113-'Demand Forecasts'!V49</f>
        <v>-0.33982149048759425</v>
      </c>
      <c r="W113" s="67">
        <f>'Demand Forecasts'!W113-'Demand Forecasts'!W49</f>
        <v>-0.40912629985951909</v>
      </c>
      <c r="Y113" s="65">
        <f t="shared" si="13"/>
        <v>-1.4326923649536027</v>
      </c>
    </row>
    <row r="114" spans="4:25" ht="13.5" thickBot="1" x14ac:dyDescent="0.25">
      <c r="D114" s="54" t="s">
        <v>24</v>
      </c>
      <c r="E114" s="48">
        <f>'Demand Forecasts'!E114-'Demand Forecasts'!E50</f>
        <v>0</v>
      </c>
      <c r="F114" s="48">
        <f>'Demand Forecasts'!F114-'Demand Forecasts'!F50</f>
        <v>0</v>
      </c>
      <c r="G114" s="48">
        <f>'Demand Forecasts'!G114-'Demand Forecasts'!G50</f>
        <v>0</v>
      </c>
      <c r="H114" s="48">
        <f>'Demand Forecasts'!H114-'Demand Forecasts'!H50</f>
        <v>0</v>
      </c>
      <c r="I114" s="48">
        <f>'Demand Forecasts'!I114-'Demand Forecasts'!I50</f>
        <v>0</v>
      </c>
      <c r="J114" s="48">
        <f>'Demand Forecasts'!J114-'Demand Forecasts'!J50</f>
        <v>0</v>
      </c>
      <c r="K114" s="48">
        <f>'Demand Forecasts'!K114-'Demand Forecasts'!K50</f>
        <v>0</v>
      </c>
      <c r="L114" s="48">
        <f>'Demand Forecasts'!L114-'Demand Forecasts'!L50</f>
        <v>0</v>
      </c>
      <c r="M114" s="48">
        <f>'Demand Forecasts'!M114-'Demand Forecasts'!M50</f>
        <v>0</v>
      </c>
      <c r="N114" s="48">
        <f>'Demand Forecasts'!N114-'Demand Forecasts'!N50</f>
        <v>0</v>
      </c>
      <c r="O114" s="48">
        <f>'Demand Forecasts'!O114-'Demand Forecasts'!O50</f>
        <v>0</v>
      </c>
      <c r="P114" s="48">
        <f>'Demand Forecasts'!P114-'Demand Forecasts'!P50</f>
        <v>0</v>
      </c>
      <c r="Q114" s="67">
        <f>'Demand Forecasts'!Q114-'Demand Forecasts'!Q50</f>
        <v>-2.4203380999999524E-2</v>
      </c>
      <c r="R114" s="67">
        <f>'Demand Forecasts'!R114-'Demand Forecasts'!R50</f>
        <v>-0.11378620410479101</v>
      </c>
      <c r="S114" s="67">
        <f>'Demand Forecasts'!S114-'Demand Forecasts'!S50</f>
        <v>-0.23279282011544922</v>
      </c>
      <c r="T114" s="67">
        <f>'Demand Forecasts'!T114-'Demand Forecasts'!T50</f>
        <v>-0.29733263600308213</v>
      </c>
      <c r="U114" s="67">
        <f>'Demand Forecasts'!U114-'Demand Forecasts'!U50</f>
        <v>-0.36534968588075323</v>
      </c>
      <c r="V114" s="67">
        <f>'Demand Forecasts'!V114-'Demand Forecasts'!V50</f>
        <v>-0.44505171777621655</v>
      </c>
      <c r="W114" s="67">
        <f>'Demand Forecasts'!W114-'Demand Forecasts'!W50</f>
        <v>-0.53581767968424998</v>
      </c>
      <c r="Y114" s="65">
        <f t="shared" si="13"/>
        <v>-1.8763445394597511</v>
      </c>
    </row>
    <row r="115" spans="4:25" ht="13.5" thickBot="1" x14ac:dyDescent="0.25">
      <c r="D115" s="54" t="s">
        <v>25</v>
      </c>
      <c r="E115" s="48">
        <f>'Demand Forecasts'!E115-'Demand Forecasts'!E51</f>
        <v>0</v>
      </c>
      <c r="F115" s="48">
        <f>'Demand Forecasts'!F115-'Demand Forecasts'!F51</f>
        <v>0</v>
      </c>
      <c r="G115" s="48">
        <f>'Demand Forecasts'!G115-'Demand Forecasts'!G51</f>
        <v>0</v>
      </c>
      <c r="H115" s="48">
        <f>'Demand Forecasts'!H115-'Demand Forecasts'!H51</f>
        <v>0</v>
      </c>
      <c r="I115" s="48">
        <f>'Demand Forecasts'!I115-'Demand Forecasts'!I51</f>
        <v>0</v>
      </c>
      <c r="J115" s="48">
        <f>'Demand Forecasts'!J115-'Demand Forecasts'!J51</f>
        <v>0</v>
      </c>
      <c r="K115" s="48">
        <f>'Demand Forecasts'!K115-'Demand Forecasts'!K51</f>
        <v>0</v>
      </c>
      <c r="L115" s="48">
        <f>'Demand Forecasts'!L115-'Demand Forecasts'!L51</f>
        <v>0</v>
      </c>
      <c r="M115" s="48">
        <f>'Demand Forecasts'!M115-'Demand Forecasts'!M51</f>
        <v>0</v>
      </c>
      <c r="N115" s="48">
        <f>'Demand Forecasts'!N115-'Demand Forecasts'!N51</f>
        <v>0</v>
      </c>
      <c r="O115" s="48">
        <f>'Demand Forecasts'!O115-'Demand Forecasts'!O51</f>
        <v>0</v>
      </c>
      <c r="P115" s="48">
        <f>'Demand Forecasts'!P115-'Demand Forecasts'!P51</f>
        <v>0</v>
      </c>
      <c r="Q115" s="67">
        <f>'Demand Forecasts'!Q115-'Demand Forecasts'!Q51</f>
        <v>-2.1254059000002101E-2</v>
      </c>
      <c r="R115" s="67">
        <f>'Demand Forecasts'!R115-'Demand Forecasts'!R51</f>
        <v>-9.9920696841042655E-2</v>
      </c>
      <c r="S115" s="67">
        <f>'Demand Forecasts'!S115-'Demand Forecasts'!S51</f>
        <v>-0.20442566819528452</v>
      </c>
      <c r="T115" s="67">
        <f>'Demand Forecasts'!T115-'Demand Forecasts'!T51</f>
        <v>-0.26110093413126556</v>
      </c>
      <c r="U115" s="67">
        <f>'Demand Forecasts'!U115-'Demand Forecasts'!U51</f>
        <v>-0.32082971297856666</v>
      </c>
      <c r="V115" s="67">
        <f>'Demand Forecasts'!V115-'Demand Forecasts'!V51</f>
        <v>-0.39081959118302123</v>
      </c>
      <c r="W115" s="67">
        <f>'Demand Forecasts'!W115-'Demand Forecasts'!W51</f>
        <v>-0.47052519551925442</v>
      </c>
      <c r="Y115" s="65">
        <f t="shared" si="13"/>
        <v>-1.6477011020073924</v>
      </c>
    </row>
    <row r="116" spans="4:25" ht="13.5" thickBot="1" x14ac:dyDescent="0.25">
      <c r="D116" s="56" t="s">
        <v>26</v>
      </c>
      <c r="E116" s="48">
        <f>'Demand Forecasts'!E116-'Demand Forecasts'!E52</f>
        <v>0</v>
      </c>
      <c r="F116" s="48">
        <f>'Demand Forecasts'!F116-'Demand Forecasts'!F52</f>
        <v>0</v>
      </c>
      <c r="G116" s="48">
        <f>'Demand Forecasts'!G116-'Demand Forecasts'!G52</f>
        <v>0</v>
      </c>
      <c r="H116" s="48">
        <f>'Demand Forecasts'!H116-'Demand Forecasts'!H52</f>
        <v>0</v>
      </c>
      <c r="I116" s="48">
        <f>'Demand Forecasts'!I116-'Demand Forecasts'!I52</f>
        <v>0</v>
      </c>
      <c r="J116" s="48">
        <f>'Demand Forecasts'!J116-'Demand Forecasts'!J52</f>
        <v>0</v>
      </c>
      <c r="K116" s="48">
        <f>'Demand Forecasts'!K116-'Demand Forecasts'!K52</f>
        <v>0</v>
      </c>
      <c r="L116" s="48">
        <f>'Demand Forecasts'!L116-'Demand Forecasts'!L52</f>
        <v>0</v>
      </c>
      <c r="M116" s="48">
        <f>'Demand Forecasts'!M116-'Demand Forecasts'!M52</f>
        <v>0</v>
      </c>
      <c r="N116" s="48">
        <f>'Demand Forecasts'!N116-'Demand Forecasts'!N52</f>
        <v>0</v>
      </c>
      <c r="O116" s="48">
        <f>'Demand Forecasts'!O116-'Demand Forecasts'!O52</f>
        <v>0</v>
      </c>
      <c r="P116" s="48">
        <f>'Demand Forecasts'!P116-'Demand Forecasts'!P52</f>
        <v>0</v>
      </c>
      <c r="Q116" s="67">
        <f>'Demand Forecasts'!Q116-'Demand Forecasts'!Q52</f>
        <v>-2.764756517916922E-2</v>
      </c>
      <c r="R116" s="67">
        <f>'Demand Forecasts'!R116-'Demand Forecasts'!R52</f>
        <v>-0.12918064447318756</v>
      </c>
      <c r="S116" s="67">
        <f>'Demand Forecasts'!S116-'Demand Forecasts'!S52</f>
        <v>-0.26268521451040172</v>
      </c>
      <c r="T116" s="67">
        <f>'Demand Forecasts'!T116-'Demand Forecasts'!T52</f>
        <v>-0.33348728753110635</v>
      </c>
      <c r="U116" s="67">
        <f>'Demand Forecasts'!U116-'Demand Forecasts'!U52</f>
        <v>-0.40745296562689859</v>
      </c>
      <c r="V116" s="67">
        <f>'Demand Forecasts'!V116-'Demand Forecasts'!V52</f>
        <v>-0.49373259024411453</v>
      </c>
      <c r="W116" s="67">
        <f>'Demand Forecasts'!W116-'Demand Forecasts'!W52</f>
        <v>-0.59143787640155665</v>
      </c>
      <c r="Y116" s="65">
        <f t="shared" si="13"/>
        <v>-2.0887959343140778</v>
      </c>
    </row>
    <row r="117" spans="4:25" ht="13.5" thickBot="1" x14ac:dyDescent="0.25">
      <c r="D117" s="56" t="s">
        <v>15</v>
      </c>
      <c r="E117" s="48">
        <f>'Demand Forecasts'!E117-'Demand Forecasts'!E53</f>
        <v>0</v>
      </c>
      <c r="F117" s="48">
        <f>'Demand Forecasts'!F117-'Demand Forecasts'!F53</f>
        <v>0</v>
      </c>
      <c r="G117" s="48">
        <f>'Demand Forecasts'!G117-'Demand Forecasts'!G53</f>
        <v>0</v>
      </c>
      <c r="H117" s="48">
        <f>'Demand Forecasts'!H117-'Demand Forecasts'!H53</f>
        <v>0</v>
      </c>
      <c r="I117" s="48">
        <f>'Demand Forecasts'!I117-'Demand Forecasts'!I53</f>
        <v>0</v>
      </c>
      <c r="J117" s="48">
        <f>'Demand Forecasts'!J117-'Demand Forecasts'!J53</f>
        <v>0</v>
      </c>
      <c r="K117" s="48">
        <f>'Demand Forecasts'!K117-'Demand Forecasts'!K53</f>
        <v>0</v>
      </c>
      <c r="L117" s="48">
        <f>'Demand Forecasts'!L117-'Demand Forecasts'!L53</f>
        <v>0</v>
      </c>
      <c r="M117" s="48">
        <f>'Demand Forecasts'!M117-'Demand Forecasts'!M53</f>
        <v>0</v>
      </c>
      <c r="N117" s="48">
        <f>'Demand Forecasts'!N117-'Demand Forecasts'!N53</f>
        <v>0</v>
      </c>
      <c r="O117" s="48">
        <f>'Demand Forecasts'!O117-'Demand Forecasts'!O53</f>
        <v>0</v>
      </c>
      <c r="P117" s="48">
        <f>'Demand Forecasts'!P117-'Demand Forecasts'!P53</f>
        <v>0</v>
      </c>
      <c r="Q117" s="67">
        <f>'Demand Forecasts'!Q117-'Demand Forecasts'!Q53</f>
        <v>0.1570597945229224</v>
      </c>
      <c r="R117" s="67">
        <f>'Demand Forecasts'!R117-'Demand Forecasts'!R53</f>
        <v>-0.58140022055917484</v>
      </c>
      <c r="S117" s="67">
        <f>'Demand Forecasts'!S117-'Demand Forecasts'!S53</f>
        <v>-1.6685059962679816</v>
      </c>
      <c r="T117" s="67">
        <f>'Demand Forecasts'!T117-'Demand Forecasts'!T53</f>
        <v>-2.0270595661179698</v>
      </c>
      <c r="U117" s="67">
        <f>'Demand Forecasts'!U117-'Demand Forecasts'!U53</f>
        <v>-2.4094591055180672</v>
      </c>
      <c r="V117" s="67">
        <f>'Demand Forecasts'!V117-'Demand Forecasts'!V53</f>
        <v>-2.8843434966082384</v>
      </c>
      <c r="W117" s="67">
        <f>'Demand Forecasts'!W117-'Demand Forecasts'!W53</f>
        <v>-3.4666792624207403</v>
      </c>
      <c r="Y117" s="49">
        <f t="shared" si="13"/>
        <v>-12.456047426932997</v>
      </c>
    </row>
    <row r="118" spans="4:25" ht="13.5" thickBot="1" x14ac:dyDescent="0.25">
      <c r="D118" s="55" t="s">
        <v>16</v>
      </c>
      <c r="E118" s="48">
        <f>'Demand Forecasts'!E118-'Demand Forecasts'!E54</f>
        <v>0</v>
      </c>
      <c r="F118" s="48">
        <f>'Demand Forecasts'!F118-'Demand Forecasts'!F54</f>
        <v>0</v>
      </c>
      <c r="G118" s="48">
        <f>'Demand Forecasts'!G118-'Demand Forecasts'!G54</f>
        <v>0</v>
      </c>
      <c r="H118" s="48">
        <f>'Demand Forecasts'!H118-'Demand Forecasts'!H54</f>
        <v>0</v>
      </c>
      <c r="I118" s="48">
        <f>'Demand Forecasts'!I118-'Demand Forecasts'!I54</f>
        <v>0</v>
      </c>
      <c r="J118" s="48">
        <f>'Demand Forecasts'!J118-'Demand Forecasts'!J54</f>
        <v>0</v>
      </c>
      <c r="K118" s="48">
        <f>'Demand Forecasts'!K118-'Demand Forecasts'!K54</f>
        <v>0</v>
      </c>
      <c r="L118" s="48">
        <f>'Demand Forecasts'!L118-'Demand Forecasts'!L54</f>
        <v>0</v>
      </c>
      <c r="M118" s="48">
        <f>'Demand Forecasts'!M118-'Demand Forecasts'!M54</f>
        <v>0</v>
      </c>
      <c r="N118" s="48">
        <f>'Demand Forecasts'!N118-'Demand Forecasts'!N54</f>
        <v>0</v>
      </c>
      <c r="O118" s="48">
        <f>'Demand Forecasts'!O118-'Demand Forecasts'!O54</f>
        <v>0</v>
      </c>
      <c r="P118" s="48">
        <f>'Demand Forecasts'!P118-'Demand Forecasts'!P54</f>
        <v>0</v>
      </c>
      <c r="Q118" s="67">
        <f>'Demand Forecasts'!Q118-'Demand Forecasts'!Q54</f>
        <v>0.31731659132611867</v>
      </c>
      <c r="R118" s="67">
        <f>'Demand Forecasts'!R118-'Demand Forecasts'!R54</f>
        <v>-1.2012981239720375</v>
      </c>
      <c r="S118" s="67">
        <f>'Demand Forecasts'!S118-'Demand Forecasts'!S54</f>
        <v>-3.5261047461659132</v>
      </c>
      <c r="T118" s="67">
        <f>'Demand Forecasts'!T118-'Demand Forecasts'!T54</f>
        <v>-4.379237523385541</v>
      </c>
      <c r="U118" s="67">
        <f>'Demand Forecasts'!U118-'Demand Forecasts'!U54</f>
        <v>-5.3218654930138314</v>
      </c>
      <c r="V118" s="67">
        <f>'Demand Forecasts'!V118-'Demand Forecasts'!V54</f>
        <v>-6.5138967889353125</v>
      </c>
      <c r="W118" s="67">
        <f>'Demand Forecasts'!W118-'Demand Forecasts'!W54</f>
        <v>-8.003640296039066</v>
      </c>
      <c r="Y118" s="49">
        <f t="shared" si="13"/>
        <v>-27.744744847539664</v>
      </c>
    </row>
    <row r="119" spans="4:25" ht="13.5" thickBot="1" x14ac:dyDescent="0.25">
      <c r="D119" s="56" t="s">
        <v>17</v>
      </c>
      <c r="E119" s="48">
        <f>'Demand Forecasts'!E119-'Demand Forecasts'!E55</f>
        <v>0</v>
      </c>
      <c r="F119" s="48">
        <f>'Demand Forecasts'!F119-'Demand Forecasts'!F55</f>
        <v>0</v>
      </c>
      <c r="G119" s="48">
        <f>'Demand Forecasts'!G119-'Demand Forecasts'!G55</f>
        <v>0</v>
      </c>
      <c r="H119" s="48">
        <f>'Demand Forecasts'!H119-'Demand Forecasts'!H55</f>
        <v>0</v>
      </c>
      <c r="I119" s="48">
        <f>'Demand Forecasts'!I119-'Demand Forecasts'!I55</f>
        <v>0</v>
      </c>
      <c r="J119" s="48">
        <f>'Demand Forecasts'!J119-'Demand Forecasts'!J55</f>
        <v>0</v>
      </c>
      <c r="K119" s="48">
        <f>'Demand Forecasts'!K119-'Demand Forecasts'!K55</f>
        <v>0</v>
      </c>
      <c r="L119" s="48">
        <f>'Demand Forecasts'!L119-'Demand Forecasts'!L55</f>
        <v>0</v>
      </c>
      <c r="M119" s="48">
        <f>'Demand Forecasts'!M119-'Demand Forecasts'!M55</f>
        <v>0</v>
      </c>
      <c r="N119" s="48">
        <f>'Demand Forecasts'!N119-'Demand Forecasts'!N55</f>
        <v>0</v>
      </c>
      <c r="O119" s="48">
        <f>'Demand Forecasts'!O119-'Demand Forecasts'!O55</f>
        <v>0</v>
      </c>
      <c r="P119" s="48">
        <f>'Demand Forecasts'!P119-'Demand Forecasts'!P55</f>
        <v>0</v>
      </c>
      <c r="Q119" s="67">
        <f>'Demand Forecasts'!Q119-'Demand Forecasts'!Q55</f>
        <v>0.31698451291714491</v>
      </c>
      <c r="R119" s="67">
        <f>'Demand Forecasts'!R119-'Demand Forecasts'!R55</f>
        <v>-1.1999916719656767</v>
      </c>
      <c r="S119" s="67">
        <f>'Demand Forecasts'!S119-'Demand Forecasts'!S55</f>
        <v>-3.5326034480096951</v>
      </c>
      <c r="T119" s="67">
        <f>'Demand Forecasts'!T119-'Demand Forecasts'!T55</f>
        <v>-4.3871530649431065</v>
      </c>
      <c r="U119" s="67">
        <f>'Demand Forecasts'!U119-'Demand Forecasts'!U55</f>
        <v>-5.3312960264203753</v>
      </c>
      <c r="V119" s="67">
        <f>'Demand Forecasts'!V119-'Demand Forecasts'!V55</f>
        <v>-6.5252089029785338</v>
      </c>
      <c r="W119" s="67">
        <f>'Demand Forecasts'!W119-'Demand Forecasts'!W55</f>
        <v>-8.0172566935993927</v>
      </c>
      <c r="Y119" s="49">
        <f t="shared" si="13"/>
        <v>-27.793518135951103</v>
      </c>
    </row>
    <row r="120" spans="4:25" ht="13.5" thickBot="1" x14ac:dyDescent="0.25"/>
    <row r="121" spans="4:25" ht="13.5" thickBot="1" x14ac:dyDescent="0.25">
      <c r="D121" s="46" t="s">
        <v>27</v>
      </c>
      <c r="E121" s="47"/>
      <c r="F121" s="47"/>
      <c r="G121" s="47"/>
      <c r="H121" s="47"/>
      <c r="I121" s="47"/>
      <c r="J121" s="47"/>
      <c r="K121" s="47"/>
      <c r="L121" s="47"/>
      <c r="M121" s="47"/>
      <c r="N121" s="47"/>
      <c r="O121" s="47"/>
      <c r="P121" s="47"/>
      <c r="Q121" s="47"/>
      <c r="R121" s="47"/>
      <c r="S121" s="47"/>
      <c r="T121" s="47"/>
      <c r="U121" s="47"/>
      <c r="V121" s="47"/>
      <c r="W121" s="47"/>
      <c r="Y121" s="47"/>
    </row>
    <row r="122" spans="4:25" ht="13.5" thickBot="1" x14ac:dyDescent="0.25">
      <c r="D122" s="54" t="s">
        <v>14</v>
      </c>
      <c r="E122" s="48">
        <f>'Demand Forecasts'!E122-'Demand Forecasts'!E58</f>
        <v>0</v>
      </c>
      <c r="F122" s="48">
        <f>'Demand Forecasts'!F122-'Demand Forecasts'!F58</f>
        <v>0</v>
      </c>
      <c r="G122" s="48">
        <f>'Demand Forecasts'!G122-'Demand Forecasts'!G58</f>
        <v>0</v>
      </c>
      <c r="H122" s="48">
        <f>'Demand Forecasts'!H122-'Demand Forecasts'!H58</f>
        <v>0</v>
      </c>
      <c r="I122" s="48">
        <f>'Demand Forecasts'!I122-'Demand Forecasts'!I58</f>
        <v>0</v>
      </c>
      <c r="J122" s="48">
        <f>'Demand Forecasts'!J122-'Demand Forecasts'!J58</f>
        <v>0</v>
      </c>
      <c r="K122" s="48">
        <f>'Demand Forecasts'!K122-'Demand Forecasts'!K58</f>
        <v>0</v>
      </c>
      <c r="L122" s="48">
        <f>'Demand Forecasts'!L122-'Demand Forecasts'!L58</f>
        <v>0</v>
      </c>
      <c r="M122" s="48">
        <f>'Demand Forecasts'!M122-'Demand Forecasts'!M58</f>
        <v>0</v>
      </c>
      <c r="N122" s="48">
        <f>'Demand Forecasts'!N122-'Demand Forecasts'!N58</f>
        <v>0</v>
      </c>
      <c r="O122" s="48">
        <f>'Demand Forecasts'!O122-'Demand Forecasts'!O58</f>
        <v>0</v>
      </c>
      <c r="P122" s="48">
        <f>'Demand Forecasts'!P122-'Demand Forecasts'!P58</f>
        <v>0</v>
      </c>
      <c r="Q122" s="49">
        <f>'Demand Forecasts'!Q122-'Demand Forecasts'!Q58</f>
        <v>0</v>
      </c>
      <c r="R122" s="49">
        <f>'Demand Forecasts'!R122-'Demand Forecasts'!R58</f>
        <v>0</v>
      </c>
      <c r="S122" s="49">
        <f>'Demand Forecasts'!S122-'Demand Forecasts'!S58</f>
        <v>0</v>
      </c>
      <c r="T122" s="49">
        <f>'Demand Forecasts'!T122-'Demand Forecasts'!T58</f>
        <v>0</v>
      </c>
      <c r="U122" s="49">
        <f>'Demand Forecasts'!U122-'Demand Forecasts'!U58</f>
        <v>0</v>
      </c>
      <c r="V122" s="49">
        <f>'Demand Forecasts'!V122-'Demand Forecasts'!V58</f>
        <v>0</v>
      </c>
      <c r="W122" s="49">
        <f>'Demand Forecasts'!W122-'Demand Forecasts'!W58</f>
        <v>0</v>
      </c>
      <c r="Y122" s="49">
        <f t="shared" ref="Y122:Y125" si="14">SUM(S122:W122)</f>
        <v>0</v>
      </c>
    </row>
    <row r="123" spans="4:25" ht="13.5" thickBot="1" x14ac:dyDescent="0.25">
      <c r="D123" s="54" t="s">
        <v>15</v>
      </c>
      <c r="E123" s="48">
        <f>'Demand Forecasts'!E123-'Demand Forecasts'!E59</f>
        <v>0</v>
      </c>
      <c r="F123" s="48">
        <f>'Demand Forecasts'!F123-'Demand Forecasts'!F59</f>
        <v>0</v>
      </c>
      <c r="G123" s="48">
        <f>'Demand Forecasts'!G123-'Demand Forecasts'!G59</f>
        <v>0</v>
      </c>
      <c r="H123" s="48">
        <f>'Demand Forecasts'!H123-'Demand Forecasts'!H59</f>
        <v>0</v>
      </c>
      <c r="I123" s="48">
        <f>'Demand Forecasts'!I123-'Demand Forecasts'!I59</f>
        <v>0</v>
      </c>
      <c r="J123" s="48">
        <f>'Demand Forecasts'!J123-'Demand Forecasts'!J59</f>
        <v>0</v>
      </c>
      <c r="K123" s="48">
        <f>'Demand Forecasts'!K123-'Demand Forecasts'!K59</f>
        <v>0</v>
      </c>
      <c r="L123" s="48">
        <f>'Demand Forecasts'!L123-'Demand Forecasts'!L59</f>
        <v>0</v>
      </c>
      <c r="M123" s="48">
        <f>'Demand Forecasts'!M123-'Demand Forecasts'!M59</f>
        <v>0</v>
      </c>
      <c r="N123" s="48">
        <f>'Demand Forecasts'!N123-'Demand Forecasts'!N59</f>
        <v>0</v>
      </c>
      <c r="O123" s="48">
        <f>'Demand Forecasts'!O123-'Demand Forecasts'!O59</f>
        <v>0</v>
      </c>
      <c r="P123" s="48">
        <f>'Demand Forecasts'!P123-'Demand Forecasts'!P59</f>
        <v>0</v>
      </c>
      <c r="Q123" s="49">
        <f>'Demand Forecasts'!Q123-'Demand Forecasts'!Q59</f>
        <v>0</v>
      </c>
      <c r="R123" s="49">
        <f>'Demand Forecasts'!R123-'Demand Forecasts'!R59</f>
        <v>0</v>
      </c>
      <c r="S123" s="49">
        <f>'Demand Forecasts'!S123-'Demand Forecasts'!S59</f>
        <v>0</v>
      </c>
      <c r="T123" s="49">
        <f>'Demand Forecasts'!T123-'Demand Forecasts'!T59</f>
        <v>0</v>
      </c>
      <c r="U123" s="49">
        <f>'Demand Forecasts'!U123-'Demand Forecasts'!U59</f>
        <v>0</v>
      </c>
      <c r="V123" s="49">
        <f>'Demand Forecasts'!V123-'Demand Forecasts'!V59</f>
        <v>0</v>
      </c>
      <c r="W123" s="49">
        <f>'Demand Forecasts'!W123-'Demand Forecasts'!W59</f>
        <v>0</v>
      </c>
      <c r="Y123" s="49">
        <f t="shared" si="14"/>
        <v>0</v>
      </c>
    </row>
    <row r="124" spans="4:25" ht="13.5" thickBot="1" x14ac:dyDescent="0.25">
      <c r="D124" s="54" t="s">
        <v>28</v>
      </c>
      <c r="E124" s="48">
        <f>'Demand Forecasts'!E124-'Demand Forecasts'!E60</f>
        <v>0</v>
      </c>
      <c r="F124" s="48">
        <f>'Demand Forecasts'!F124-'Demand Forecasts'!F60</f>
        <v>0</v>
      </c>
      <c r="G124" s="48">
        <f>'Demand Forecasts'!G124-'Demand Forecasts'!G60</f>
        <v>0</v>
      </c>
      <c r="H124" s="48">
        <f>'Demand Forecasts'!H124-'Demand Forecasts'!H60</f>
        <v>0</v>
      </c>
      <c r="I124" s="48">
        <f>'Demand Forecasts'!I124-'Demand Forecasts'!I60</f>
        <v>0</v>
      </c>
      <c r="J124" s="48">
        <f>'Demand Forecasts'!J124-'Demand Forecasts'!J60</f>
        <v>0</v>
      </c>
      <c r="K124" s="48">
        <f>'Demand Forecasts'!K124-'Demand Forecasts'!K60</f>
        <v>0</v>
      </c>
      <c r="L124" s="48">
        <f>'Demand Forecasts'!L124-'Demand Forecasts'!L60</f>
        <v>0</v>
      </c>
      <c r="M124" s="48">
        <f>'Demand Forecasts'!M124-'Demand Forecasts'!M60</f>
        <v>0</v>
      </c>
      <c r="N124" s="48">
        <f>'Demand Forecasts'!N124-'Demand Forecasts'!N60</f>
        <v>0</v>
      </c>
      <c r="O124" s="48">
        <f>'Demand Forecasts'!O124-'Demand Forecasts'!O60</f>
        <v>0</v>
      </c>
      <c r="P124" s="48">
        <f>'Demand Forecasts'!P124-'Demand Forecasts'!P60</f>
        <v>0</v>
      </c>
      <c r="Q124" s="49">
        <f>'Demand Forecasts'!Q124-'Demand Forecasts'!Q60</f>
        <v>0</v>
      </c>
      <c r="R124" s="49">
        <f>'Demand Forecasts'!R124-'Demand Forecasts'!R60</f>
        <v>0</v>
      </c>
      <c r="S124" s="49">
        <f>'Demand Forecasts'!S124-'Demand Forecasts'!S60</f>
        <v>0</v>
      </c>
      <c r="T124" s="49">
        <f>'Demand Forecasts'!T124-'Demand Forecasts'!T60</f>
        <v>0</v>
      </c>
      <c r="U124" s="49">
        <f>'Demand Forecasts'!U124-'Demand Forecasts'!U60</f>
        <v>0</v>
      </c>
      <c r="V124" s="49">
        <f>'Demand Forecasts'!V124-'Demand Forecasts'!V60</f>
        <v>0</v>
      </c>
      <c r="W124" s="49">
        <f>'Demand Forecasts'!W124-'Demand Forecasts'!W60</f>
        <v>0</v>
      </c>
      <c r="Y124" s="49">
        <f t="shared" si="14"/>
        <v>0</v>
      </c>
    </row>
    <row r="125" spans="4:25" ht="13.5" thickBot="1" x14ac:dyDescent="0.25">
      <c r="D125" s="56" t="s">
        <v>29</v>
      </c>
      <c r="E125" s="48">
        <f>'Demand Forecasts'!E125-'Demand Forecasts'!E61</f>
        <v>0</v>
      </c>
      <c r="F125" s="48">
        <f>'Demand Forecasts'!F125-'Demand Forecasts'!F61</f>
        <v>0</v>
      </c>
      <c r="G125" s="48">
        <f>'Demand Forecasts'!G125-'Demand Forecasts'!G61</f>
        <v>0</v>
      </c>
      <c r="H125" s="48">
        <f>'Demand Forecasts'!H125-'Demand Forecasts'!H61</f>
        <v>0</v>
      </c>
      <c r="I125" s="48">
        <f>'Demand Forecasts'!I125-'Demand Forecasts'!I61</f>
        <v>0</v>
      </c>
      <c r="J125" s="48">
        <f>'Demand Forecasts'!J125-'Demand Forecasts'!J61</f>
        <v>0</v>
      </c>
      <c r="K125" s="48">
        <f>'Demand Forecasts'!K125-'Demand Forecasts'!K61</f>
        <v>0</v>
      </c>
      <c r="L125" s="48">
        <f>'Demand Forecasts'!L125-'Demand Forecasts'!L61</f>
        <v>0</v>
      </c>
      <c r="M125" s="48">
        <f>'Demand Forecasts'!M125-'Demand Forecasts'!M61</f>
        <v>0</v>
      </c>
      <c r="N125" s="48">
        <f>'Demand Forecasts'!N125-'Demand Forecasts'!N61</f>
        <v>0</v>
      </c>
      <c r="O125" s="48">
        <f>'Demand Forecasts'!O125-'Demand Forecasts'!O61</f>
        <v>0</v>
      </c>
      <c r="P125" s="48">
        <f>'Demand Forecasts'!P125-'Demand Forecasts'!P61</f>
        <v>0</v>
      </c>
      <c r="Q125" s="49">
        <f>'Demand Forecasts'!Q125-'Demand Forecasts'!Q61</f>
        <v>0</v>
      </c>
      <c r="R125" s="49">
        <f>'Demand Forecasts'!R125-'Demand Forecasts'!R61</f>
        <v>0</v>
      </c>
      <c r="S125" s="49">
        <f>'Demand Forecasts'!S125-'Demand Forecasts'!S61</f>
        <v>0</v>
      </c>
      <c r="T125" s="49">
        <f>'Demand Forecasts'!T125-'Demand Forecasts'!T61</f>
        <v>0</v>
      </c>
      <c r="U125" s="49">
        <f>'Demand Forecasts'!U125-'Demand Forecasts'!U61</f>
        <v>0</v>
      </c>
      <c r="V125" s="49">
        <f>'Demand Forecasts'!V125-'Demand Forecasts'!V61</f>
        <v>0</v>
      </c>
      <c r="W125" s="49">
        <f>'Demand Forecasts'!W125-'Demand Forecasts'!W61</f>
        <v>0</v>
      </c>
      <c r="Y125" s="49">
        <f t="shared" si="14"/>
        <v>0</v>
      </c>
    </row>
    <row r="126" spans="4:25" ht="13.5" thickBot="1" x14ac:dyDescent="0.25"/>
    <row r="127" spans="4:25" ht="23.25" thickBot="1" x14ac:dyDescent="0.25">
      <c r="D127" s="42" t="s">
        <v>32</v>
      </c>
      <c r="E127" s="43">
        <v>2002</v>
      </c>
      <c r="F127" s="43">
        <v>2003</v>
      </c>
      <c r="G127" s="43">
        <v>2004</v>
      </c>
      <c r="H127" s="43">
        <v>2005</v>
      </c>
      <c r="I127" s="43">
        <v>2006</v>
      </c>
      <c r="J127" s="43">
        <v>2007</v>
      </c>
      <c r="K127" s="43">
        <v>2008</v>
      </c>
      <c r="L127" s="43">
        <v>2009</v>
      </c>
      <c r="M127" s="43">
        <v>2010</v>
      </c>
      <c r="N127" s="43">
        <v>2011</v>
      </c>
      <c r="O127" s="43">
        <v>2012</v>
      </c>
      <c r="P127" s="43">
        <v>2013</v>
      </c>
      <c r="Q127" s="45">
        <v>2014</v>
      </c>
      <c r="R127" s="44">
        <v>2015</v>
      </c>
      <c r="S127" s="44">
        <v>2016</v>
      </c>
      <c r="T127" s="44">
        <v>2017</v>
      </c>
      <c r="U127" s="44">
        <v>2018</v>
      </c>
      <c r="V127" s="44">
        <v>2019</v>
      </c>
      <c r="W127" s="45">
        <v>2020</v>
      </c>
      <c r="Y127" s="45" t="s">
        <v>37</v>
      </c>
    </row>
    <row r="128" spans="4:25" ht="13.5" thickBot="1" x14ac:dyDescent="0.25">
      <c r="D128" s="54" t="s">
        <v>33</v>
      </c>
      <c r="E128" s="48">
        <f>'Demand Forecasts'!E128-'Demand Forecasts'!E64</f>
        <v>0</v>
      </c>
      <c r="F128" s="48">
        <f>'Demand Forecasts'!F128-'Demand Forecasts'!F64</f>
        <v>0</v>
      </c>
      <c r="G128" s="48">
        <f>'Demand Forecasts'!G128-'Demand Forecasts'!G64</f>
        <v>0</v>
      </c>
      <c r="H128" s="48">
        <f>'Demand Forecasts'!H128-'Demand Forecasts'!H64</f>
        <v>0</v>
      </c>
      <c r="I128" s="48">
        <f>'Demand Forecasts'!I128-'Demand Forecasts'!I64</f>
        <v>0</v>
      </c>
      <c r="J128" s="48">
        <f>'Demand Forecasts'!J128-'Demand Forecasts'!J64</f>
        <v>0</v>
      </c>
      <c r="K128" s="48">
        <f>'Demand Forecasts'!K128-'Demand Forecasts'!K64</f>
        <v>0</v>
      </c>
      <c r="L128" s="48">
        <f>'Demand Forecasts'!L128-'Demand Forecasts'!L64</f>
        <v>0</v>
      </c>
      <c r="M128" s="48">
        <f>'Demand Forecasts'!M128-'Demand Forecasts'!M64</f>
        <v>0</v>
      </c>
      <c r="N128" s="48">
        <f>'Demand Forecasts'!N128-'Demand Forecasts'!N64</f>
        <v>0</v>
      </c>
      <c r="O128" s="48">
        <f>'Demand Forecasts'!O128-'Demand Forecasts'!O64</f>
        <v>0</v>
      </c>
      <c r="P128" s="48">
        <f>'Demand Forecasts'!P128-'Demand Forecasts'!P64</f>
        <v>0</v>
      </c>
      <c r="Q128" s="49">
        <f>'Demand Forecasts'!Q128-'Demand Forecasts'!Q64</f>
        <v>2012035.4396094456</v>
      </c>
      <c r="R128" s="49">
        <f>'Demand Forecasts'!R128-'Demand Forecasts'!R64</f>
        <v>2325302.8457927406</v>
      </c>
      <c r="S128" s="49">
        <f>'Demand Forecasts'!S128-'Demand Forecasts'!S64</f>
        <v>2513714.6478048936</v>
      </c>
      <c r="T128" s="49">
        <f>'Demand Forecasts'!T128-'Demand Forecasts'!T64</f>
        <v>2336789.6437069029</v>
      </c>
      <c r="U128" s="49">
        <f>'Demand Forecasts'!U128-'Demand Forecasts'!U64</f>
        <v>2302978.6234814823</v>
      </c>
      <c r="V128" s="49">
        <f>'Demand Forecasts'!V128-'Demand Forecasts'!V64</f>
        <v>2270058.7752904519</v>
      </c>
      <c r="W128" s="49">
        <f>'Demand Forecasts'!W128-'Demand Forecasts'!W64</f>
        <v>2238007.8621774614</v>
      </c>
      <c r="Y128" s="49">
        <f t="shared" ref="Y128:Y130" si="15">SUM(S128:W128)</f>
        <v>11661549.552461192</v>
      </c>
    </row>
    <row r="129" spans="3:25" ht="13.5" thickBot="1" x14ac:dyDescent="0.25">
      <c r="D129" s="54" t="s">
        <v>34</v>
      </c>
      <c r="E129" s="48">
        <f>'Demand Forecasts'!E129-'Demand Forecasts'!E65</f>
        <v>0</v>
      </c>
      <c r="F129" s="48">
        <f>'Demand Forecasts'!F129-'Demand Forecasts'!F65</f>
        <v>0</v>
      </c>
      <c r="G129" s="48">
        <f>'Demand Forecasts'!G129-'Demand Forecasts'!G65</f>
        <v>0</v>
      </c>
      <c r="H129" s="48">
        <f>'Demand Forecasts'!H129-'Demand Forecasts'!H65</f>
        <v>0</v>
      </c>
      <c r="I129" s="48">
        <f>'Demand Forecasts'!I129-'Demand Forecasts'!I65</f>
        <v>0</v>
      </c>
      <c r="J129" s="48">
        <f>'Demand Forecasts'!J129-'Demand Forecasts'!J65</f>
        <v>0</v>
      </c>
      <c r="K129" s="48">
        <f>'Demand Forecasts'!K129-'Demand Forecasts'!K65</f>
        <v>0</v>
      </c>
      <c r="L129" s="48">
        <f>'Demand Forecasts'!L129-'Demand Forecasts'!L65</f>
        <v>0</v>
      </c>
      <c r="M129" s="48">
        <f>'Demand Forecasts'!M129-'Demand Forecasts'!M65</f>
        <v>0</v>
      </c>
      <c r="N129" s="48">
        <f>'Demand Forecasts'!N129-'Demand Forecasts'!N65</f>
        <v>0</v>
      </c>
      <c r="O129" s="48">
        <f>'Demand Forecasts'!O129-'Demand Forecasts'!O65</f>
        <v>0</v>
      </c>
      <c r="P129" s="48">
        <f>'Demand Forecasts'!P129-'Demand Forecasts'!P65</f>
        <v>0</v>
      </c>
      <c r="Q129" s="49">
        <f>'Demand Forecasts'!Q129-'Demand Forecasts'!Q65</f>
        <v>45490</v>
      </c>
      <c r="R129" s="49">
        <f>'Demand Forecasts'!R129-'Demand Forecasts'!R65</f>
        <v>15109.567243800033</v>
      </c>
      <c r="S129" s="49">
        <f>'Demand Forecasts'!S129-'Demand Forecasts'!S65</f>
        <v>14380.218643174216</v>
      </c>
      <c r="T129" s="49">
        <f>'Demand Forecasts'!T129-'Demand Forecasts'!T65</f>
        <v>12410.283020171046</v>
      </c>
      <c r="U129" s="49">
        <f>'Demand Forecasts'!U129-'Demand Forecasts'!U65</f>
        <v>12673.845799723756</v>
      </c>
      <c r="V129" s="49">
        <f>'Demand Forecasts'!V129-'Demand Forecasts'!V65</f>
        <v>12703.530363923754</v>
      </c>
      <c r="W129" s="49">
        <f>'Demand Forecasts'!W129-'Demand Forecasts'!W65</f>
        <v>12703.530363923754</v>
      </c>
      <c r="Y129" s="49">
        <f t="shared" si="15"/>
        <v>64871.408190916525</v>
      </c>
    </row>
    <row r="130" spans="3:25" ht="13.5" thickBot="1" x14ac:dyDescent="0.25">
      <c r="D130" s="54" t="s">
        <v>35</v>
      </c>
      <c r="E130" s="48">
        <f>'Demand Forecasts'!E130-'Demand Forecasts'!E66</f>
        <v>0</v>
      </c>
      <c r="F130" s="48">
        <f>'Demand Forecasts'!F130-'Demand Forecasts'!F66</f>
        <v>0</v>
      </c>
      <c r="G130" s="48">
        <f>'Demand Forecasts'!G130-'Demand Forecasts'!G66</f>
        <v>0</v>
      </c>
      <c r="H130" s="48">
        <f>'Demand Forecasts'!H130-'Demand Forecasts'!H66</f>
        <v>0</v>
      </c>
      <c r="I130" s="48">
        <f>'Demand Forecasts'!I130-'Demand Forecasts'!I66</f>
        <v>0</v>
      </c>
      <c r="J130" s="48">
        <f>'Demand Forecasts'!J130-'Demand Forecasts'!J66</f>
        <v>0</v>
      </c>
      <c r="K130" s="48">
        <f>'Demand Forecasts'!K130-'Demand Forecasts'!K66</f>
        <v>0</v>
      </c>
      <c r="L130" s="48">
        <f>'Demand Forecasts'!L130-'Demand Forecasts'!L66</f>
        <v>0</v>
      </c>
      <c r="M130" s="48">
        <f>'Demand Forecasts'!M130-'Demand Forecasts'!M66</f>
        <v>0</v>
      </c>
      <c r="N130" s="48">
        <f>'Demand Forecasts'!N130-'Demand Forecasts'!N66</f>
        <v>0</v>
      </c>
      <c r="O130" s="48">
        <f>'Demand Forecasts'!O130-'Demand Forecasts'!O66</f>
        <v>0</v>
      </c>
      <c r="P130" s="48">
        <f>'Demand Forecasts'!P130-'Demand Forecasts'!P66</f>
        <v>0</v>
      </c>
      <c r="Q130" s="49">
        <f>'Demand Forecasts'!Q130-'Demand Forecasts'!Q66</f>
        <v>56932</v>
      </c>
      <c r="R130" s="49">
        <f>'Demand Forecasts'!R130-'Demand Forecasts'!R66</f>
        <v>15109.60523701075</v>
      </c>
      <c r="S130" s="49">
        <f>'Demand Forecasts'!S130-'Demand Forecasts'!S66</f>
        <v>14380.256822214636</v>
      </c>
      <c r="T130" s="49">
        <f>'Demand Forecasts'!T130-'Demand Forecasts'!T66</f>
        <v>12410.321283798723</v>
      </c>
      <c r="U130" s="49">
        <f>'Demand Forecasts'!U130-'Demand Forecasts'!U66</f>
        <v>12673.884147938748</v>
      </c>
      <c r="V130" s="49">
        <f>'Demand Forecasts'!V130-'Demand Forecasts'!V66</f>
        <v>12703.568711697124</v>
      </c>
      <c r="W130" s="49">
        <f>'Demand Forecasts'!W130-'Demand Forecasts'!W66</f>
        <v>12703.568711697124</v>
      </c>
      <c r="Y130" s="49">
        <f t="shared" si="15"/>
        <v>64871.599677346356</v>
      </c>
    </row>
    <row r="132" spans="3:25" x14ac:dyDescent="0.2">
      <c r="C132" s="27" t="s">
        <v>31</v>
      </c>
    </row>
    <row r="133" spans="3:25" ht="13.5" thickBot="1" x14ac:dyDescent="0.25"/>
    <row r="134" spans="3:25" ht="23.25" thickBot="1" x14ac:dyDescent="0.25">
      <c r="D134" s="42" t="s">
        <v>12</v>
      </c>
      <c r="E134" s="43">
        <v>2002</v>
      </c>
      <c r="F134" s="43">
        <v>2003</v>
      </c>
      <c r="G134" s="43">
        <v>2004</v>
      </c>
      <c r="H134" s="43">
        <v>2005</v>
      </c>
      <c r="I134" s="43">
        <v>2006</v>
      </c>
      <c r="J134" s="43">
        <v>2007</v>
      </c>
      <c r="K134" s="43">
        <v>2008</v>
      </c>
      <c r="L134" s="43">
        <v>2009</v>
      </c>
      <c r="M134" s="43">
        <v>2010</v>
      </c>
      <c r="N134" s="43">
        <v>2011</v>
      </c>
      <c r="O134" s="43">
        <v>2012</v>
      </c>
      <c r="P134" s="43">
        <v>2013</v>
      </c>
      <c r="Q134" s="45">
        <v>2014</v>
      </c>
      <c r="R134" s="44">
        <v>2015</v>
      </c>
      <c r="S134" s="44">
        <v>2016</v>
      </c>
      <c r="T134" s="44">
        <v>2017</v>
      </c>
      <c r="U134" s="44">
        <v>2018</v>
      </c>
      <c r="V134" s="44">
        <v>2019</v>
      </c>
      <c r="W134" s="45">
        <v>2020</v>
      </c>
      <c r="Y134" s="45" t="s">
        <v>37</v>
      </c>
    </row>
    <row r="135" spans="3:25" ht="13.5" thickBot="1" x14ac:dyDescent="0.25"/>
    <row r="136" spans="3:25" ht="13.5" thickBot="1" x14ac:dyDescent="0.25">
      <c r="D136" s="46" t="s">
        <v>13</v>
      </c>
      <c r="E136" s="47"/>
      <c r="F136" s="47"/>
      <c r="G136" s="47"/>
      <c r="H136" s="47"/>
      <c r="I136" s="47"/>
      <c r="J136" s="47"/>
      <c r="K136" s="47"/>
      <c r="L136" s="47"/>
      <c r="M136" s="47"/>
      <c r="N136" s="47"/>
      <c r="O136" s="47"/>
      <c r="P136" s="47"/>
      <c r="Q136" s="47"/>
      <c r="R136" s="47"/>
      <c r="S136" s="47"/>
      <c r="T136" s="47"/>
      <c r="U136" s="47"/>
      <c r="V136" s="47"/>
      <c r="W136" s="47"/>
      <c r="Y136" s="47"/>
    </row>
    <row r="137" spans="3:25" ht="13.5" thickBot="1" x14ac:dyDescent="0.25">
      <c r="D137" s="54" t="s">
        <v>14</v>
      </c>
      <c r="E137" s="48">
        <f>'Demand Forecasts'!E137-'Demand Forecasts'!E41</f>
        <v>-35658.340052459389</v>
      </c>
      <c r="F137" s="48">
        <f>'Demand Forecasts'!F137-'Demand Forecasts'!F41</f>
        <v>-37653.345082141459</v>
      </c>
      <c r="G137" s="48">
        <f>'Demand Forecasts'!G137-'Demand Forecasts'!G41</f>
        <v>-52875.721629068255</v>
      </c>
      <c r="H137" s="48">
        <f>'Demand Forecasts'!H137-'Demand Forecasts'!H41</f>
        <v>-52727.775032781065</v>
      </c>
      <c r="I137" s="48">
        <f>'Demand Forecasts'!I137-'Demand Forecasts'!I41</f>
        <v>-62687.752213988453</v>
      </c>
      <c r="J137" s="48">
        <f>'Demand Forecasts'!J137-'Demand Forecasts'!J41</f>
        <v>-62948.187402095646</v>
      </c>
      <c r="K137" s="48">
        <f>'Demand Forecasts'!K137-'Demand Forecasts'!K41</f>
        <v>-70120.202630549669</v>
      </c>
      <c r="L137" s="48">
        <f>'Demand Forecasts'!L137-'Demand Forecasts'!L41</f>
        <v>-81608.072373196483</v>
      </c>
      <c r="M137" s="48">
        <f>'Demand Forecasts'!M137-'Demand Forecasts'!M41</f>
        <v>-81650.92166461423</v>
      </c>
      <c r="N137" s="48">
        <f>'Demand Forecasts'!N137-'Demand Forecasts'!N41</f>
        <v>-98017.777213443071</v>
      </c>
      <c r="O137" s="48">
        <f>'Demand Forecasts'!O137-'Demand Forecasts'!O41</f>
        <v>-104233.95848037675</v>
      </c>
      <c r="P137" s="48">
        <f>'Demand Forecasts'!P137-'Demand Forecasts'!P41</f>
        <v>-112580.60228066891</v>
      </c>
      <c r="Q137" s="49">
        <f>'Demand Forecasts'!Q137-'Demand Forecasts'!Q41</f>
        <v>447979.18829645216</v>
      </c>
      <c r="R137" s="49">
        <f>'Demand Forecasts'!R137-'Demand Forecasts'!R41</f>
        <v>501099.19931449741</v>
      </c>
      <c r="S137" s="49">
        <f>'Demand Forecasts'!S137-'Demand Forecasts'!S41</f>
        <v>401243.83361412585</v>
      </c>
      <c r="T137" s="49">
        <f>'Demand Forecasts'!T137-'Demand Forecasts'!T41</f>
        <v>310723.8466751352</v>
      </c>
      <c r="U137" s="49">
        <f>'Demand Forecasts'!U137-'Demand Forecasts'!U41</f>
        <v>189415.16282279417</v>
      </c>
      <c r="V137" s="49">
        <f>'Demand Forecasts'!V137-'Demand Forecasts'!V41</f>
        <v>31154.512127660215</v>
      </c>
      <c r="W137" s="49">
        <f>'Demand Forecasts'!W137-'Demand Forecasts'!W41</f>
        <v>-178948.66829305142</v>
      </c>
      <c r="Y137" s="49">
        <f t="shared" ref="Y137:Y141" si="16">SUM(S137:W137)</f>
        <v>753588.68694666401</v>
      </c>
    </row>
    <row r="138" spans="3:25" ht="13.5" thickBot="1" x14ac:dyDescent="0.25">
      <c r="D138" s="54" t="s">
        <v>15</v>
      </c>
      <c r="E138" s="48">
        <f>'Demand Forecasts'!E138-'Demand Forecasts'!E42</f>
        <v>-3794.6991763412952</v>
      </c>
      <c r="F138" s="48">
        <f>'Demand Forecasts'!F138-'Demand Forecasts'!F42</f>
        <v>-3512.882847994566</v>
      </c>
      <c r="G138" s="48">
        <f>'Demand Forecasts'!G138-'Demand Forecasts'!G42</f>
        <v>-5298.8226861115545</v>
      </c>
      <c r="H138" s="48">
        <f>'Demand Forecasts'!H138-'Demand Forecasts'!H42</f>
        <v>-5413.5856496393681</v>
      </c>
      <c r="I138" s="48">
        <f>'Demand Forecasts'!I138-'Demand Forecasts'!I42</f>
        <v>-7653.0893613602966</v>
      </c>
      <c r="J138" s="48">
        <f>'Demand Forecasts'!J138-'Demand Forecasts'!J42</f>
        <v>-6459.6828558463603</v>
      </c>
      <c r="K138" s="48">
        <f>'Demand Forecasts'!K138-'Demand Forecasts'!K42</f>
        <v>-7235.7207756405696</v>
      </c>
      <c r="L138" s="48">
        <f>'Demand Forecasts'!L138-'Demand Forecasts'!L42</f>
        <v>-7733.5377787165344</v>
      </c>
      <c r="M138" s="48">
        <f>'Demand Forecasts'!M138-'Demand Forecasts'!M42</f>
        <v>-6411.9907835591584</v>
      </c>
      <c r="N138" s="48">
        <f>'Demand Forecasts'!N138-'Demand Forecasts'!N42</f>
        <v>-11101.868537038565</v>
      </c>
      <c r="O138" s="48">
        <f>'Demand Forecasts'!O138-'Demand Forecasts'!O42</f>
        <v>-9494.1572330174968</v>
      </c>
      <c r="P138" s="48">
        <f>'Demand Forecasts'!P138-'Demand Forecasts'!P42</f>
        <v>-8227.9111104290932</v>
      </c>
      <c r="Q138" s="49">
        <f>'Demand Forecasts'!Q138-'Demand Forecasts'!Q42</f>
        <v>390809.43770291097</v>
      </c>
      <c r="R138" s="49">
        <f>'Demand Forecasts'!R138-'Demand Forecasts'!R42</f>
        <v>-193769.97339734156</v>
      </c>
      <c r="S138" s="49">
        <f>'Demand Forecasts'!S138-'Demand Forecasts'!S42</f>
        <v>-202035.85465582646</v>
      </c>
      <c r="T138" s="49">
        <f>'Demand Forecasts'!T138-'Demand Forecasts'!T42</f>
        <v>-197977.91430687159</v>
      </c>
      <c r="U138" s="49">
        <f>'Demand Forecasts'!U138-'Demand Forecasts'!U42</f>
        <v>-194435.49199810624</v>
      </c>
      <c r="V138" s="49">
        <f>'Demand Forecasts'!V138-'Demand Forecasts'!V42</f>
        <v>-193834.7708145706</v>
      </c>
      <c r="W138" s="49">
        <f>'Demand Forecasts'!W138-'Demand Forecasts'!W42</f>
        <v>-198657.85687230434</v>
      </c>
      <c r="Y138" s="49">
        <f t="shared" si="16"/>
        <v>-986941.88864767924</v>
      </c>
    </row>
    <row r="139" spans="3:25" ht="13.5" thickBot="1" x14ac:dyDescent="0.25">
      <c r="D139" s="55" t="s">
        <v>16</v>
      </c>
      <c r="E139" s="48">
        <f>'Demand Forecasts'!E139-'Demand Forecasts'!E43</f>
        <v>-10768.801838466898</v>
      </c>
      <c r="F139" s="48">
        <f>'Demand Forecasts'!F139-'Demand Forecasts'!F43</f>
        <v>-10116.342514741234</v>
      </c>
      <c r="G139" s="48">
        <f>'Demand Forecasts'!G139-'Demand Forecasts'!G43</f>
        <v>-17563.323326359503</v>
      </c>
      <c r="H139" s="48">
        <f>'Demand Forecasts'!H139-'Demand Forecasts'!H43</f>
        <v>-16867.630026206374</v>
      </c>
      <c r="I139" s="48">
        <f>'Demand Forecasts'!I139-'Demand Forecasts'!I43</f>
        <v>-18872.302657863125</v>
      </c>
      <c r="J139" s="48">
        <f>'Demand Forecasts'!J139-'Demand Forecasts'!J43</f>
        <v>-15665.260368796065</v>
      </c>
      <c r="K139" s="48">
        <f>'Demand Forecasts'!K139-'Demand Forecasts'!K43</f>
        <v>-14084.132301395759</v>
      </c>
      <c r="L139" s="48">
        <f>'Demand Forecasts'!L139-'Demand Forecasts'!L43</f>
        <v>-24818.033916476183</v>
      </c>
      <c r="M139" s="48">
        <f>'Demand Forecasts'!M139-'Demand Forecasts'!M43</f>
        <v>-23428.388576768339</v>
      </c>
      <c r="N139" s="48">
        <f>'Demand Forecasts'!N139-'Demand Forecasts'!N43</f>
        <v>-26274.50717577897</v>
      </c>
      <c r="O139" s="48">
        <f>'Demand Forecasts'!O139-'Demand Forecasts'!O43</f>
        <v>-27064.43051686231</v>
      </c>
      <c r="P139" s="48">
        <f>'Demand Forecasts'!P139-'Demand Forecasts'!P43</f>
        <v>-29996.505819918588</v>
      </c>
      <c r="Q139" s="51">
        <f>'Demand Forecasts'!Q139-'Demand Forecasts'!Q43</f>
        <v>-10739.216757186688</v>
      </c>
      <c r="R139" s="51">
        <f>'Demand Forecasts'!R139-'Demand Forecasts'!R43</f>
        <v>508488.03913932759</v>
      </c>
      <c r="S139" s="51">
        <f>'Demand Forecasts'!S139-'Demand Forecasts'!S43</f>
        <v>445771.20772247482</v>
      </c>
      <c r="T139" s="51">
        <f>'Demand Forecasts'!T139-'Demand Forecasts'!T43</f>
        <v>416187.18997878674</v>
      </c>
      <c r="U139" s="51">
        <f>'Demand Forecasts'!U139-'Demand Forecasts'!U43</f>
        <v>380565.66386256274</v>
      </c>
      <c r="V139" s="51">
        <f>'Demand Forecasts'!V139-'Demand Forecasts'!V43</f>
        <v>337329.29678950738</v>
      </c>
      <c r="W139" s="51">
        <f>'Demand Forecasts'!W139-'Demand Forecasts'!W43</f>
        <v>292077.2517284425</v>
      </c>
      <c r="Y139" s="49">
        <f t="shared" si="16"/>
        <v>1871930.6100817742</v>
      </c>
    </row>
    <row r="140" spans="3:25" ht="13.5" thickBot="1" x14ac:dyDescent="0.25">
      <c r="D140" s="54" t="s">
        <v>17</v>
      </c>
      <c r="E140" s="48">
        <f>'Demand Forecasts'!E140-'Demand Forecasts'!E44</f>
        <v>-10768.801838466898</v>
      </c>
      <c r="F140" s="48">
        <f>'Demand Forecasts'!F140-'Demand Forecasts'!F44</f>
        <v>-10116.342514741234</v>
      </c>
      <c r="G140" s="48">
        <f>'Demand Forecasts'!G140-'Demand Forecasts'!G44</f>
        <v>-17563.323326359503</v>
      </c>
      <c r="H140" s="48">
        <f>'Demand Forecasts'!H140-'Demand Forecasts'!H44</f>
        <v>-16867.630026206374</v>
      </c>
      <c r="I140" s="48">
        <f>'Demand Forecasts'!I140-'Demand Forecasts'!I44</f>
        <v>-18872.302657863125</v>
      </c>
      <c r="J140" s="48">
        <f>'Demand Forecasts'!J140-'Demand Forecasts'!J44</f>
        <v>-15665.260368796065</v>
      </c>
      <c r="K140" s="48">
        <f>'Demand Forecasts'!K140-'Demand Forecasts'!K44</f>
        <v>-14084.132301395759</v>
      </c>
      <c r="L140" s="48">
        <f>'Demand Forecasts'!L140-'Demand Forecasts'!L44</f>
        <v>-24818.033916476183</v>
      </c>
      <c r="M140" s="48">
        <f>'Demand Forecasts'!M140-'Demand Forecasts'!M44</f>
        <v>-23428.388576768339</v>
      </c>
      <c r="N140" s="48">
        <f>'Demand Forecasts'!N140-'Demand Forecasts'!N44</f>
        <v>-26274.50717577897</v>
      </c>
      <c r="O140" s="48">
        <f>'Demand Forecasts'!O140-'Demand Forecasts'!O44</f>
        <v>-27064.43051686231</v>
      </c>
      <c r="P140" s="48">
        <f>'Demand Forecasts'!P140-'Demand Forecasts'!P44</f>
        <v>-29996.505819918588</v>
      </c>
      <c r="Q140" s="49">
        <f>'Demand Forecasts'!Q140-'Demand Forecasts'!Q44</f>
        <v>-211339.99299218692</v>
      </c>
      <c r="R140" s="49">
        <f>'Demand Forecasts'!R140-'Demand Forecasts'!R44</f>
        <v>347476.34120845236</v>
      </c>
      <c r="S140" s="49">
        <f>'Demand Forecasts'!S140-'Demand Forecasts'!S44</f>
        <v>323235.16729071178</v>
      </c>
      <c r="T140" s="49">
        <f>'Demand Forecasts'!T140-'Demand Forecasts'!T44</f>
        <v>295093.0059244968</v>
      </c>
      <c r="U140" s="49">
        <f>'Demand Forecasts'!U140-'Demand Forecasts'!U44</f>
        <v>260885.51907764189</v>
      </c>
      <c r="V140" s="49">
        <f>'Demand Forecasts'!V140-'Demand Forecasts'!V44</f>
        <v>219035.98730054218</v>
      </c>
      <c r="W140" s="49">
        <f>'Demand Forecasts'!W140-'Demand Forecasts'!W44</f>
        <v>175144.17219127063</v>
      </c>
      <c r="Y140" s="49">
        <f t="shared" si="16"/>
        <v>1273393.8517846633</v>
      </c>
    </row>
    <row r="141" spans="3:25" ht="13.5" thickBot="1" x14ac:dyDescent="0.25">
      <c r="D141" s="56" t="s">
        <v>18</v>
      </c>
      <c r="E141" s="48">
        <f>'Demand Forecasts'!E141-'Demand Forecasts'!E45</f>
        <v>-50221.841067269444</v>
      </c>
      <c r="F141" s="48">
        <f>'Demand Forecasts'!F141-'Demand Forecasts'!F45</f>
        <v>-51282.570444878191</v>
      </c>
      <c r="G141" s="48">
        <f>'Demand Forecasts'!G141-'Demand Forecasts'!G45</f>
        <v>-75737.867641542107</v>
      </c>
      <c r="H141" s="48">
        <f>'Demand Forecasts'!H141-'Demand Forecasts'!H45</f>
        <v>-75008.990708626807</v>
      </c>
      <c r="I141" s="48">
        <f>'Demand Forecasts'!I141-'Demand Forecasts'!I45</f>
        <v>-89213.144233211875</v>
      </c>
      <c r="J141" s="48">
        <f>'Demand Forecasts'!J141-'Demand Forecasts'!J45</f>
        <v>-85073.130626738071</v>
      </c>
      <c r="K141" s="48">
        <f>'Demand Forecasts'!K141-'Demand Forecasts'!K45</f>
        <v>-91440.055707588792</v>
      </c>
      <c r="L141" s="48">
        <f>'Demand Forecasts'!L141-'Demand Forecasts'!L45</f>
        <v>-114159.64406839013</v>
      </c>
      <c r="M141" s="48">
        <f>'Demand Forecasts'!M141-'Demand Forecasts'!M45</f>
        <v>-111491.30102494359</v>
      </c>
      <c r="N141" s="48">
        <f>'Demand Forecasts'!N141-'Demand Forecasts'!N45</f>
        <v>-135394.15292625874</v>
      </c>
      <c r="O141" s="48">
        <f>'Demand Forecasts'!O141-'Demand Forecasts'!O45</f>
        <v>-140792.54623025656</v>
      </c>
      <c r="P141" s="48">
        <f>'Demand Forecasts'!P141-'Demand Forecasts'!P45</f>
        <v>-150805.0192110166</v>
      </c>
      <c r="Q141" s="53">
        <f>'Demand Forecasts'!Q141-'Demand Forecasts'!Q45</f>
        <v>627448.63300717622</v>
      </c>
      <c r="R141" s="53">
        <f>'Demand Forecasts'!R141-'Demand Forecasts'!R45</f>
        <v>654805.56712560356</v>
      </c>
      <c r="S141" s="53">
        <f>'Demand Forecasts'!S141-'Demand Forecasts'!S45</f>
        <v>522443.14624901116</v>
      </c>
      <c r="T141" s="53">
        <f>'Demand Forecasts'!T141-'Demand Forecasts'!T45</f>
        <v>407838.93829275668</v>
      </c>
      <c r="U141" s="53">
        <f>'Demand Forecasts'!U141-'Demand Forecasts'!U45</f>
        <v>255865.18990232795</v>
      </c>
      <c r="V141" s="53">
        <f>'Demand Forecasts'!V141-'Demand Forecasts'!V45</f>
        <v>56355.728613629937</v>
      </c>
      <c r="W141" s="53">
        <f>'Demand Forecasts'!W141-'Demand Forecasts'!W45</f>
        <v>-202462.35297407955</v>
      </c>
      <c r="Y141" s="49">
        <f t="shared" si="16"/>
        <v>1040040.6500836462</v>
      </c>
    </row>
    <row r="142" spans="3:25" ht="13.5" thickBot="1" x14ac:dyDescent="0.25"/>
    <row r="143" spans="3:25" ht="13.5" thickBot="1" x14ac:dyDescent="0.25">
      <c r="D143" s="46" t="s">
        <v>21</v>
      </c>
      <c r="E143" s="47"/>
      <c r="F143" s="47"/>
      <c r="G143" s="47"/>
      <c r="H143" s="47"/>
      <c r="I143" s="47"/>
      <c r="J143" s="47"/>
      <c r="K143" s="47"/>
      <c r="L143" s="47"/>
      <c r="M143" s="47"/>
      <c r="N143" s="47"/>
      <c r="O143" s="47"/>
      <c r="P143" s="47"/>
      <c r="Q143" s="47"/>
      <c r="R143" s="47"/>
      <c r="S143" s="47"/>
      <c r="T143" s="47"/>
      <c r="U143" s="47"/>
      <c r="V143" s="47"/>
      <c r="W143" s="47"/>
      <c r="Y143" s="47"/>
    </row>
    <row r="144" spans="3:25" ht="13.5" thickBot="1" x14ac:dyDescent="0.25">
      <c r="D144" s="54" t="s">
        <v>22</v>
      </c>
      <c r="E144" s="66">
        <f>'Demand Forecasts'!E144-'Demand Forecasts'!E48</f>
        <v>-4.2684457935369124E-2</v>
      </c>
      <c r="F144" s="66">
        <f>'Demand Forecasts'!F144-'Demand Forecasts'!F48</f>
        <v>-4.3345472535502694E-2</v>
      </c>
      <c r="G144" s="66">
        <f>'Demand Forecasts'!G144-'Demand Forecasts'!G48</f>
        <v>-5.8866179521942286E-2</v>
      </c>
      <c r="H144" s="66">
        <f>'Demand Forecasts'!H144-'Demand Forecasts'!H48</f>
        <v>-5.7091507301890942E-2</v>
      </c>
      <c r="I144" s="66">
        <f>'Demand Forecasts'!I144-'Demand Forecasts'!I48</f>
        <v>-6.6318209983094789E-2</v>
      </c>
      <c r="J144" s="66">
        <f>'Demand Forecasts'!J144-'Demand Forecasts'!J48</f>
        <v>-6.5187171170279612E-2</v>
      </c>
      <c r="K144" s="66">
        <f>'Demand Forecasts'!K144-'Demand Forecasts'!K48</f>
        <v>-7.0467324671881215E-2</v>
      </c>
      <c r="L144" s="66">
        <f>'Demand Forecasts'!L144-'Demand Forecasts'!L48</f>
        <v>-8.0144395282157888E-2</v>
      </c>
      <c r="M144" s="66">
        <f>'Demand Forecasts'!M144-'Demand Forecasts'!M48</f>
        <v>-7.8132385929070125E-2</v>
      </c>
      <c r="N144" s="66">
        <f>'Demand Forecasts'!N144-'Demand Forecasts'!N48</f>
        <v>-9.1205034733921053E-2</v>
      </c>
      <c r="O144" s="66">
        <f>'Demand Forecasts'!O144-'Demand Forecasts'!O48</f>
        <v>-9.4484653947461084E-2</v>
      </c>
      <c r="P144" s="66">
        <f>'Demand Forecasts'!P144-'Demand Forecasts'!P48</f>
        <v>-9.9049717519484659E-2</v>
      </c>
      <c r="Q144" s="67">
        <f>'Demand Forecasts'!Q144-'Demand Forecasts'!Q48</f>
        <v>0.11000221019581957</v>
      </c>
      <c r="R144" s="67">
        <f>'Demand Forecasts'!R144-'Demand Forecasts'!R48</f>
        <v>4.3725173162329156E-2</v>
      </c>
      <c r="S144" s="67">
        <f>'Demand Forecasts'!S144-'Demand Forecasts'!S48</f>
        <v>-0.10672840718207866</v>
      </c>
      <c r="T144" s="67">
        <f>'Demand Forecasts'!T144-'Demand Forecasts'!T48</f>
        <v>-0.19178713817931836</v>
      </c>
      <c r="U144" s="67">
        <f>'Demand Forecasts'!U144-'Demand Forecasts'!U48</f>
        <v>-0.28086174084523208</v>
      </c>
      <c r="V144" s="67">
        <f>'Demand Forecasts'!V144-'Demand Forecasts'!V48</f>
        <v>-0.38245450969904482</v>
      </c>
      <c r="W144" s="67">
        <f>'Demand Forecasts'!W144-'Demand Forecasts'!W48</f>
        <v>-0.4962842752283585</v>
      </c>
      <c r="Y144" s="49">
        <f t="shared" ref="Y144:Y151" si="17">SUM(S144:W144)</f>
        <v>-1.4581160711340324</v>
      </c>
    </row>
    <row r="145" spans="4:25" ht="13.5" thickBot="1" x14ac:dyDescent="0.25">
      <c r="D145" s="54" t="s">
        <v>23</v>
      </c>
      <c r="E145" s="66">
        <f>'Demand Forecasts'!E145-'Demand Forecasts'!E49</f>
        <v>0</v>
      </c>
      <c r="F145" s="66">
        <f>'Demand Forecasts'!F145-'Demand Forecasts'!F49</f>
        <v>0</v>
      </c>
      <c r="G145" s="66">
        <f>'Demand Forecasts'!G145-'Demand Forecasts'!G49</f>
        <v>0</v>
      </c>
      <c r="H145" s="66">
        <f>'Demand Forecasts'!H145-'Demand Forecasts'!H49</f>
        <v>0</v>
      </c>
      <c r="I145" s="66">
        <f>'Demand Forecasts'!I145-'Demand Forecasts'!I49</f>
        <v>0</v>
      </c>
      <c r="J145" s="66">
        <f>'Demand Forecasts'!J145-'Demand Forecasts'!J49</f>
        <v>0</v>
      </c>
      <c r="K145" s="66">
        <f>'Demand Forecasts'!K145-'Demand Forecasts'!K49</f>
        <v>0</v>
      </c>
      <c r="L145" s="66">
        <f>'Demand Forecasts'!L145-'Demand Forecasts'!L49</f>
        <v>0</v>
      </c>
      <c r="M145" s="66">
        <f>'Demand Forecasts'!M145-'Demand Forecasts'!M49</f>
        <v>0</v>
      </c>
      <c r="N145" s="66">
        <f>'Demand Forecasts'!N145-'Demand Forecasts'!N49</f>
        <v>0</v>
      </c>
      <c r="O145" s="66">
        <f>'Demand Forecasts'!O145-'Demand Forecasts'!O49</f>
        <v>0</v>
      </c>
      <c r="P145" s="66">
        <f>'Demand Forecasts'!P145-'Demand Forecasts'!P49</f>
        <v>-13.66</v>
      </c>
      <c r="Q145" s="67">
        <f>'Demand Forecasts'!Q145-'Demand Forecasts'!Q49</f>
        <v>-1.4331431197445372</v>
      </c>
      <c r="R145" s="67">
        <f>'Demand Forecasts'!R145-'Demand Forecasts'!R49</f>
        <v>-1.4489474265981066</v>
      </c>
      <c r="S145" s="67">
        <f>'Demand Forecasts'!S145-'Demand Forecasts'!S49</f>
        <v>-1.5023150801173895</v>
      </c>
      <c r="T145" s="67">
        <f>'Demand Forecasts'!T145-'Demand Forecasts'!T49</f>
        <v>-1.5323823672423096</v>
      </c>
      <c r="U145" s="67">
        <f>'Demand Forecasts'!U145-'Demand Forecasts'!U49</f>
        <v>-1.5622186480326636</v>
      </c>
      <c r="V145" s="67">
        <f>'Demand Forecasts'!V145-'Demand Forecasts'!V49</f>
        <v>-1.6062104399645332</v>
      </c>
      <c r="W145" s="67">
        <f>'Demand Forecasts'!W145-'Demand Forecasts'!W49</f>
        <v>-1.6606692720127363</v>
      </c>
      <c r="Y145" s="49">
        <f t="shared" si="17"/>
        <v>-7.8637958073696321</v>
      </c>
    </row>
    <row r="146" spans="4:25" ht="13.5" thickBot="1" x14ac:dyDescent="0.25">
      <c r="D146" s="54" t="s">
        <v>24</v>
      </c>
      <c r="E146" s="66">
        <f>'Demand Forecasts'!E146-'Demand Forecasts'!E50</f>
        <v>0</v>
      </c>
      <c r="F146" s="66">
        <f>'Demand Forecasts'!F146-'Demand Forecasts'!F50</f>
        <v>0</v>
      </c>
      <c r="G146" s="66">
        <f>'Demand Forecasts'!G146-'Demand Forecasts'!G50</f>
        <v>0</v>
      </c>
      <c r="H146" s="66">
        <f>'Demand Forecasts'!H146-'Demand Forecasts'!H50</f>
        <v>0</v>
      </c>
      <c r="I146" s="66">
        <f>'Demand Forecasts'!I146-'Demand Forecasts'!I50</f>
        <v>0</v>
      </c>
      <c r="J146" s="66">
        <f>'Demand Forecasts'!J146-'Demand Forecasts'!J50</f>
        <v>0</v>
      </c>
      <c r="K146" s="66">
        <f>'Demand Forecasts'!K146-'Demand Forecasts'!K50</f>
        <v>0</v>
      </c>
      <c r="L146" s="66">
        <f>'Demand Forecasts'!L146-'Demand Forecasts'!L50</f>
        <v>0</v>
      </c>
      <c r="M146" s="66">
        <f>'Demand Forecasts'!M146-'Demand Forecasts'!M50</f>
        <v>0</v>
      </c>
      <c r="N146" s="66">
        <f>'Demand Forecasts'!N146-'Demand Forecasts'!N50</f>
        <v>0</v>
      </c>
      <c r="O146" s="66">
        <f>'Demand Forecasts'!O146-'Demand Forecasts'!O50</f>
        <v>0</v>
      </c>
      <c r="P146" s="66">
        <f>'Demand Forecasts'!P146-'Demand Forecasts'!P50</f>
        <v>-17.89</v>
      </c>
      <c r="Q146" s="67">
        <f>'Demand Forecasts'!Q146-'Demand Forecasts'!Q50</f>
        <v>0.67974887172549359</v>
      </c>
      <c r="R146" s="67">
        <f>'Demand Forecasts'!R146-'Demand Forecasts'!R50</f>
        <v>0.55379627227154415</v>
      </c>
      <c r="S146" s="67">
        <f>'Demand Forecasts'!S146-'Demand Forecasts'!S50</f>
        <v>0.40666885216455739</v>
      </c>
      <c r="T146" s="67">
        <f>'Demand Forecasts'!T146-'Demand Forecasts'!T50</f>
        <v>0.32345425395805094</v>
      </c>
      <c r="U146" s="67">
        <f>'Demand Forecasts'!U146-'Demand Forecasts'!U50</f>
        <v>0.23573486689831036</v>
      </c>
      <c r="V146" s="67">
        <f>'Demand Forecasts'!V146-'Demand Forecasts'!V50</f>
        <v>0.13916427050720515</v>
      </c>
      <c r="W146" s="67">
        <f>'Demand Forecasts'!W146-'Demand Forecasts'!W50</f>
        <v>3.2765090862445945E-2</v>
      </c>
      <c r="Y146" s="49">
        <f t="shared" si="17"/>
        <v>1.1377873343905698</v>
      </c>
    </row>
    <row r="147" spans="4:25" ht="13.5" thickBot="1" x14ac:dyDescent="0.25">
      <c r="D147" s="54" t="s">
        <v>25</v>
      </c>
      <c r="E147" s="66">
        <f>'Demand Forecasts'!E147-'Demand Forecasts'!E51</f>
        <v>0</v>
      </c>
      <c r="F147" s="66">
        <f>'Demand Forecasts'!F147-'Demand Forecasts'!F51</f>
        <v>0</v>
      </c>
      <c r="G147" s="66">
        <f>'Demand Forecasts'!G147-'Demand Forecasts'!G51</f>
        <v>0</v>
      </c>
      <c r="H147" s="66">
        <f>'Demand Forecasts'!H147-'Demand Forecasts'!H51</f>
        <v>0</v>
      </c>
      <c r="I147" s="66">
        <f>'Demand Forecasts'!I147-'Demand Forecasts'!I51</f>
        <v>0</v>
      </c>
      <c r="J147" s="66">
        <f>'Demand Forecasts'!J147-'Demand Forecasts'!J51</f>
        <v>0</v>
      </c>
      <c r="K147" s="66">
        <f>'Demand Forecasts'!K147-'Demand Forecasts'!K51</f>
        <v>0</v>
      </c>
      <c r="L147" s="66">
        <f>'Demand Forecasts'!L147-'Demand Forecasts'!L51</f>
        <v>0</v>
      </c>
      <c r="M147" s="66">
        <f>'Demand Forecasts'!M147-'Demand Forecasts'!M51</f>
        <v>0</v>
      </c>
      <c r="N147" s="66">
        <f>'Demand Forecasts'!N147-'Demand Forecasts'!N51</f>
        <v>0</v>
      </c>
      <c r="O147" s="66">
        <f>'Demand Forecasts'!O147-'Demand Forecasts'!O51</f>
        <v>0</v>
      </c>
      <c r="P147" s="66">
        <f>'Demand Forecasts'!P147-'Demand Forecasts'!P51</f>
        <v>-15.71</v>
      </c>
      <c r="Q147" s="67">
        <f>'Demand Forecasts'!Q147-'Demand Forecasts'!Q51</f>
        <v>1.2064144647740349</v>
      </c>
      <c r="R147" s="67">
        <f>'Demand Forecasts'!R147-'Demand Forecasts'!R51</f>
        <v>1.0707179764439498</v>
      </c>
      <c r="S147" s="67">
        <f>'Demand Forecasts'!S147-'Demand Forecasts'!S51</f>
        <v>0.92310685179237417</v>
      </c>
      <c r="T147" s="67">
        <f>'Demand Forecasts'!T147-'Demand Forecasts'!T51</f>
        <v>0.8395820763562849</v>
      </c>
      <c r="U147" s="67">
        <f>'Demand Forecasts'!U147-'Demand Forecasts'!U51</f>
        <v>0.75095541031820545</v>
      </c>
      <c r="V147" s="67">
        <f>'Demand Forecasts'!V147-'Demand Forecasts'!V51</f>
        <v>0.65686560159454466</v>
      </c>
      <c r="W147" s="67">
        <f>'Demand Forecasts'!W147-'Demand Forecasts'!W51</f>
        <v>0.55506977828380499</v>
      </c>
      <c r="Y147" s="49">
        <f t="shared" si="17"/>
        <v>3.7255797183452142</v>
      </c>
    </row>
    <row r="148" spans="4:25" ht="13.5" thickBot="1" x14ac:dyDescent="0.25">
      <c r="D148" s="56" t="s">
        <v>26</v>
      </c>
      <c r="E148" s="66">
        <f>'Demand Forecasts'!E148-'Demand Forecasts'!E52</f>
        <v>-4.2684457935369124E-2</v>
      </c>
      <c r="F148" s="66">
        <f>'Demand Forecasts'!F148-'Demand Forecasts'!F52</f>
        <v>-4.3345472535502694E-2</v>
      </c>
      <c r="G148" s="66">
        <f>'Demand Forecasts'!G148-'Demand Forecasts'!G52</f>
        <v>-5.8866179521942286E-2</v>
      </c>
      <c r="H148" s="66">
        <f>'Demand Forecasts'!H148-'Demand Forecasts'!H52</f>
        <v>-5.7091507301890942E-2</v>
      </c>
      <c r="I148" s="66">
        <f>'Demand Forecasts'!I148-'Demand Forecasts'!I52</f>
        <v>-6.6318209983094789E-2</v>
      </c>
      <c r="J148" s="66">
        <f>'Demand Forecasts'!J148-'Demand Forecasts'!J52</f>
        <v>-6.5187171170279612E-2</v>
      </c>
      <c r="K148" s="66">
        <f>'Demand Forecasts'!K148-'Demand Forecasts'!K52</f>
        <v>-7.0467324671881215E-2</v>
      </c>
      <c r="L148" s="66">
        <f>'Demand Forecasts'!L148-'Demand Forecasts'!L52</f>
        <v>-8.0144395282157888E-2</v>
      </c>
      <c r="M148" s="66">
        <f>'Demand Forecasts'!M148-'Demand Forecasts'!M52</f>
        <v>-7.8132385929070125E-2</v>
      </c>
      <c r="N148" s="66">
        <f>'Demand Forecasts'!N148-'Demand Forecasts'!N52</f>
        <v>-9.1205034733921053E-2</v>
      </c>
      <c r="O148" s="66">
        <f>'Demand Forecasts'!O148-'Demand Forecasts'!O52</f>
        <v>-9.4484653947461084E-2</v>
      </c>
      <c r="P148" s="66">
        <f>'Demand Forecasts'!P148-'Demand Forecasts'!P52</f>
        <v>-9.9049717519484659E-2</v>
      </c>
      <c r="Q148" s="67">
        <f>'Demand Forecasts'!Q148-'Demand Forecasts'!Q52</f>
        <v>0.23626111365517133</v>
      </c>
      <c r="R148" s="67">
        <f>'Demand Forecasts'!R148-'Demand Forecasts'!R52</f>
        <v>0.15968067650299034</v>
      </c>
      <c r="S148" s="67">
        <f>'Demand Forecasts'!S148-'Demand Forecasts'!S52</f>
        <v>1.0831012459640021E-2</v>
      </c>
      <c r="T148" s="67">
        <f>'Demand Forecasts'!T148-'Demand Forecasts'!T52</f>
        <v>-6.1933991163389379E-2</v>
      </c>
      <c r="U148" s="67">
        <f>'Demand Forecasts'!U148-'Demand Forecasts'!U52</f>
        <v>-0.13696107717428063</v>
      </c>
      <c r="V148" s="67">
        <f>'Demand Forecasts'!V148-'Demand Forecasts'!V52</f>
        <v>-0.22208227341746678</v>
      </c>
      <c r="W148" s="67">
        <f>'Demand Forecasts'!W148-'Demand Forecasts'!W52</f>
        <v>-0.31548525577005293</v>
      </c>
      <c r="Y148" s="49">
        <f t="shared" si="17"/>
        <v>-0.7256315850655497</v>
      </c>
    </row>
    <row r="149" spans="4:25" ht="13.5" thickBot="1" x14ac:dyDescent="0.25">
      <c r="D149" s="56" t="s">
        <v>15</v>
      </c>
      <c r="E149" s="66">
        <f>'Demand Forecasts'!E149-'Demand Forecasts'!E53</f>
        <v>-0.29950269742238333</v>
      </c>
      <c r="F149" s="66">
        <f>'Demand Forecasts'!F149-'Demand Forecasts'!F53</f>
        <v>-0.30184592266670052</v>
      </c>
      <c r="G149" s="66">
        <f>'Demand Forecasts'!G149-'Demand Forecasts'!G53</f>
        <v>-0.39039436278727635</v>
      </c>
      <c r="H149" s="66">
        <f>'Demand Forecasts'!H149-'Demand Forecasts'!H53</f>
        <v>-0.35639141867272883</v>
      </c>
      <c r="I149" s="66">
        <f>'Demand Forecasts'!I149-'Demand Forecasts'!I53</f>
        <v>-0.4499699765615901</v>
      </c>
      <c r="J149" s="66">
        <f>'Demand Forecasts'!J149-'Demand Forecasts'!J53</f>
        <v>-0.35141349449713744</v>
      </c>
      <c r="K149" s="66">
        <f>'Demand Forecasts'!K149-'Demand Forecasts'!K53</f>
        <v>-0.40317160392493179</v>
      </c>
      <c r="L149" s="66">
        <f>'Demand Forecasts'!L149-'Demand Forecasts'!L53</f>
        <v>-0.37770636281888414</v>
      </c>
      <c r="M149" s="66">
        <f>'Demand Forecasts'!M149-'Demand Forecasts'!M53</f>
        <v>-0.30834290856259372</v>
      </c>
      <c r="N149" s="66">
        <f>'Demand Forecasts'!N149-'Demand Forecasts'!N53</f>
        <v>-0.5186819537020142</v>
      </c>
      <c r="O149" s="66">
        <f>'Demand Forecasts'!O149-'Demand Forecasts'!O53</f>
        <v>-0.45337649744604391</v>
      </c>
      <c r="P149" s="66">
        <f>'Demand Forecasts'!P149-'Demand Forecasts'!P53</f>
        <v>-0.38125717577634077</v>
      </c>
      <c r="Q149" s="67">
        <f>'Demand Forecasts'!Q149-'Demand Forecasts'!Q53</f>
        <v>17.260489765056633</v>
      </c>
      <c r="R149" s="67">
        <f>'Demand Forecasts'!R149-'Demand Forecasts'!R53</f>
        <v>-9.2779706729517386</v>
      </c>
      <c r="S149" s="67">
        <f>'Demand Forecasts'!S149-'Demand Forecasts'!S53</f>
        <v>-9.7166459381497248</v>
      </c>
      <c r="T149" s="67">
        <f>'Demand Forecasts'!T149-'Demand Forecasts'!T53</f>
        <v>-9.6039367859688127</v>
      </c>
      <c r="U149" s="67">
        <f>'Demand Forecasts'!U149-'Demand Forecasts'!U53</f>
        <v>-9.4818319330095449</v>
      </c>
      <c r="V149" s="67">
        <f>'Demand Forecasts'!V149-'Demand Forecasts'!V53</f>
        <v>-9.4439794514569542</v>
      </c>
      <c r="W149" s="67">
        <f>'Demand Forecasts'!W149-'Demand Forecasts'!W53</f>
        <v>-9.601514809227325</v>
      </c>
      <c r="Y149" s="49">
        <f t="shared" si="17"/>
        <v>-47.847908917812362</v>
      </c>
    </row>
    <row r="150" spans="4:25" ht="13.5" thickBot="1" x14ac:dyDescent="0.25">
      <c r="D150" s="55" t="s">
        <v>16</v>
      </c>
      <c r="E150" s="66">
        <f>'Demand Forecasts'!E150-'Demand Forecasts'!E54</f>
        <v>-0.89814861038087201</v>
      </c>
      <c r="F150" s="66">
        <f>'Demand Forecasts'!F150-'Demand Forecasts'!F54</f>
        <v>-0.83351260729511978</v>
      </c>
      <c r="G150" s="66">
        <f>'Demand Forecasts'!G150-'Demand Forecasts'!G54</f>
        <v>-1.4314036940799042</v>
      </c>
      <c r="H150" s="66">
        <f>'Demand Forecasts'!H150-'Demand Forecasts'!H54</f>
        <v>-1.3663531815476517</v>
      </c>
      <c r="I150" s="66">
        <f>'Demand Forecasts'!I150-'Demand Forecasts'!I54</f>
        <v>-1.5362069725570109</v>
      </c>
      <c r="J150" s="66">
        <f>'Demand Forecasts'!J150-'Demand Forecasts'!J54</f>
        <v>-1.2734948677990587</v>
      </c>
      <c r="K150" s="66">
        <f>'Demand Forecasts'!K150-'Demand Forecasts'!K54</f>
        <v>-1.0899343988079409</v>
      </c>
      <c r="L150" s="66">
        <f>'Demand Forecasts'!L150-'Demand Forecasts'!L54</f>
        <v>-1.8370121329737685</v>
      </c>
      <c r="M150" s="66">
        <f>'Demand Forecasts'!M150-'Demand Forecasts'!M54</f>
        <v>-1.6893848122849704</v>
      </c>
      <c r="N150" s="66">
        <f>'Demand Forecasts'!N150-'Demand Forecasts'!N54</f>
        <v>-1.868210123419999</v>
      </c>
      <c r="O150" s="66">
        <f>'Demand Forecasts'!O150-'Demand Forecasts'!O54</f>
        <v>-1.7819614509390931</v>
      </c>
      <c r="P150" s="66">
        <f>'Demand Forecasts'!P150-'Demand Forecasts'!P54</f>
        <v>-1.882665274582223</v>
      </c>
      <c r="Q150" s="67">
        <f>'Demand Forecasts'!Q150-'Demand Forecasts'!Q54</f>
        <v>-17.509236033811248</v>
      </c>
      <c r="R150" s="67">
        <f>'Demand Forecasts'!R150-'Demand Forecasts'!R54</f>
        <v>12.781946372409095</v>
      </c>
      <c r="S150" s="67">
        <f>'Demand Forecasts'!S150-'Demand Forecasts'!S54</f>
        <v>8.3744146765562846</v>
      </c>
      <c r="T150" s="67">
        <f>'Demand Forecasts'!T150-'Demand Forecasts'!T54</f>
        <v>5.7635553580933561</v>
      </c>
      <c r="U150" s="67">
        <f>'Demand Forecasts'!U150-'Demand Forecasts'!U54</f>
        <v>3.048060160318073</v>
      </c>
      <c r="V150" s="67">
        <f>'Demand Forecasts'!V150-'Demand Forecasts'!V54</f>
        <v>0.12394410700682101</v>
      </c>
      <c r="W150" s="67">
        <f>'Demand Forecasts'!W150-'Demand Forecasts'!W54</f>
        <v>-2.9416248700244978</v>
      </c>
      <c r="Y150" s="49">
        <f t="shared" si="17"/>
        <v>14.368349431950037</v>
      </c>
    </row>
    <row r="151" spans="4:25" ht="13.5" thickBot="1" x14ac:dyDescent="0.25">
      <c r="D151" s="56" t="s">
        <v>17</v>
      </c>
      <c r="E151" s="66">
        <f>'Demand Forecasts'!E151-'Demand Forecasts'!E55</f>
        <v>-0.89814861038087201</v>
      </c>
      <c r="F151" s="66">
        <f>'Demand Forecasts'!F151-'Demand Forecasts'!F55</f>
        <v>-0.83351260729511978</v>
      </c>
      <c r="G151" s="66">
        <f>'Demand Forecasts'!G151-'Demand Forecasts'!G55</f>
        <v>-1.4314036940799042</v>
      </c>
      <c r="H151" s="66">
        <f>'Demand Forecasts'!H151-'Demand Forecasts'!H55</f>
        <v>-1.3663531815476517</v>
      </c>
      <c r="I151" s="66">
        <f>'Demand Forecasts'!I151-'Demand Forecasts'!I55</f>
        <v>-1.5362069725570109</v>
      </c>
      <c r="J151" s="66">
        <f>'Demand Forecasts'!J151-'Demand Forecasts'!J55</f>
        <v>-1.2734948677990587</v>
      </c>
      <c r="K151" s="66">
        <f>'Demand Forecasts'!K151-'Demand Forecasts'!K55</f>
        <v>-1.0899343988079409</v>
      </c>
      <c r="L151" s="66">
        <f>'Demand Forecasts'!L151-'Demand Forecasts'!L55</f>
        <v>-1.8370121329737685</v>
      </c>
      <c r="M151" s="66">
        <f>'Demand Forecasts'!M151-'Demand Forecasts'!M55</f>
        <v>-1.6893848122849704</v>
      </c>
      <c r="N151" s="66">
        <f>'Demand Forecasts'!N151-'Demand Forecasts'!N55</f>
        <v>-1.868210123419999</v>
      </c>
      <c r="O151" s="66">
        <f>'Demand Forecasts'!O151-'Demand Forecasts'!O55</f>
        <v>-1.7819614509390931</v>
      </c>
      <c r="P151" s="66">
        <f>'Demand Forecasts'!P151-'Demand Forecasts'!P55</f>
        <v>-1.882665274582223</v>
      </c>
      <c r="Q151" s="67">
        <f>'Demand Forecasts'!Q151-'Demand Forecasts'!Q55</f>
        <v>-29.362820489605497</v>
      </c>
      <c r="R151" s="67">
        <f>'Demand Forecasts'!R151-'Demand Forecasts'!R55</f>
        <v>3.1893492560739674</v>
      </c>
      <c r="S151" s="67">
        <f>'Demand Forecasts'!S151-'Demand Forecasts'!S55</f>
        <v>2.6261007175597229</v>
      </c>
      <c r="T151" s="67">
        <f>'Demand Forecasts'!T151-'Demand Forecasts'!T55</f>
        <v>0.25496776655182884</v>
      </c>
      <c r="U151" s="67">
        <f>'Demand Forecasts'!U151-'Demand Forecasts'!U55</f>
        <v>-2.2288379476816544</v>
      </c>
      <c r="V151" s="67">
        <f>'Demand Forecasts'!V151-'Demand Forecasts'!V55</f>
        <v>-4.9292427468543565</v>
      </c>
      <c r="W151" s="67">
        <f>'Demand Forecasts'!W151-'Demand Forecasts'!W55</f>
        <v>-7.7783530438080675</v>
      </c>
      <c r="Y151" s="49">
        <f t="shared" si="17"/>
        <v>-12.055365254232527</v>
      </c>
    </row>
    <row r="152" spans="4:25" ht="13.5" thickBot="1" x14ac:dyDescent="0.25"/>
    <row r="153" spans="4:25" ht="13.5" thickBot="1" x14ac:dyDescent="0.25">
      <c r="D153" s="46" t="s">
        <v>27</v>
      </c>
      <c r="E153" s="47"/>
      <c r="F153" s="47"/>
      <c r="G153" s="47"/>
      <c r="H153" s="47"/>
      <c r="I153" s="47"/>
      <c r="J153" s="47"/>
      <c r="K153" s="47"/>
      <c r="L153" s="47"/>
      <c r="M153" s="47"/>
      <c r="N153" s="47"/>
      <c r="O153" s="47"/>
      <c r="P153" s="47"/>
      <c r="Q153" s="47"/>
      <c r="R153" s="47"/>
      <c r="S153" s="47"/>
      <c r="T153" s="47"/>
      <c r="U153" s="47"/>
      <c r="V153" s="47"/>
      <c r="W153" s="47"/>
      <c r="Y153" s="47"/>
    </row>
    <row r="154" spans="4:25" ht="13.5" thickBot="1" x14ac:dyDescent="0.25">
      <c r="D154" s="54" t="s">
        <v>14</v>
      </c>
      <c r="E154" s="48">
        <f>'Demand Forecasts'!E154-'Demand Forecasts'!E58</f>
        <v>0</v>
      </c>
      <c r="F154" s="48">
        <f>'Demand Forecasts'!F154-'Demand Forecasts'!F58</f>
        <v>0</v>
      </c>
      <c r="G154" s="48">
        <f>'Demand Forecasts'!G154-'Demand Forecasts'!G58</f>
        <v>0</v>
      </c>
      <c r="H154" s="48">
        <f>'Demand Forecasts'!H154-'Demand Forecasts'!H58</f>
        <v>0</v>
      </c>
      <c r="I154" s="48">
        <f>'Demand Forecasts'!I154-'Demand Forecasts'!I58</f>
        <v>0</v>
      </c>
      <c r="J154" s="48">
        <f>'Demand Forecasts'!J154-'Demand Forecasts'!J58</f>
        <v>0</v>
      </c>
      <c r="K154" s="48">
        <f>'Demand Forecasts'!K154-'Demand Forecasts'!K58</f>
        <v>0</v>
      </c>
      <c r="L154" s="48">
        <f>'Demand Forecasts'!L154-'Demand Forecasts'!L58</f>
        <v>0</v>
      </c>
      <c r="M154" s="48">
        <f>'Demand Forecasts'!M154-'Demand Forecasts'!M58</f>
        <v>0</v>
      </c>
      <c r="N154" s="48">
        <f>'Demand Forecasts'!N154-'Demand Forecasts'!N58</f>
        <v>0</v>
      </c>
      <c r="O154" s="48">
        <f>'Demand Forecasts'!O154-'Demand Forecasts'!O58</f>
        <v>0</v>
      </c>
      <c r="P154" s="48">
        <f>'Demand Forecasts'!P154-'Demand Forecasts'!P58</f>
        <v>0</v>
      </c>
      <c r="Q154" s="49">
        <f>'Demand Forecasts'!Q154-'Demand Forecasts'!Q58</f>
        <v>8616.9947339994833</v>
      </c>
      <c r="R154" s="49">
        <f>'Demand Forecasts'!R154-'Demand Forecasts'!R58</f>
        <v>16202.40929222363</v>
      </c>
      <c r="S154" s="49">
        <f>'Demand Forecasts'!S154-'Demand Forecasts'!S58</f>
        <v>21012.280695612542</v>
      </c>
      <c r="T154" s="49">
        <f>'Demand Forecasts'!T154-'Demand Forecasts'!T58</f>
        <v>21540.779993429082</v>
      </c>
      <c r="U154" s="49">
        <f>'Demand Forecasts'!U154-'Demand Forecasts'!U58</f>
        <v>20789.420728343073</v>
      </c>
      <c r="V154" s="49">
        <f>'Demand Forecasts'!V154-'Demand Forecasts'!V58</f>
        <v>18764.41527919611</v>
      </c>
      <c r="W154" s="49">
        <f>'Demand Forecasts'!W154-'Demand Forecasts'!W58</f>
        <v>14478.656418514671</v>
      </c>
      <c r="Y154" s="49">
        <f t="shared" ref="Y154:Y157" si="18">SUM(S154:W154)</f>
        <v>96585.553115095478</v>
      </c>
    </row>
    <row r="155" spans="4:25" ht="13.5" thickBot="1" x14ac:dyDescent="0.25">
      <c r="D155" s="54" t="s">
        <v>15</v>
      </c>
      <c r="E155" s="48">
        <f>'Demand Forecasts'!E155-'Demand Forecasts'!E59</f>
        <v>0</v>
      </c>
      <c r="F155" s="48">
        <f>'Demand Forecasts'!F155-'Demand Forecasts'!F59</f>
        <v>0</v>
      </c>
      <c r="G155" s="48">
        <f>'Demand Forecasts'!G155-'Demand Forecasts'!G59</f>
        <v>0</v>
      </c>
      <c r="H155" s="48">
        <f>'Demand Forecasts'!H155-'Demand Forecasts'!H59</f>
        <v>0</v>
      </c>
      <c r="I155" s="48">
        <f>'Demand Forecasts'!I155-'Demand Forecasts'!I59</f>
        <v>0</v>
      </c>
      <c r="J155" s="48">
        <f>'Demand Forecasts'!J155-'Demand Forecasts'!J59</f>
        <v>0</v>
      </c>
      <c r="K155" s="48">
        <f>'Demand Forecasts'!K155-'Demand Forecasts'!K59</f>
        <v>0</v>
      </c>
      <c r="L155" s="48">
        <f>'Demand Forecasts'!L155-'Demand Forecasts'!L59</f>
        <v>0</v>
      </c>
      <c r="M155" s="48">
        <f>'Demand Forecasts'!M155-'Demand Forecasts'!M59</f>
        <v>0</v>
      </c>
      <c r="N155" s="48">
        <f>'Demand Forecasts'!N155-'Demand Forecasts'!N59</f>
        <v>0</v>
      </c>
      <c r="O155" s="48">
        <f>'Demand Forecasts'!O155-'Demand Forecasts'!O59</f>
        <v>0</v>
      </c>
      <c r="P155" s="48">
        <f>'Demand Forecasts'!P155-'Demand Forecasts'!P59</f>
        <v>0</v>
      </c>
      <c r="Q155" s="49">
        <f>'Demand Forecasts'!Q155-'Demand Forecasts'!Q59</f>
        <v>38.970967978479166</v>
      </c>
      <c r="R155" s="49">
        <f>'Demand Forecasts'!R155-'Demand Forecasts'!R59</f>
        <v>79.215025076246093</v>
      </c>
      <c r="S155" s="49">
        <f>'Demand Forecasts'!S155-'Demand Forecasts'!S59</f>
        <v>121.93316240850982</v>
      </c>
      <c r="T155" s="49">
        <f>'Demand Forecasts'!T155-'Demand Forecasts'!T59</f>
        <v>167.27694539344884</v>
      </c>
      <c r="U155" s="49">
        <f>'Demand Forecasts'!U155-'Demand Forecasts'!U59</f>
        <v>215.40665918616651</v>
      </c>
      <c r="V155" s="49">
        <f>'Demand Forecasts'!V155-'Demand Forecasts'!V59</f>
        <v>266.49175797510907</v>
      </c>
      <c r="W155" s="49">
        <f>'Demand Forecasts'!W155-'Demand Forecasts'!W59</f>
        <v>320.71133215209557</v>
      </c>
      <c r="Y155" s="49">
        <f t="shared" si="18"/>
        <v>1091.8198571153298</v>
      </c>
    </row>
    <row r="156" spans="4:25" ht="13.5" thickBot="1" x14ac:dyDescent="0.25">
      <c r="D156" s="54" t="s">
        <v>28</v>
      </c>
      <c r="E156" s="48">
        <f>'Demand Forecasts'!E156-'Demand Forecasts'!E60</f>
        <v>0</v>
      </c>
      <c r="F156" s="48">
        <f>'Demand Forecasts'!F156-'Demand Forecasts'!F60</f>
        <v>0</v>
      </c>
      <c r="G156" s="48">
        <f>'Demand Forecasts'!G156-'Demand Forecasts'!G60</f>
        <v>0</v>
      </c>
      <c r="H156" s="48">
        <f>'Demand Forecasts'!H156-'Demand Forecasts'!H60</f>
        <v>0</v>
      </c>
      <c r="I156" s="48">
        <f>'Demand Forecasts'!I156-'Demand Forecasts'!I60</f>
        <v>0</v>
      </c>
      <c r="J156" s="48">
        <f>'Demand Forecasts'!J156-'Demand Forecasts'!J60</f>
        <v>0</v>
      </c>
      <c r="K156" s="48">
        <f>'Demand Forecasts'!K156-'Demand Forecasts'!K60</f>
        <v>0</v>
      </c>
      <c r="L156" s="48">
        <f>'Demand Forecasts'!L156-'Demand Forecasts'!L60</f>
        <v>0</v>
      </c>
      <c r="M156" s="48">
        <f>'Demand Forecasts'!M156-'Demand Forecasts'!M60</f>
        <v>0</v>
      </c>
      <c r="N156" s="48">
        <f>'Demand Forecasts'!N156-'Demand Forecasts'!N60</f>
        <v>0</v>
      </c>
      <c r="O156" s="48">
        <f>'Demand Forecasts'!O156-'Demand Forecasts'!O60</f>
        <v>0</v>
      </c>
      <c r="P156" s="48">
        <f>'Demand Forecasts'!P156-'Demand Forecasts'!P60</f>
        <v>0</v>
      </c>
      <c r="Q156" s="49">
        <f>'Demand Forecasts'!Q156-'Demand Forecasts'!Q60</f>
        <v>582.69772951465347</v>
      </c>
      <c r="R156" s="49">
        <f>'Demand Forecasts'!R156-'Demand Forecasts'!R60</f>
        <v>631.49786687815867</v>
      </c>
      <c r="S156" s="49">
        <f>'Demand Forecasts'!S156-'Demand Forecasts'!S60</f>
        <v>677.74957603155417</v>
      </c>
      <c r="T156" s="49">
        <f>'Demand Forecasts'!T156-'Demand Forecasts'!T60</f>
        <v>720.50716294547601</v>
      </c>
      <c r="U156" s="49">
        <f>'Demand Forecasts'!U156-'Demand Forecasts'!U60</f>
        <v>764.8269624275672</v>
      </c>
      <c r="V156" s="49">
        <f>'Demand Forecasts'!V156-'Demand Forecasts'!V60</f>
        <v>810.76741392435724</v>
      </c>
      <c r="W156" s="49">
        <f>'Demand Forecasts'!W156-'Demand Forecasts'!W60</f>
        <v>858.38914015525006</v>
      </c>
      <c r="Y156" s="49">
        <f t="shared" si="18"/>
        <v>3832.2402554842047</v>
      </c>
    </row>
    <row r="157" spans="4:25" ht="13.5" thickBot="1" x14ac:dyDescent="0.25">
      <c r="D157" s="56" t="s">
        <v>29</v>
      </c>
      <c r="E157" s="48">
        <f>'Demand Forecasts'!E157-'Demand Forecasts'!E61</f>
        <v>0</v>
      </c>
      <c r="F157" s="48">
        <f>'Demand Forecasts'!F157-'Demand Forecasts'!F61</f>
        <v>0</v>
      </c>
      <c r="G157" s="48">
        <f>'Demand Forecasts'!G157-'Demand Forecasts'!G61</f>
        <v>0</v>
      </c>
      <c r="H157" s="48">
        <f>'Demand Forecasts'!H157-'Demand Forecasts'!H61</f>
        <v>0</v>
      </c>
      <c r="I157" s="48">
        <f>'Demand Forecasts'!I157-'Demand Forecasts'!I61</f>
        <v>0</v>
      </c>
      <c r="J157" s="48">
        <f>'Demand Forecasts'!J157-'Demand Forecasts'!J61</f>
        <v>0</v>
      </c>
      <c r="K157" s="48">
        <f>'Demand Forecasts'!K157-'Demand Forecasts'!K61</f>
        <v>0</v>
      </c>
      <c r="L157" s="48">
        <f>'Demand Forecasts'!L157-'Demand Forecasts'!L61</f>
        <v>0</v>
      </c>
      <c r="M157" s="48">
        <f>'Demand Forecasts'!M157-'Demand Forecasts'!M61</f>
        <v>0</v>
      </c>
      <c r="N157" s="48">
        <f>'Demand Forecasts'!N157-'Demand Forecasts'!N61</f>
        <v>0</v>
      </c>
      <c r="O157" s="48">
        <f>'Demand Forecasts'!O157-'Demand Forecasts'!O61</f>
        <v>0</v>
      </c>
      <c r="P157" s="48">
        <f>'Demand Forecasts'!P157-'Demand Forecasts'!P61</f>
        <v>0</v>
      </c>
      <c r="Q157" s="49">
        <f>'Demand Forecasts'!Q157-'Demand Forecasts'!Q61</f>
        <v>9238.6634314928669</v>
      </c>
      <c r="R157" s="49">
        <f>'Demand Forecasts'!R157-'Demand Forecasts'!R61</f>
        <v>16913.122184178093</v>
      </c>
      <c r="S157" s="49">
        <f>'Demand Forecasts'!S157-'Demand Forecasts'!S61</f>
        <v>21811.963434052421</v>
      </c>
      <c r="T157" s="49">
        <f>'Demand Forecasts'!T157-'Demand Forecasts'!T61</f>
        <v>22428.564101767959</v>
      </c>
      <c r="U157" s="49">
        <f>'Demand Forecasts'!U157-'Demand Forecasts'!U61</f>
        <v>21769.654349956661</v>
      </c>
      <c r="V157" s="49">
        <f>'Demand Forecasts'!V157-'Demand Forecasts'!V61</f>
        <v>19841.674451095518</v>
      </c>
      <c r="W157" s="49">
        <f>'Demand Forecasts'!W157-'Demand Forecasts'!W61</f>
        <v>15657.756890821736</v>
      </c>
      <c r="Y157" s="49">
        <f t="shared" si="18"/>
        <v>101509.6132276943</v>
      </c>
    </row>
    <row r="158" spans="4:25" ht="13.5" thickBot="1" x14ac:dyDescent="0.25"/>
    <row r="159" spans="4:25" ht="23.25" thickBot="1" x14ac:dyDescent="0.25">
      <c r="D159" s="42" t="s">
        <v>32</v>
      </c>
      <c r="E159" s="43">
        <v>2002</v>
      </c>
      <c r="F159" s="43">
        <v>2003</v>
      </c>
      <c r="G159" s="43">
        <v>2004</v>
      </c>
      <c r="H159" s="43">
        <v>2005</v>
      </c>
      <c r="I159" s="43">
        <v>2006</v>
      </c>
      <c r="J159" s="43">
        <v>2007</v>
      </c>
      <c r="K159" s="43">
        <v>2008</v>
      </c>
      <c r="L159" s="43">
        <v>2009</v>
      </c>
      <c r="M159" s="43">
        <v>2010</v>
      </c>
      <c r="N159" s="43">
        <v>2011</v>
      </c>
      <c r="O159" s="43">
        <v>2012</v>
      </c>
      <c r="P159" s="43">
        <v>2013</v>
      </c>
      <c r="Q159" s="45">
        <v>2014</v>
      </c>
      <c r="R159" s="44">
        <v>2015</v>
      </c>
      <c r="S159" s="44">
        <v>2016</v>
      </c>
      <c r="T159" s="44">
        <v>2017</v>
      </c>
      <c r="U159" s="44">
        <v>2018</v>
      </c>
      <c r="V159" s="44">
        <v>2019</v>
      </c>
      <c r="W159" s="45">
        <v>2020</v>
      </c>
      <c r="Y159" s="45" t="s">
        <v>37</v>
      </c>
    </row>
    <row r="160" spans="4:25" ht="13.5" thickBot="1" x14ac:dyDescent="0.25">
      <c r="D160" s="54" t="s">
        <v>33</v>
      </c>
      <c r="E160" s="48">
        <f>'Demand Forecasts'!E160-'Demand Forecasts'!E64</f>
        <v>0</v>
      </c>
      <c r="F160" s="48">
        <f>'Demand Forecasts'!F160-'Demand Forecasts'!F64</f>
        <v>0</v>
      </c>
      <c r="G160" s="48">
        <f>'Demand Forecasts'!G160-'Demand Forecasts'!G64</f>
        <v>0</v>
      </c>
      <c r="H160" s="48">
        <f>'Demand Forecasts'!H160-'Demand Forecasts'!H64</f>
        <v>0</v>
      </c>
      <c r="I160" s="48">
        <f>'Demand Forecasts'!I160-'Demand Forecasts'!I64</f>
        <v>0</v>
      </c>
      <c r="J160" s="48">
        <f>'Demand Forecasts'!J160-'Demand Forecasts'!J64</f>
        <v>0</v>
      </c>
      <c r="K160" s="48">
        <f>'Demand Forecasts'!K160-'Demand Forecasts'!K64</f>
        <v>0</v>
      </c>
      <c r="L160" s="48">
        <f>'Demand Forecasts'!L160-'Demand Forecasts'!L64</f>
        <v>0</v>
      </c>
      <c r="M160" s="48">
        <f>'Demand Forecasts'!M160-'Demand Forecasts'!M64</f>
        <v>0</v>
      </c>
      <c r="N160" s="48">
        <f>'Demand Forecasts'!N160-'Demand Forecasts'!N64</f>
        <v>0</v>
      </c>
      <c r="O160" s="48">
        <f>'Demand Forecasts'!O160-'Demand Forecasts'!O64</f>
        <v>0</v>
      </c>
      <c r="P160" s="48">
        <f>'Demand Forecasts'!P160-'Demand Forecasts'!P64</f>
        <v>0</v>
      </c>
      <c r="Q160" s="49">
        <f>'Demand Forecasts'!Q160-'Demand Forecasts'!Q64</f>
        <v>2012035.4396094456</v>
      </c>
      <c r="R160" s="49">
        <f>'Demand Forecasts'!R160-'Demand Forecasts'!R64</f>
        <v>2325302.8457927406</v>
      </c>
      <c r="S160" s="49">
        <f>'Demand Forecasts'!S160-'Demand Forecasts'!S64</f>
        <v>2513714.6478048936</v>
      </c>
      <c r="T160" s="49">
        <f>'Demand Forecasts'!T160-'Demand Forecasts'!T64</f>
        <v>2336789.6437069029</v>
      </c>
      <c r="U160" s="49">
        <f>'Demand Forecasts'!U160-'Demand Forecasts'!U64</f>
        <v>2302978.6234814823</v>
      </c>
      <c r="V160" s="49">
        <f>'Demand Forecasts'!V160-'Demand Forecasts'!V64</f>
        <v>2270058.7752904519</v>
      </c>
      <c r="W160" s="49">
        <f>'Demand Forecasts'!W160-'Demand Forecasts'!W64</f>
        <v>2238007.8621774614</v>
      </c>
      <c r="Y160" s="49">
        <f t="shared" ref="Y160:Y162" si="19">SUM(S160:W160)</f>
        <v>11661549.552461192</v>
      </c>
    </row>
    <row r="161" spans="3:25" ht="13.5" thickBot="1" x14ac:dyDescent="0.25">
      <c r="D161" s="54" t="s">
        <v>34</v>
      </c>
      <c r="E161" s="48">
        <f>'Demand Forecasts'!E161-'Demand Forecasts'!E65</f>
        <v>0</v>
      </c>
      <c r="F161" s="48">
        <f>'Demand Forecasts'!F161-'Demand Forecasts'!F65</f>
        <v>0</v>
      </c>
      <c r="G161" s="48">
        <f>'Demand Forecasts'!G161-'Demand Forecasts'!G65</f>
        <v>0</v>
      </c>
      <c r="H161" s="48">
        <f>'Demand Forecasts'!H161-'Demand Forecasts'!H65</f>
        <v>0</v>
      </c>
      <c r="I161" s="48">
        <f>'Demand Forecasts'!I161-'Demand Forecasts'!I65</f>
        <v>0</v>
      </c>
      <c r="J161" s="48">
        <f>'Demand Forecasts'!J161-'Demand Forecasts'!J65</f>
        <v>0</v>
      </c>
      <c r="K161" s="48">
        <f>'Demand Forecasts'!K161-'Demand Forecasts'!K65</f>
        <v>0</v>
      </c>
      <c r="L161" s="48">
        <f>'Demand Forecasts'!L161-'Demand Forecasts'!L65</f>
        <v>0</v>
      </c>
      <c r="M161" s="48">
        <f>'Demand Forecasts'!M161-'Demand Forecasts'!M65</f>
        <v>0</v>
      </c>
      <c r="N161" s="48">
        <f>'Demand Forecasts'!N161-'Demand Forecasts'!N65</f>
        <v>0</v>
      </c>
      <c r="O161" s="48">
        <f>'Demand Forecasts'!O161-'Demand Forecasts'!O65</f>
        <v>0</v>
      </c>
      <c r="P161" s="48">
        <f>'Demand Forecasts'!P161-'Demand Forecasts'!P65</f>
        <v>0</v>
      </c>
      <c r="Q161" s="49">
        <f>'Demand Forecasts'!Q161-'Demand Forecasts'!Q65</f>
        <v>45490</v>
      </c>
      <c r="R161" s="49">
        <f>'Demand Forecasts'!R161-'Demand Forecasts'!R65</f>
        <v>15109.567243800033</v>
      </c>
      <c r="S161" s="49">
        <f>'Demand Forecasts'!S161-'Demand Forecasts'!S65</f>
        <v>14380.218643174216</v>
      </c>
      <c r="T161" s="49">
        <f>'Demand Forecasts'!T161-'Demand Forecasts'!T65</f>
        <v>12410.283020171046</v>
      </c>
      <c r="U161" s="49">
        <f>'Demand Forecasts'!U161-'Demand Forecasts'!U65</f>
        <v>12673.845799723756</v>
      </c>
      <c r="V161" s="49">
        <f>'Demand Forecasts'!V161-'Demand Forecasts'!V65</f>
        <v>12703.530363923754</v>
      </c>
      <c r="W161" s="49">
        <f>'Demand Forecasts'!W161-'Demand Forecasts'!W65</f>
        <v>12703.530363923754</v>
      </c>
      <c r="Y161" s="49">
        <f t="shared" si="19"/>
        <v>64871.408190916525</v>
      </c>
    </row>
    <row r="162" spans="3:25" ht="13.5" thickBot="1" x14ac:dyDescent="0.25">
      <c r="D162" s="54" t="s">
        <v>35</v>
      </c>
      <c r="E162" s="48">
        <f>'Demand Forecasts'!E162-'Demand Forecasts'!E66</f>
        <v>0</v>
      </c>
      <c r="F162" s="48">
        <f>'Demand Forecasts'!F162-'Demand Forecasts'!F66</f>
        <v>0</v>
      </c>
      <c r="G162" s="48">
        <f>'Demand Forecasts'!G162-'Demand Forecasts'!G66</f>
        <v>0</v>
      </c>
      <c r="H162" s="48">
        <f>'Demand Forecasts'!H162-'Demand Forecasts'!H66</f>
        <v>0</v>
      </c>
      <c r="I162" s="48">
        <f>'Demand Forecasts'!I162-'Demand Forecasts'!I66</f>
        <v>0</v>
      </c>
      <c r="J162" s="48">
        <f>'Demand Forecasts'!J162-'Demand Forecasts'!J66</f>
        <v>0</v>
      </c>
      <c r="K162" s="48">
        <f>'Demand Forecasts'!K162-'Demand Forecasts'!K66</f>
        <v>0</v>
      </c>
      <c r="L162" s="48">
        <f>'Demand Forecasts'!L162-'Demand Forecasts'!L66</f>
        <v>0</v>
      </c>
      <c r="M162" s="48">
        <f>'Demand Forecasts'!M162-'Demand Forecasts'!M66</f>
        <v>0</v>
      </c>
      <c r="N162" s="48">
        <f>'Demand Forecasts'!N162-'Demand Forecasts'!N66</f>
        <v>0</v>
      </c>
      <c r="O162" s="48">
        <f>'Demand Forecasts'!O162-'Demand Forecasts'!O66</f>
        <v>0</v>
      </c>
      <c r="P162" s="48">
        <f>'Demand Forecasts'!P162-'Demand Forecasts'!P66</f>
        <v>0</v>
      </c>
      <c r="Q162" s="49">
        <f>'Demand Forecasts'!Q162-'Demand Forecasts'!Q66</f>
        <v>56932</v>
      </c>
      <c r="R162" s="49">
        <f>'Demand Forecasts'!R162-'Demand Forecasts'!R66</f>
        <v>15109.60523701075</v>
      </c>
      <c r="S162" s="49">
        <f>'Demand Forecasts'!S162-'Demand Forecasts'!S66</f>
        <v>14380.256822214636</v>
      </c>
      <c r="T162" s="49">
        <f>'Demand Forecasts'!T162-'Demand Forecasts'!T66</f>
        <v>12410.321283798723</v>
      </c>
      <c r="U162" s="49">
        <f>'Demand Forecasts'!U162-'Demand Forecasts'!U66</f>
        <v>12673.884147938748</v>
      </c>
      <c r="V162" s="49">
        <f>'Demand Forecasts'!V162-'Demand Forecasts'!V66</f>
        <v>12703.568711697124</v>
      </c>
      <c r="W162" s="49">
        <f>'Demand Forecasts'!W162-'Demand Forecasts'!W66</f>
        <v>12703.568711697124</v>
      </c>
      <c r="Y162" s="49">
        <f t="shared" si="19"/>
        <v>64871.599677346356</v>
      </c>
    </row>
    <row r="164" spans="3:25" x14ac:dyDescent="0.2">
      <c r="W164" s="30" t="s">
        <v>39</v>
      </c>
      <c r="X164" s="30"/>
      <c r="Y164" s="30">
        <f>Y109+Y77</f>
        <v>1026102.0763684772</v>
      </c>
    </row>
    <row r="165" spans="3:25" x14ac:dyDescent="0.2">
      <c r="C165" s="27" t="s">
        <v>40</v>
      </c>
    </row>
    <row r="166" spans="3:25" ht="13.5" thickBot="1" x14ac:dyDescent="0.25"/>
    <row r="167" spans="3:25" ht="23.25" thickBot="1" x14ac:dyDescent="0.25">
      <c r="D167" s="42" t="s">
        <v>12</v>
      </c>
      <c r="E167" s="43">
        <v>2002</v>
      </c>
      <c r="F167" s="43">
        <v>2003</v>
      </c>
      <c r="G167" s="43">
        <v>2004</v>
      </c>
      <c r="H167" s="43">
        <v>2005</v>
      </c>
      <c r="I167" s="43">
        <v>2006</v>
      </c>
      <c r="J167" s="43">
        <v>2007</v>
      </c>
      <c r="K167" s="43">
        <v>2008</v>
      </c>
      <c r="L167" s="43">
        <v>2009</v>
      </c>
      <c r="M167" s="43">
        <v>2010</v>
      </c>
      <c r="N167" s="43">
        <v>2011</v>
      </c>
      <c r="O167" s="43">
        <v>2012</v>
      </c>
      <c r="P167" s="43">
        <v>2013</v>
      </c>
      <c r="Q167" s="45">
        <v>2014</v>
      </c>
      <c r="R167" s="44">
        <v>2015</v>
      </c>
      <c r="S167" s="44">
        <v>2016</v>
      </c>
      <c r="T167" s="44">
        <v>2017</v>
      </c>
      <c r="U167" s="44">
        <v>2018</v>
      </c>
      <c r="V167" s="44">
        <v>2019</v>
      </c>
      <c r="W167" s="45">
        <v>2020</v>
      </c>
      <c r="Y167" s="45" t="s">
        <v>37</v>
      </c>
    </row>
    <row r="168" spans="3:25" ht="13.5" thickBot="1" x14ac:dyDescent="0.25"/>
    <row r="169" spans="3:25" ht="13.5" thickBot="1" x14ac:dyDescent="0.25">
      <c r="D169" s="46" t="s">
        <v>13</v>
      </c>
      <c r="E169" s="47"/>
      <c r="F169" s="47"/>
      <c r="G169" s="47"/>
      <c r="H169" s="47"/>
      <c r="I169" s="47"/>
      <c r="J169" s="47"/>
      <c r="K169" s="47"/>
      <c r="L169" s="47"/>
      <c r="M169" s="47"/>
      <c r="N169" s="47"/>
      <c r="O169" s="47"/>
      <c r="P169" s="47"/>
      <c r="Q169" s="47"/>
      <c r="R169" s="47"/>
      <c r="S169" s="47"/>
      <c r="T169" s="47"/>
      <c r="U169" s="47"/>
      <c r="V169" s="47"/>
      <c r="W169" s="47"/>
      <c r="Y169" s="47"/>
    </row>
    <row r="170" spans="3:25" ht="13.5" thickBot="1" x14ac:dyDescent="0.25">
      <c r="D170" s="54" t="s">
        <v>14</v>
      </c>
      <c r="E170" s="48">
        <f>'Demand Forecasts'!E137-'Demand Forecasts'!E9</f>
        <v>-35658.340052459389</v>
      </c>
      <c r="F170" s="48">
        <f>'Demand Forecasts'!F137-'Demand Forecasts'!F9</f>
        <v>-37653.345082141459</v>
      </c>
      <c r="G170" s="48">
        <f>'Demand Forecasts'!G137-'Demand Forecasts'!G9</f>
        <v>-52875.721629068255</v>
      </c>
      <c r="H170" s="48">
        <f>'Demand Forecasts'!H137-'Demand Forecasts'!H9</f>
        <v>-52727.775032781065</v>
      </c>
      <c r="I170" s="48">
        <f>'Demand Forecasts'!I137-'Demand Forecasts'!I9</f>
        <v>-62687.752213988453</v>
      </c>
      <c r="J170" s="48">
        <f>'Demand Forecasts'!J137-'Demand Forecasts'!J9</f>
        <v>-62948.187402095646</v>
      </c>
      <c r="K170" s="48">
        <f>'Demand Forecasts'!K137-'Demand Forecasts'!K9</f>
        <v>-70120.202630549669</v>
      </c>
      <c r="L170" s="48">
        <f>'Demand Forecasts'!L137-'Demand Forecasts'!L9</f>
        <v>-81608.072373196483</v>
      </c>
      <c r="M170" s="48">
        <f>'Demand Forecasts'!M137-'Demand Forecasts'!M9</f>
        <v>-81650.92166461423</v>
      </c>
      <c r="N170" s="48">
        <f>'Demand Forecasts'!N137-'Demand Forecasts'!N9</f>
        <v>-98017.777213443071</v>
      </c>
      <c r="O170" s="48">
        <f>'Demand Forecasts'!O137-'Demand Forecasts'!O9</f>
        <v>-104233.95848037675</v>
      </c>
      <c r="P170" s="48">
        <f>'Demand Forecasts'!P137-'Demand Forecasts'!P9</f>
        <v>-112580.60228066891</v>
      </c>
      <c r="Q170" s="49">
        <f>'Demand Forecasts'!Q137-'Demand Forecasts'!Q9</f>
        <v>447979.18829645216</v>
      </c>
      <c r="R170" s="49">
        <f>'Demand Forecasts'!R137-'Demand Forecasts'!R9</f>
        <v>436538.3951481171</v>
      </c>
      <c r="S170" s="49">
        <f>'Demand Forecasts'!S137-'Demand Forecasts'!S9</f>
        <v>412976.38350053877</v>
      </c>
      <c r="T170" s="49">
        <f>'Demand Forecasts'!T137-'Demand Forecasts'!T9</f>
        <v>335831.45666309819</v>
      </c>
      <c r="U170" s="49">
        <f>'Demand Forecasts'!U137-'Demand Forecasts'!U9</f>
        <v>218836.31261189282</v>
      </c>
      <c r="V170" s="49">
        <f>'Demand Forecasts'!V137-'Demand Forecasts'!V9</f>
        <v>55265.001741588116</v>
      </c>
      <c r="W170" s="49">
        <f>'Demand Forecasts'!W137-'Demand Forecasts'!W9</f>
        <v>-159940.05359544978</v>
      </c>
      <c r="Y170" s="49">
        <f t="shared" ref="Y170:Y174" si="20">SUM(S170:W170)</f>
        <v>862969.10092166811</v>
      </c>
    </row>
    <row r="171" spans="3:25" ht="13.5" thickBot="1" x14ac:dyDescent="0.25">
      <c r="D171" s="54" t="s">
        <v>15</v>
      </c>
      <c r="E171" s="48">
        <f>'Demand Forecasts'!E138-'Demand Forecasts'!E10</f>
        <v>-3794.6991763412952</v>
      </c>
      <c r="F171" s="48">
        <f>'Demand Forecasts'!F138-'Demand Forecasts'!F10</f>
        <v>-3512.882847994566</v>
      </c>
      <c r="G171" s="48">
        <f>'Demand Forecasts'!G138-'Demand Forecasts'!G10</f>
        <v>-5298.8226861115545</v>
      </c>
      <c r="H171" s="48">
        <f>'Demand Forecasts'!H138-'Demand Forecasts'!H10</f>
        <v>-5413.5856496393681</v>
      </c>
      <c r="I171" s="48">
        <f>'Demand Forecasts'!I138-'Demand Forecasts'!I10</f>
        <v>-7653.0893613602966</v>
      </c>
      <c r="J171" s="48">
        <f>'Demand Forecasts'!J138-'Demand Forecasts'!J10</f>
        <v>-6459.6828558463603</v>
      </c>
      <c r="K171" s="48">
        <f>'Demand Forecasts'!K138-'Demand Forecasts'!K10</f>
        <v>-7235.7207756405696</v>
      </c>
      <c r="L171" s="48">
        <f>'Demand Forecasts'!L138-'Demand Forecasts'!L10</f>
        <v>-7733.5377787165344</v>
      </c>
      <c r="M171" s="48">
        <f>'Demand Forecasts'!M138-'Demand Forecasts'!M10</f>
        <v>-6411.9907835591584</v>
      </c>
      <c r="N171" s="48">
        <f>'Demand Forecasts'!N138-'Demand Forecasts'!N10</f>
        <v>-11101.868537038565</v>
      </c>
      <c r="O171" s="48">
        <f>'Demand Forecasts'!O138-'Demand Forecasts'!O10</f>
        <v>-9494.1572330174968</v>
      </c>
      <c r="P171" s="48">
        <f>'Demand Forecasts'!P138-'Demand Forecasts'!P10</f>
        <v>-8227.9111104290932</v>
      </c>
      <c r="Q171" s="49">
        <f>'Demand Forecasts'!Q138-'Demand Forecasts'!Q10</f>
        <v>390809.43770291097</v>
      </c>
      <c r="R171" s="49">
        <f>'Demand Forecasts'!R138-'Demand Forecasts'!R10</f>
        <v>-211852.31977393292</v>
      </c>
      <c r="S171" s="49">
        <f>'Demand Forecasts'!S138-'Demand Forecasts'!S10</f>
        <v>-154782.67086403631</v>
      </c>
      <c r="T171" s="49">
        <f>'Demand Forecasts'!T138-'Demand Forecasts'!T10</f>
        <v>-144740.46439877059</v>
      </c>
      <c r="U171" s="49">
        <f>'Demand Forecasts'!U138-'Demand Forecasts'!U10</f>
        <v>-148343.79127911571</v>
      </c>
      <c r="V171" s="49">
        <f>'Demand Forecasts'!V138-'Demand Forecasts'!V10</f>
        <v>-152944.18148301169</v>
      </c>
      <c r="W171" s="49">
        <f>'Demand Forecasts'!W138-'Demand Forecasts'!W10</f>
        <v>-161086.83972740266</v>
      </c>
      <c r="Y171" s="49">
        <f t="shared" si="20"/>
        <v>-761897.94775233697</v>
      </c>
    </row>
    <row r="172" spans="3:25" ht="13.5" thickBot="1" x14ac:dyDescent="0.25">
      <c r="D172" s="55" t="s">
        <v>16</v>
      </c>
      <c r="E172" s="48">
        <f>'Demand Forecasts'!E139-'Demand Forecasts'!E11</f>
        <v>-10768.801838466898</v>
      </c>
      <c r="F172" s="48">
        <f>'Demand Forecasts'!F139-'Demand Forecasts'!F11</f>
        <v>-10116.342514741234</v>
      </c>
      <c r="G172" s="48">
        <f>'Demand Forecasts'!G139-'Demand Forecasts'!G11</f>
        <v>-17563.323326359503</v>
      </c>
      <c r="H172" s="48">
        <f>'Demand Forecasts'!H139-'Demand Forecasts'!H11</f>
        <v>-16867.630026206374</v>
      </c>
      <c r="I172" s="48">
        <f>'Demand Forecasts'!I139-'Demand Forecasts'!I11</f>
        <v>-18872.302657863125</v>
      </c>
      <c r="J172" s="48">
        <f>'Demand Forecasts'!J139-'Demand Forecasts'!J11</f>
        <v>-15665.260368796065</v>
      </c>
      <c r="K172" s="48">
        <f>'Demand Forecasts'!K139-'Demand Forecasts'!K11</f>
        <v>-14084.132301395759</v>
      </c>
      <c r="L172" s="48">
        <f>'Demand Forecasts'!L139-'Demand Forecasts'!L11</f>
        <v>-24818.033916476183</v>
      </c>
      <c r="M172" s="48">
        <f>'Demand Forecasts'!M139-'Demand Forecasts'!M11</f>
        <v>-23428.388576768339</v>
      </c>
      <c r="N172" s="48">
        <f>'Demand Forecasts'!N139-'Demand Forecasts'!N11</f>
        <v>-26274.50717577897</v>
      </c>
      <c r="O172" s="48">
        <f>'Demand Forecasts'!O139-'Demand Forecasts'!O11</f>
        <v>-27064.43051686231</v>
      </c>
      <c r="P172" s="48">
        <f>'Demand Forecasts'!P139-'Demand Forecasts'!P11</f>
        <v>-29996.505819918588</v>
      </c>
      <c r="Q172" s="51">
        <f>'Demand Forecasts'!Q139-'Demand Forecasts'!Q11</f>
        <v>-10739.216757186688</v>
      </c>
      <c r="R172" s="51">
        <f>'Demand Forecasts'!R139-'Demand Forecasts'!R11</f>
        <v>481191.9541863557</v>
      </c>
      <c r="S172" s="51">
        <f>'Demand Forecasts'!S139-'Demand Forecasts'!S11</f>
        <v>518250.12322444748</v>
      </c>
      <c r="T172" s="51">
        <f>'Demand Forecasts'!T139-'Demand Forecasts'!T11</f>
        <v>499021.76119809505</v>
      </c>
      <c r="U172" s="51">
        <f>'Demand Forecasts'!U139-'Demand Forecasts'!U11</f>
        <v>453247.15365416836</v>
      </c>
      <c r="V172" s="51">
        <f>'Demand Forecasts'!V139-'Demand Forecasts'!V11</f>
        <v>402618.51963076927</v>
      </c>
      <c r="W172" s="51">
        <f>'Demand Forecasts'!W139-'Demand Forecasts'!W11</f>
        <v>352742.68018740602</v>
      </c>
      <c r="Y172" s="49">
        <f t="shared" si="20"/>
        <v>2225880.2378948862</v>
      </c>
    </row>
    <row r="173" spans="3:25" ht="13.5" thickBot="1" x14ac:dyDescent="0.25">
      <c r="D173" s="54" t="s">
        <v>17</v>
      </c>
      <c r="E173" s="48">
        <f>'Demand Forecasts'!E140-'Demand Forecasts'!E12</f>
        <v>-10768.801838466898</v>
      </c>
      <c r="F173" s="48">
        <f>'Demand Forecasts'!F140-'Demand Forecasts'!F12</f>
        <v>-10116.342514741234</v>
      </c>
      <c r="G173" s="48">
        <f>'Demand Forecasts'!G140-'Demand Forecasts'!G12</f>
        <v>-17563.323326359503</v>
      </c>
      <c r="H173" s="48">
        <f>'Demand Forecasts'!H140-'Demand Forecasts'!H12</f>
        <v>-16867.630026206374</v>
      </c>
      <c r="I173" s="48">
        <f>'Demand Forecasts'!I140-'Demand Forecasts'!I12</f>
        <v>-18872.302657863125</v>
      </c>
      <c r="J173" s="48">
        <f>'Demand Forecasts'!J140-'Demand Forecasts'!J12</f>
        <v>-15665.260368796065</v>
      </c>
      <c r="K173" s="48">
        <f>'Demand Forecasts'!K140-'Demand Forecasts'!K12</f>
        <v>-14084.132301395759</v>
      </c>
      <c r="L173" s="48">
        <f>'Demand Forecasts'!L140-'Demand Forecasts'!L12</f>
        <v>-24818.033916476183</v>
      </c>
      <c r="M173" s="48">
        <f>'Demand Forecasts'!M140-'Demand Forecasts'!M12</f>
        <v>-23428.388576768339</v>
      </c>
      <c r="N173" s="48">
        <f>'Demand Forecasts'!N140-'Demand Forecasts'!N12</f>
        <v>-26274.50717577897</v>
      </c>
      <c r="O173" s="48">
        <f>'Demand Forecasts'!O140-'Demand Forecasts'!O12</f>
        <v>-27064.43051686231</v>
      </c>
      <c r="P173" s="48">
        <f>'Demand Forecasts'!P140-'Demand Forecasts'!P12</f>
        <v>-29996.505819918588</v>
      </c>
      <c r="Q173" s="49">
        <f>'Demand Forecasts'!Q140-'Demand Forecasts'!Q12</f>
        <v>-211339.99299218692</v>
      </c>
      <c r="R173" s="49">
        <f>'Demand Forecasts'!R140-'Demand Forecasts'!R12</f>
        <v>320180.25625548046</v>
      </c>
      <c r="S173" s="49">
        <f>'Demand Forecasts'!S140-'Demand Forecasts'!S12</f>
        <v>395714.08279268444</v>
      </c>
      <c r="T173" s="49">
        <f>'Demand Forecasts'!T140-'Demand Forecasts'!T12</f>
        <v>377927.5771438051</v>
      </c>
      <c r="U173" s="49">
        <f>'Demand Forecasts'!U140-'Demand Forecasts'!U12</f>
        <v>333567.00886924751</v>
      </c>
      <c r="V173" s="49">
        <f>'Demand Forecasts'!V140-'Demand Forecasts'!V12</f>
        <v>284325.21014180407</v>
      </c>
      <c r="W173" s="49">
        <f>'Demand Forecasts'!W140-'Demand Forecasts'!W12</f>
        <v>235809.60065023415</v>
      </c>
      <c r="Y173" s="49">
        <f t="shared" si="20"/>
        <v>1627343.4795977753</v>
      </c>
    </row>
    <row r="174" spans="3:25" ht="13.5" thickBot="1" x14ac:dyDescent="0.25">
      <c r="D174" s="56" t="s">
        <v>18</v>
      </c>
      <c r="E174" s="48">
        <f>'Demand Forecasts'!E141-'Demand Forecasts'!E13</f>
        <v>-50221.841067269444</v>
      </c>
      <c r="F174" s="48">
        <f>'Demand Forecasts'!F141-'Demand Forecasts'!F13</f>
        <v>-51282.570444878191</v>
      </c>
      <c r="G174" s="48">
        <f>'Demand Forecasts'!G141-'Demand Forecasts'!G13</f>
        <v>-75737.867641542107</v>
      </c>
      <c r="H174" s="48">
        <f>'Demand Forecasts'!H141-'Demand Forecasts'!H13</f>
        <v>-75008.990708626807</v>
      </c>
      <c r="I174" s="48">
        <f>'Demand Forecasts'!I141-'Demand Forecasts'!I13</f>
        <v>-89213.144233211875</v>
      </c>
      <c r="J174" s="48">
        <f>'Demand Forecasts'!J141-'Demand Forecasts'!J13</f>
        <v>-85073.130626738071</v>
      </c>
      <c r="K174" s="48">
        <f>'Demand Forecasts'!K141-'Demand Forecasts'!K13</f>
        <v>-91440.055707588792</v>
      </c>
      <c r="L174" s="48">
        <f>'Demand Forecasts'!L141-'Demand Forecasts'!L13</f>
        <v>-114159.64406839013</v>
      </c>
      <c r="M174" s="48">
        <f>'Demand Forecasts'!M141-'Demand Forecasts'!M13</f>
        <v>-111491.30102494359</v>
      </c>
      <c r="N174" s="48">
        <f>'Demand Forecasts'!N141-'Demand Forecasts'!N13</f>
        <v>-135394.15292625874</v>
      </c>
      <c r="O174" s="48">
        <f>'Demand Forecasts'!O141-'Demand Forecasts'!O13</f>
        <v>-140792.54623025656</v>
      </c>
      <c r="P174" s="48">
        <f>'Demand Forecasts'!P141-'Demand Forecasts'!P13</f>
        <v>-150805.0192110166</v>
      </c>
      <c r="Q174" s="53">
        <f>'Demand Forecasts'!Q141-'Demand Forecasts'!Q13</f>
        <v>627448.63300717622</v>
      </c>
      <c r="R174" s="53">
        <f>'Demand Forecasts'!R141-'Demand Forecasts'!R13</f>
        <v>544866.33162966371</v>
      </c>
      <c r="S174" s="53">
        <f>'Demand Forecasts'!S141-'Demand Forecasts'!S13</f>
        <v>653907.79542919248</v>
      </c>
      <c r="T174" s="53">
        <f>'Demand Forecasts'!T141-'Demand Forecasts'!T13</f>
        <v>569018.56940813363</v>
      </c>
      <c r="U174" s="53">
        <f>'Demand Forecasts'!U141-'Demand Forecasts'!U13</f>
        <v>404059.53020202368</v>
      </c>
      <c r="V174" s="53">
        <f>'Demand Forecasts'!V141-'Demand Forecasts'!V13</f>
        <v>186646.03040037304</v>
      </c>
      <c r="W174" s="53">
        <f>'Demand Forecasts'!W141-'Demand Forecasts'!W13</f>
        <v>-85217.292672619224</v>
      </c>
      <c r="Y174" s="49">
        <f t="shared" si="20"/>
        <v>1728414.6327671036</v>
      </c>
    </row>
    <row r="175" spans="3:25" ht="13.5" thickBot="1" x14ac:dyDescent="0.25"/>
    <row r="176" spans="3:25" ht="13.5" thickBot="1" x14ac:dyDescent="0.25">
      <c r="D176" s="46" t="s">
        <v>21</v>
      </c>
      <c r="E176" s="47"/>
      <c r="F176" s="47"/>
      <c r="G176" s="47"/>
      <c r="H176" s="47"/>
      <c r="I176" s="47"/>
      <c r="J176" s="47"/>
      <c r="K176" s="47"/>
      <c r="L176" s="47"/>
      <c r="M176" s="47"/>
      <c r="N176" s="47"/>
      <c r="O176" s="47"/>
      <c r="P176" s="47"/>
      <c r="Q176" s="47"/>
      <c r="R176" s="47"/>
      <c r="S176" s="47"/>
      <c r="T176" s="47"/>
      <c r="U176" s="47"/>
      <c r="V176" s="47"/>
      <c r="W176" s="47"/>
      <c r="Y176" s="47"/>
    </row>
    <row r="177" spans="4:25" ht="13.5" thickBot="1" x14ac:dyDescent="0.25">
      <c r="D177" s="54" t="s">
        <v>22</v>
      </c>
      <c r="E177" s="66">
        <f>'Demand Forecasts'!E144-'Demand Forecasts'!E16</f>
        <v>-4.2684457935369124E-2</v>
      </c>
      <c r="F177" s="66">
        <f>'Demand Forecasts'!F144-'Demand Forecasts'!F16</f>
        <v>-4.3345472535502694E-2</v>
      </c>
      <c r="G177" s="66">
        <f>'Demand Forecasts'!G144-'Demand Forecasts'!G16</f>
        <v>-5.8866179521942286E-2</v>
      </c>
      <c r="H177" s="66">
        <f>'Demand Forecasts'!H144-'Demand Forecasts'!H16</f>
        <v>-5.7091507301890942E-2</v>
      </c>
      <c r="I177" s="66">
        <f>'Demand Forecasts'!I144-'Demand Forecasts'!I16</f>
        <v>-6.6318209983094789E-2</v>
      </c>
      <c r="J177" s="66">
        <f>'Demand Forecasts'!J144-'Demand Forecasts'!J16</f>
        <v>-6.5187171170279612E-2</v>
      </c>
      <c r="K177" s="66">
        <f>'Demand Forecasts'!K144-'Demand Forecasts'!K16</f>
        <v>-7.0467324671881215E-2</v>
      </c>
      <c r="L177" s="66">
        <f>'Demand Forecasts'!L144-'Demand Forecasts'!L16</f>
        <v>-8.0144395282157888E-2</v>
      </c>
      <c r="M177" s="66">
        <f>'Demand Forecasts'!M144-'Demand Forecasts'!M16</f>
        <v>-7.8132385929070125E-2</v>
      </c>
      <c r="N177" s="66">
        <f>'Demand Forecasts'!N144-'Demand Forecasts'!N16</f>
        <v>-9.1205034733921053E-2</v>
      </c>
      <c r="O177" s="66">
        <f>'Demand Forecasts'!O144-'Demand Forecasts'!O16</f>
        <v>-9.4484653947461084E-2</v>
      </c>
      <c r="P177" s="66">
        <f>'Demand Forecasts'!P144-'Demand Forecasts'!P16</f>
        <v>-9.9049717519484659E-2</v>
      </c>
      <c r="Q177" s="67">
        <f>'Demand Forecasts'!Q144-'Demand Forecasts'!Q16</f>
        <v>0.11000221019581957</v>
      </c>
      <c r="R177" s="67">
        <f>'Demand Forecasts'!R144-'Demand Forecasts'!R16</f>
        <v>-1.111547797197332E-2</v>
      </c>
      <c r="S177" s="67">
        <f>'Demand Forecasts'!S144-'Demand Forecasts'!S16</f>
        <v>-9.6945270949458262E-2</v>
      </c>
      <c r="T177" s="67">
        <f>'Demand Forecasts'!T144-'Demand Forecasts'!T16</f>
        <v>-0.17125187977585909</v>
      </c>
      <c r="U177" s="67">
        <f>'Demand Forecasts'!U144-'Demand Forecasts'!U16</f>
        <v>-0.25722911192334053</v>
      </c>
      <c r="V177" s="67">
        <f>'Demand Forecasts'!V144-'Demand Forecasts'!V16</f>
        <v>-0.36341310242174174</v>
      </c>
      <c r="W177" s="67">
        <f>'Demand Forecasts'!W144-'Demand Forecasts'!W16</f>
        <v>-0.4815174774192954</v>
      </c>
      <c r="Y177" s="49">
        <f t="shared" ref="Y177:Y184" si="21">SUM(S177:W177)</f>
        <v>-1.370356842489695</v>
      </c>
    </row>
    <row r="178" spans="4:25" ht="13.5" thickBot="1" x14ac:dyDescent="0.25">
      <c r="D178" s="54" t="s">
        <v>23</v>
      </c>
      <c r="E178" s="66">
        <f>'Demand Forecasts'!E145-'Demand Forecasts'!E17</f>
        <v>0</v>
      </c>
      <c r="F178" s="66">
        <f>'Demand Forecasts'!F145-'Demand Forecasts'!F17</f>
        <v>0</v>
      </c>
      <c r="G178" s="66">
        <f>'Demand Forecasts'!G145-'Demand Forecasts'!G17</f>
        <v>0</v>
      </c>
      <c r="H178" s="66">
        <f>'Demand Forecasts'!H145-'Demand Forecasts'!H17</f>
        <v>0</v>
      </c>
      <c r="I178" s="66">
        <f>'Demand Forecasts'!I145-'Demand Forecasts'!I17</f>
        <v>0</v>
      </c>
      <c r="J178" s="66">
        <f>'Demand Forecasts'!J145-'Demand Forecasts'!J17</f>
        <v>0</v>
      </c>
      <c r="K178" s="66">
        <f>'Demand Forecasts'!K145-'Demand Forecasts'!K17</f>
        <v>0</v>
      </c>
      <c r="L178" s="66">
        <f>'Demand Forecasts'!L145-'Demand Forecasts'!L17</f>
        <v>0</v>
      </c>
      <c r="M178" s="66">
        <f>'Demand Forecasts'!M145-'Demand Forecasts'!M17</f>
        <v>0</v>
      </c>
      <c r="N178" s="66">
        <f>'Demand Forecasts'!N145-'Demand Forecasts'!N17</f>
        <v>0</v>
      </c>
      <c r="O178" s="66">
        <f>'Demand Forecasts'!O145-'Demand Forecasts'!O17</f>
        <v>0</v>
      </c>
      <c r="P178" s="66">
        <f>'Demand Forecasts'!P145-'Demand Forecasts'!P17</f>
        <v>-13.66</v>
      </c>
      <c r="Q178" s="67">
        <f>'Demand Forecasts'!Q145-'Demand Forecasts'!Q17</f>
        <v>-1.4331431197445372</v>
      </c>
      <c r="R178" s="67">
        <f>'Demand Forecasts'!R145-'Demand Forecasts'!R17</f>
        <v>-1.4853730810995813</v>
      </c>
      <c r="S178" s="67">
        <f>'Demand Forecasts'!S145-'Demand Forecasts'!S17</f>
        <v>-1.4958170329027887</v>
      </c>
      <c r="T178" s="67">
        <f>'Demand Forecasts'!T145-'Demand Forecasts'!T17</f>
        <v>-1.5187426636240762</v>
      </c>
      <c r="U178" s="67">
        <f>'Demand Forecasts'!U145-'Demand Forecasts'!U17</f>
        <v>-1.5465216430142128</v>
      </c>
      <c r="V178" s="67">
        <f>'Demand Forecasts'!V145-'Demand Forecasts'!V17</f>
        <v>-1.5935629657212704</v>
      </c>
      <c r="W178" s="67">
        <f>'Demand Forecasts'!W145-'Demand Forecasts'!W17</f>
        <v>-1.650861031885011</v>
      </c>
      <c r="Y178" s="49">
        <f t="shared" si="21"/>
        <v>-7.8055053371473591</v>
      </c>
    </row>
    <row r="179" spans="4:25" ht="13.5" thickBot="1" x14ac:dyDescent="0.25">
      <c r="D179" s="54" t="s">
        <v>24</v>
      </c>
      <c r="E179" s="66">
        <f>'Demand Forecasts'!E146-'Demand Forecasts'!E18</f>
        <v>0</v>
      </c>
      <c r="F179" s="66">
        <f>'Demand Forecasts'!F146-'Demand Forecasts'!F18</f>
        <v>0</v>
      </c>
      <c r="G179" s="66">
        <f>'Demand Forecasts'!G146-'Demand Forecasts'!G18</f>
        <v>0</v>
      </c>
      <c r="H179" s="66">
        <f>'Demand Forecasts'!H146-'Demand Forecasts'!H18</f>
        <v>0</v>
      </c>
      <c r="I179" s="66">
        <f>'Demand Forecasts'!I146-'Demand Forecasts'!I18</f>
        <v>0</v>
      </c>
      <c r="J179" s="66">
        <f>'Demand Forecasts'!J146-'Demand Forecasts'!J18</f>
        <v>0</v>
      </c>
      <c r="K179" s="66">
        <f>'Demand Forecasts'!K146-'Demand Forecasts'!K18</f>
        <v>0</v>
      </c>
      <c r="L179" s="66">
        <f>'Demand Forecasts'!L146-'Demand Forecasts'!L18</f>
        <v>0</v>
      </c>
      <c r="M179" s="66">
        <f>'Demand Forecasts'!M146-'Demand Forecasts'!M18</f>
        <v>0</v>
      </c>
      <c r="N179" s="66">
        <f>'Demand Forecasts'!N146-'Demand Forecasts'!N18</f>
        <v>0</v>
      </c>
      <c r="O179" s="66">
        <f>'Demand Forecasts'!O146-'Demand Forecasts'!O18</f>
        <v>0</v>
      </c>
      <c r="P179" s="66">
        <f>'Demand Forecasts'!P146-'Demand Forecasts'!P18</f>
        <v>-17.89</v>
      </c>
      <c r="Q179" s="67">
        <f>'Demand Forecasts'!Q146-'Demand Forecasts'!Q18</f>
        <v>0.67974887172549359</v>
      </c>
      <c r="R179" s="67">
        <f>'Demand Forecasts'!R146-'Demand Forecasts'!R18</f>
        <v>0.50609093120043269</v>
      </c>
      <c r="S179" s="67">
        <f>'Demand Forecasts'!S146-'Demand Forecasts'!S18</f>
        <v>0.41517910580066442</v>
      </c>
      <c r="T179" s="67">
        <f>'Demand Forecasts'!T146-'Demand Forecasts'!T18</f>
        <v>0.34131767253273892</v>
      </c>
      <c r="U179" s="67">
        <f>'Demand Forecasts'!U146-'Demand Forecasts'!U18</f>
        <v>0.2562926575117892</v>
      </c>
      <c r="V179" s="67">
        <f>'Demand Forecasts'!V146-'Demand Forecasts'!V18</f>
        <v>0.15572820273355958</v>
      </c>
      <c r="W179" s="67">
        <f>'Demand Forecasts'!W146-'Demand Forecasts'!W18</f>
        <v>4.5610582508496478E-2</v>
      </c>
      <c r="Y179" s="49">
        <f t="shared" si="21"/>
        <v>1.2141282210872486</v>
      </c>
    </row>
    <row r="180" spans="4:25" ht="13.5" thickBot="1" x14ac:dyDescent="0.25">
      <c r="D180" s="54" t="s">
        <v>25</v>
      </c>
      <c r="E180" s="66">
        <f>'Demand Forecasts'!E147-'Demand Forecasts'!E19</f>
        <v>0</v>
      </c>
      <c r="F180" s="66">
        <f>'Demand Forecasts'!F147-'Demand Forecasts'!F19</f>
        <v>0</v>
      </c>
      <c r="G180" s="66">
        <f>'Demand Forecasts'!G147-'Demand Forecasts'!G19</f>
        <v>0</v>
      </c>
      <c r="H180" s="66">
        <f>'Demand Forecasts'!H147-'Demand Forecasts'!H19</f>
        <v>0</v>
      </c>
      <c r="I180" s="66">
        <f>'Demand Forecasts'!I147-'Demand Forecasts'!I19</f>
        <v>0</v>
      </c>
      <c r="J180" s="66">
        <f>'Demand Forecasts'!J147-'Demand Forecasts'!J19</f>
        <v>0</v>
      </c>
      <c r="K180" s="66">
        <f>'Demand Forecasts'!K147-'Demand Forecasts'!K19</f>
        <v>0</v>
      </c>
      <c r="L180" s="66">
        <f>'Demand Forecasts'!L147-'Demand Forecasts'!L19</f>
        <v>0</v>
      </c>
      <c r="M180" s="66">
        <f>'Demand Forecasts'!M147-'Demand Forecasts'!M19</f>
        <v>0</v>
      </c>
      <c r="N180" s="66">
        <f>'Demand Forecasts'!N147-'Demand Forecasts'!N19</f>
        <v>0</v>
      </c>
      <c r="O180" s="66">
        <f>'Demand Forecasts'!O147-'Demand Forecasts'!O19</f>
        <v>0</v>
      </c>
      <c r="P180" s="66">
        <f>'Demand Forecasts'!P147-'Demand Forecasts'!P19</f>
        <v>-15.71</v>
      </c>
      <c r="Q180" s="67">
        <f>'Demand Forecasts'!Q147-'Demand Forecasts'!Q19</f>
        <v>1.2064144647740349</v>
      </c>
      <c r="R180" s="67">
        <f>'Demand Forecasts'!R147-'Demand Forecasts'!R19</f>
        <v>1.0288258071746821</v>
      </c>
      <c r="S180" s="67">
        <f>'Demand Forecasts'!S147-'Demand Forecasts'!S19</f>
        <v>0.93058008178808294</v>
      </c>
      <c r="T180" s="67">
        <f>'Demand Forecasts'!T147-'Demand Forecasts'!T19</f>
        <v>0.85526873403142822</v>
      </c>
      <c r="U180" s="67">
        <f>'Demand Forecasts'!U147-'Demand Forecasts'!U19</f>
        <v>0.76900811521131551</v>
      </c>
      <c r="V180" s="67">
        <f>'Demand Forecasts'!V147-'Demand Forecasts'!V19</f>
        <v>0.67141112285088944</v>
      </c>
      <c r="W180" s="67">
        <f>'Demand Forecasts'!W147-'Demand Forecasts'!W19</f>
        <v>0.56634997245705421</v>
      </c>
      <c r="Y180" s="49">
        <f t="shared" si="21"/>
        <v>3.7926180263387703</v>
      </c>
    </row>
    <row r="181" spans="4:25" ht="13.5" thickBot="1" x14ac:dyDescent="0.25">
      <c r="D181" s="56" t="s">
        <v>26</v>
      </c>
      <c r="E181" s="66">
        <f>'Demand Forecasts'!E148-'Demand Forecasts'!E20</f>
        <v>-4.2684457935369124E-2</v>
      </c>
      <c r="F181" s="66">
        <f>'Demand Forecasts'!F148-'Demand Forecasts'!F20</f>
        <v>-4.3345472535502694E-2</v>
      </c>
      <c r="G181" s="66">
        <f>'Demand Forecasts'!G148-'Demand Forecasts'!G20</f>
        <v>-5.8866179521942286E-2</v>
      </c>
      <c r="H181" s="66">
        <f>'Demand Forecasts'!H148-'Demand Forecasts'!H20</f>
        <v>-5.7091507301890942E-2</v>
      </c>
      <c r="I181" s="66">
        <f>'Demand Forecasts'!I148-'Demand Forecasts'!I20</f>
        <v>-6.6318209983094789E-2</v>
      </c>
      <c r="J181" s="66">
        <f>'Demand Forecasts'!J148-'Demand Forecasts'!J20</f>
        <v>-6.5187171170279612E-2</v>
      </c>
      <c r="K181" s="66">
        <f>'Demand Forecasts'!K148-'Demand Forecasts'!K20</f>
        <v>-7.0467324671881215E-2</v>
      </c>
      <c r="L181" s="66">
        <f>'Demand Forecasts'!L148-'Demand Forecasts'!L20</f>
        <v>-8.0144395282157888E-2</v>
      </c>
      <c r="M181" s="66">
        <f>'Demand Forecasts'!M148-'Demand Forecasts'!M20</f>
        <v>-7.8132385929070125E-2</v>
      </c>
      <c r="N181" s="66">
        <f>'Demand Forecasts'!N148-'Demand Forecasts'!N20</f>
        <v>-9.1205034733921053E-2</v>
      </c>
      <c r="O181" s="66">
        <f>'Demand Forecasts'!O148-'Demand Forecasts'!O20</f>
        <v>-9.4484653947461084E-2</v>
      </c>
      <c r="P181" s="66">
        <f>'Demand Forecasts'!P148-'Demand Forecasts'!P20</f>
        <v>-9.9049717519484659E-2</v>
      </c>
      <c r="Q181" s="67">
        <f>'Demand Forecasts'!Q148-'Demand Forecasts'!Q20</f>
        <v>0.23626111365517133</v>
      </c>
      <c r="R181" s="67">
        <f>'Demand Forecasts'!R148-'Demand Forecasts'!R20</f>
        <v>0.10552115204337298</v>
      </c>
      <c r="S181" s="67">
        <f>'Demand Forecasts'!S148-'Demand Forecasts'!S20</f>
        <v>2.0434048330038479E-2</v>
      </c>
      <c r="T181" s="67">
        <f>'Demand Forecasts'!T148-'Demand Forecasts'!T20</f>
        <v>-4.1898440789282176E-2</v>
      </c>
      <c r="U181" s="67">
        <f>'Demand Forecasts'!U148-'Demand Forecasts'!U20</f>
        <v>-0.11403418527889997</v>
      </c>
      <c r="V181" s="67">
        <f>'Demand Forecasts'!V148-'Demand Forecasts'!V20</f>
        <v>-0.2037065367646349</v>
      </c>
      <c r="W181" s="67">
        <f>'Demand Forecasts'!W148-'Demand Forecasts'!W20</f>
        <v>-0.30130634643479226</v>
      </c>
      <c r="Y181" s="49">
        <f t="shared" si="21"/>
        <v>-0.64051146093757083</v>
      </c>
    </row>
    <row r="182" spans="4:25" ht="13.5" thickBot="1" x14ac:dyDescent="0.25">
      <c r="D182" s="56" t="s">
        <v>15</v>
      </c>
      <c r="E182" s="66">
        <f>'Demand Forecasts'!E149-'Demand Forecasts'!E21</f>
        <v>-0.29950269742238333</v>
      </c>
      <c r="F182" s="66">
        <f>'Demand Forecasts'!F149-'Demand Forecasts'!F21</f>
        <v>-0.30184592266670052</v>
      </c>
      <c r="G182" s="66">
        <f>'Demand Forecasts'!G149-'Demand Forecasts'!G21</f>
        <v>-0.39039436278727635</v>
      </c>
      <c r="H182" s="66">
        <f>'Demand Forecasts'!H149-'Demand Forecasts'!H21</f>
        <v>-0.35639141867272883</v>
      </c>
      <c r="I182" s="66">
        <f>'Demand Forecasts'!I149-'Demand Forecasts'!I21</f>
        <v>-0.4499699765615901</v>
      </c>
      <c r="J182" s="66">
        <f>'Demand Forecasts'!J149-'Demand Forecasts'!J21</f>
        <v>-0.35141349449713744</v>
      </c>
      <c r="K182" s="66">
        <f>'Demand Forecasts'!K149-'Demand Forecasts'!K21</f>
        <v>-0.40317160392493179</v>
      </c>
      <c r="L182" s="66">
        <f>'Demand Forecasts'!L149-'Demand Forecasts'!L21</f>
        <v>-0.37770636281888414</v>
      </c>
      <c r="M182" s="66">
        <f>'Demand Forecasts'!M149-'Demand Forecasts'!M21</f>
        <v>-0.30834290856259372</v>
      </c>
      <c r="N182" s="66">
        <f>'Demand Forecasts'!N149-'Demand Forecasts'!N21</f>
        <v>-0.5186819537020142</v>
      </c>
      <c r="O182" s="66">
        <f>'Demand Forecasts'!O149-'Demand Forecasts'!O21</f>
        <v>-0.45337649744604391</v>
      </c>
      <c r="P182" s="66">
        <f>'Demand Forecasts'!P149-'Demand Forecasts'!P21</f>
        <v>-0.38125717577634077</v>
      </c>
      <c r="Q182" s="67">
        <f>'Demand Forecasts'!Q149-'Demand Forecasts'!Q21</f>
        <v>17.260489765056633</v>
      </c>
      <c r="R182" s="67">
        <f>'Demand Forecasts'!R149-'Demand Forecasts'!R21</f>
        <v>-10.076970473122429</v>
      </c>
      <c r="S182" s="67">
        <f>'Demand Forecasts'!S149-'Demand Forecasts'!S21</f>
        <v>-7.6817083021221606</v>
      </c>
      <c r="T182" s="67">
        <f>'Demand Forecasts'!T149-'Demand Forecasts'!T21</f>
        <v>-7.3725219233307939</v>
      </c>
      <c r="U182" s="67">
        <f>'Demand Forecasts'!U149-'Demand Forecasts'!U21</f>
        <v>-7.6041007700655427</v>
      </c>
      <c r="V182" s="67">
        <f>'Demand Forecasts'!V149-'Demand Forecasts'!V21</f>
        <v>-7.8271011460583111</v>
      </c>
      <c r="W182" s="67">
        <f>'Demand Forecasts'!W149-'Demand Forecasts'!W21</f>
        <v>-8.1615941077857315</v>
      </c>
      <c r="Y182" s="49">
        <f t="shared" si="21"/>
        <v>-38.64702624936254</v>
      </c>
    </row>
    <row r="183" spans="4:25" ht="13.5" thickBot="1" x14ac:dyDescent="0.25">
      <c r="D183" s="55" t="s">
        <v>16</v>
      </c>
      <c r="E183" s="66">
        <f>'Demand Forecasts'!E150-'Demand Forecasts'!E22</f>
        <v>-0.89814861038087201</v>
      </c>
      <c r="F183" s="66">
        <f>'Demand Forecasts'!F150-'Demand Forecasts'!F22</f>
        <v>-0.83351260729511978</v>
      </c>
      <c r="G183" s="66">
        <f>'Demand Forecasts'!G150-'Demand Forecasts'!G22</f>
        <v>-1.4314036940799042</v>
      </c>
      <c r="H183" s="66">
        <f>'Demand Forecasts'!H150-'Demand Forecasts'!H22</f>
        <v>-1.3663531815476517</v>
      </c>
      <c r="I183" s="66">
        <f>'Demand Forecasts'!I150-'Demand Forecasts'!I22</f>
        <v>-1.5362069725570109</v>
      </c>
      <c r="J183" s="66">
        <f>'Demand Forecasts'!J150-'Demand Forecasts'!J22</f>
        <v>-1.2734948677990587</v>
      </c>
      <c r="K183" s="66">
        <f>'Demand Forecasts'!K150-'Demand Forecasts'!K22</f>
        <v>-1.0899343988079409</v>
      </c>
      <c r="L183" s="66">
        <f>'Demand Forecasts'!L150-'Demand Forecasts'!L22</f>
        <v>-1.8370121329737685</v>
      </c>
      <c r="M183" s="66">
        <f>'Demand Forecasts'!M150-'Demand Forecasts'!M22</f>
        <v>-1.6893848122849704</v>
      </c>
      <c r="N183" s="66">
        <f>'Demand Forecasts'!N150-'Demand Forecasts'!N22</f>
        <v>-1.868210123419999</v>
      </c>
      <c r="O183" s="66">
        <f>'Demand Forecasts'!O150-'Demand Forecasts'!O22</f>
        <v>-1.7819614509390931</v>
      </c>
      <c r="P183" s="66">
        <f>'Demand Forecasts'!P150-'Demand Forecasts'!P22</f>
        <v>-1.882665274582223</v>
      </c>
      <c r="Q183" s="67">
        <f>'Demand Forecasts'!Q150-'Demand Forecasts'!Q22</f>
        <v>-17.509236033811248</v>
      </c>
      <c r="R183" s="67">
        <f>'Demand Forecasts'!R150-'Demand Forecasts'!R22</f>
        <v>11.130961537037763</v>
      </c>
      <c r="S183" s="67">
        <f>'Demand Forecasts'!S150-'Demand Forecasts'!S22</f>
        <v>12.675536230696707</v>
      </c>
      <c r="T183" s="67">
        <f>'Demand Forecasts'!T150-'Demand Forecasts'!T22</f>
        <v>10.584673578493209</v>
      </c>
      <c r="U183" s="67">
        <f>'Demand Forecasts'!U150-'Demand Forecasts'!U22</f>
        <v>7.1953614502804726</v>
      </c>
      <c r="V183" s="67">
        <f>'Demand Forecasts'!V150-'Demand Forecasts'!V22</f>
        <v>3.7750897739661582</v>
      </c>
      <c r="W183" s="67">
        <f>'Demand Forecasts'!W150-'Demand Forecasts'!W22</f>
        <v>0.38203068478532032</v>
      </c>
      <c r="Y183" s="49">
        <f t="shared" si="21"/>
        <v>34.612691718221868</v>
      </c>
    </row>
    <row r="184" spans="4:25" ht="13.5" thickBot="1" x14ac:dyDescent="0.25">
      <c r="D184" s="56" t="s">
        <v>17</v>
      </c>
      <c r="E184" s="66">
        <f>'Demand Forecasts'!E151-'Demand Forecasts'!E23</f>
        <v>-0.89814861038087201</v>
      </c>
      <c r="F184" s="66">
        <f>'Demand Forecasts'!F151-'Demand Forecasts'!F23</f>
        <v>-0.83351260729511978</v>
      </c>
      <c r="G184" s="66">
        <f>'Demand Forecasts'!G151-'Demand Forecasts'!G23</f>
        <v>-1.4314036940799042</v>
      </c>
      <c r="H184" s="66">
        <f>'Demand Forecasts'!H151-'Demand Forecasts'!H23</f>
        <v>-1.3663531815476517</v>
      </c>
      <c r="I184" s="66">
        <f>'Demand Forecasts'!I151-'Demand Forecasts'!I23</f>
        <v>-1.5362069725570109</v>
      </c>
      <c r="J184" s="66">
        <f>'Demand Forecasts'!J151-'Demand Forecasts'!J23</f>
        <v>-1.2734948677990587</v>
      </c>
      <c r="K184" s="66">
        <f>'Demand Forecasts'!K151-'Demand Forecasts'!K23</f>
        <v>-1.0899343988079409</v>
      </c>
      <c r="L184" s="66">
        <f>'Demand Forecasts'!L151-'Demand Forecasts'!L23</f>
        <v>-1.8370121329737685</v>
      </c>
      <c r="M184" s="66">
        <f>'Demand Forecasts'!M151-'Demand Forecasts'!M23</f>
        <v>-1.6893848122849704</v>
      </c>
      <c r="N184" s="66">
        <f>'Demand Forecasts'!N151-'Demand Forecasts'!N23</f>
        <v>-1.868210123419999</v>
      </c>
      <c r="O184" s="66">
        <f>'Demand Forecasts'!O151-'Demand Forecasts'!O23</f>
        <v>-1.7819614509390931</v>
      </c>
      <c r="P184" s="66">
        <f>'Demand Forecasts'!P151-'Demand Forecasts'!P23</f>
        <v>-1.882665274582223</v>
      </c>
      <c r="Q184" s="67">
        <f>'Demand Forecasts'!Q151-'Demand Forecasts'!Q23</f>
        <v>-29.362820489605497</v>
      </c>
      <c r="R184" s="67">
        <f>'Demand Forecasts'!R151-'Demand Forecasts'!R23</f>
        <v>1.540159922092073</v>
      </c>
      <c r="S184" s="67">
        <f>'Demand Forecasts'!S151-'Demand Forecasts'!S23</f>
        <v>6.9351493494775696</v>
      </c>
      <c r="T184" s="67">
        <f>'Demand Forecasts'!T151-'Demand Forecasts'!T23</f>
        <v>5.084800234905515</v>
      </c>
      <c r="U184" s="67">
        <f>'Demand Forecasts'!U151-'Demand Forecasts'!U23</f>
        <v>1.9258125064814067</v>
      </c>
      <c r="V184" s="67">
        <f>'Demand Forecasts'!V151-'Demand Forecasts'!V23</f>
        <v>-1.2717564549954545</v>
      </c>
      <c r="W184" s="67">
        <f>'Demand Forecasts'!W151-'Demand Forecasts'!W23</f>
        <v>-4.4490430350605834</v>
      </c>
      <c r="Y184" s="49">
        <f t="shared" si="21"/>
        <v>8.2249626008084533</v>
      </c>
    </row>
    <row r="185" spans="4:25" ht="13.5" thickBot="1" x14ac:dyDescent="0.25"/>
    <row r="186" spans="4:25" ht="13.5" thickBot="1" x14ac:dyDescent="0.25">
      <c r="D186" s="46" t="s">
        <v>27</v>
      </c>
      <c r="E186" s="47"/>
      <c r="F186" s="47"/>
      <c r="G186" s="47"/>
      <c r="H186" s="47"/>
      <c r="I186" s="47"/>
      <c r="J186" s="47"/>
      <c r="K186" s="47"/>
      <c r="L186" s="47"/>
      <c r="M186" s="47"/>
      <c r="N186" s="47"/>
      <c r="O186" s="47"/>
      <c r="P186" s="47"/>
      <c r="Q186" s="47"/>
      <c r="R186" s="47"/>
      <c r="S186" s="47"/>
      <c r="T186" s="47"/>
      <c r="U186" s="47"/>
      <c r="V186" s="47"/>
      <c r="W186" s="47"/>
      <c r="Y186" s="47"/>
    </row>
    <row r="187" spans="4:25" ht="13.5" thickBot="1" x14ac:dyDescent="0.25">
      <c r="D187" s="54" t="s">
        <v>14</v>
      </c>
      <c r="E187" s="48">
        <f>'Demand Forecasts'!E154-'Demand Forecasts'!E26</f>
        <v>0</v>
      </c>
      <c r="F187" s="48">
        <f>'Demand Forecasts'!F154-'Demand Forecasts'!F26</f>
        <v>0</v>
      </c>
      <c r="G187" s="48">
        <f>'Demand Forecasts'!G154-'Demand Forecasts'!G26</f>
        <v>0</v>
      </c>
      <c r="H187" s="48">
        <f>'Demand Forecasts'!H154-'Demand Forecasts'!H26</f>
        <v>0</v>
      </c>
      <c r="I187" s="48">
        <f>'Demand Forecasts'!I154-'Demand Forecasts'!I26</f>
        <v>0</v>
      </c>
      <c r="J187" s="48">
        <f>'Demand Forecasts'!J154-'Demand Forecasts'!J26</f>
        <v>0</v>
      </c>
      <c r="K187" s="48">
        <f>'Demand Forecasts'!K154-'Demand Forecasts'!K26</f>
        <v>0</v>
      </c>
      <c r="L187" s="48">
        <f>'Demand Forecasts'!L154-'Demand Forecasts'!L26</f>
        <v>0</v>
      </c>
      <c r="M187" s="48">
        <f>'Demand Forecasts'!M154-'Demand Forecasts'!M26</f>
        <v>0</v>
      </c>
      <c r="N187" s="48">
        <f>'Demand Forecasts'!N154-'Demand Forecasts'!N26</f>
        <v>0</v>
      </c>
      <c r="O187" s="48">
        <f>'Demand Forecasts'!O154-'Demand Forecasts'!O26</f>
        <v>0</v>
      </c>
      <c r="P187" s="48">
        <f>'Demand Forecasts'!P154-'Demand Forecasts'!P26</f>
        <v>0</v>
      </c>
      <c r="Q187" s="49">
        <f>'Demand Forecasts'!Q154-'Demand Forecasts'!Q26</f>
        <v>8616.9947339994833</v>
      </c>
      <c r="R187" s="49">
        <f>'Demand Forecasts'!R154-'Demand Forecasts'!R26</f>
        <v>16202.40929222363</v>
      </c>
      <c r="S187" s="49">
        <f>'Demand Forecasts'!S154-'Demand Forecasts'!S26</f>
        <v>21012.280695612542</v>
      </c>
      <c r="T187" s="49">
        <f>'Demand Forecasts'!T154-'Demand Forecasts'!T26</f>
        <v>21540.779993429082</v>
      </c>
      <c r="U187" s="49">
        <f>'Demand Forecasts'!U154-'Demand Forecasts'!U26</f>
        <v>20789.420728343073</v>
      </c>
      <c r="V187" s="49">
        <f>'Demand Forecasts'!V154-'Demand Forecasts'!V26</f>
        <v>18764.41527919611</v>
      </c>
      <c r="W187" s="49">
        <f>'Demand Forecasts'!W154-'Demand Forecasts'!W26</f>
        <v>14478.656418514671</v>
      </c>
      <c r="Y187" s="49">
        <f t="shared" ref="Y187:Y190" si="22">SUM(S187:W187)</f>
        <v>96585.553115095478</v>
      </c>
    </row>
    <row r="188" spans="4:25" ht="13.5" thickBot="1" x14ac:dyDescent="0.25">
      <c r="D188" s="54" t="s">
        <v>15</v>
      </c>
      <c r="E188" s="48">
        <f>'Demand Forecasts'!E155-'Demand Forecasts'!E27</f>
        <v>0</v>
      </c>
      <c r="F188" s="48">
        <f>'Demand Forecasts'!F155-'Demand Forecasts'!F27</f>
        <v>0</v>
      </c>
      <c r="G188" s="48">
        <f>'Demand Forecasts'!G155-'Demand Forecasts'!G27</f>
        <v>0</v>
      </c>
      <c r="H188" s="48">
        <f>'Demand Forecasts'!H155-'Demand Forecasts'!H27</f>
        <v>0</v>
      </c>
      <c r="I188" s="48">
        <f>'Demand Forecasts'!I155-'Demand Forecasts'!I27</f>
        <v>0</v>
      </c>
      <c r="J188" s="48">
        <f>'Demand Forecasts'!J155-'Demand Forecasts'!J27</f>
        <v>0</v>
      </c>
      <c r="K188" s="48">
        <f>'Demand Forecasts'!K155-'Demand Forecasts'!K27</f>
        <v>0</v>
      </c>
      <c r="L188" s="48">
        <f>'Demand Forecasts'!L155-'Demand Forecasts'!L27</f>
        <v>0</v>
      </c>
      <c r="M188" s="48">
        <f>'Demand Forecasts'!M155-'Demand Forecasts'!M27</f>
        <v>0</v>
      </c>
      <c r="N188" s="48">
        <f>'Demand Forecasts'!N155-'Demand Forecasts'!N27</f>
        <v>0</v>
      </c>
      <c r="O188" s="48">
        <f>'Demand Forecasts'!O155-'Demand Forecasts'!O27</f>
        <v>0</v>
      </c>
      <c r="P188" s="48">
        <f>'Demand Forecasts'!P155-'Demand Forecasts'!P27</f>
        <v>0</v>
      </c>
      <c r="Q188" s="49">
        <f>'Demand Forecasts'!Q155-'Demand Forecasts'!Q27</f>
        <v>38.970967978479166</v>
      </c>
      <c r="R188" s="49">
        <f>'Demand Forecasts'!R155-'Demand Forecasts'!R27</f>
        <v>79.215025076246093</v>
      </c>
      <c r="S188" s="49">
        <f>'Demand Forecasts'!S155-'Demand Forecasts'!S27</f>
        <v>121.93316240850982</v>
      </c>
      <c r="T188" s="49">
        <f>'Demand Forecasts'!T155-'Demand Forecasts'!T27</f>
        <v>167.27694539344884</v>
      </c>
      <c r="U188" s="49">
        <f>'Demand Forecasts'!U155-'Demand Forecasts'!U27</f>
        <v>215.40665918616651</v>
      </c>
      <c r="V188" s="49">
        <f>'Demand Forecasts'!V155-'Demand Forecasts'!V27</f>
        <v>266.49175797510907</v>
      </c>
      <c r="W188" s="49">
        <f>'Demand Forecasts'!W155-'Demand Forecasts'!W27</f>
        <v>320.71133215209557</v>
      </c>
      <c r="Y188" s="49">
        <f t="shared" si="22"/>
        <v>1091.8198571153298</v>
      </c>
    </row>
    <row r="189" spans="4:25" ht="13.5" thickBot="1" x14ac:dyDescent="0.25">
      <c r="D189" s="54" t="s">
        <v>28</v>
      </c>
      <c r="E189" s="48">
        <f>'Demand Forecasts'!E156-'Demand Forecasts'!E28</f>
        <v>0</v>
      </c>
      <c r="F189" s="48">
        <f>'Demand Forecasts'!F156-'Demand Forecasts'!F28</f>
        <v>0</v>
      </c>
      <c r="G189" s="48">
        <f>'Demand Forecasts'!G156-'Demand Forecasts'!G28</f>
        <v>0</v>
      </c>
      <c r="H189" s="48">
        <f>'Demand Forecasts'!H156-'Demand Forecasts'!H28</f>
        <v>0</v>
      </c>
      <c r="I189" s="48">
        <f>'Demand Forecasts'!I156-'Demand Forecasts'!I28</f>
        <v>0</v>
      </c>
      <c r="J189" s="48">
        <f>'Demand Forecasts'!J156-'Demand Forecasts'!J28</f>
        <v>0</v>
      </c>
      <c r="K189" s="48">
        <f>'Demand Forecasts'!K156-'Demand Forecasts'!K28</f>
        <v>0</v>
      </c>
      <c r="L189" s="48">
        <f>'Demand Forecasts'!L156-'Demand Forecasts'!L28</f>
        <v>0</v>
      </c>
      <c r="M189" s="48">
        <f>'Demand Forecasts'!M156-'Demand Forecasts'!M28</f>
        <v>0</v>
      </c>
      <c r="N189" s="48">
        <f>'Demand Forecasts'!N156-'Demand Forecasts'!N28</f>
        <v>0</v>
      </c>
      <c r="O189" s="48">
        <f>'Demand Forecasts'!O156-'Demand Forecasts'!O28</f>
        <v>0</v>
      </c>
      <c r="P189" s="48">
        <f>'Demand Forecasts'!P156-'Demand Forecasts'!P28</f>
        <v>0</v>
      </c>
      <c r="Q189" s="49">
        <f>'Demand Forecasts'!Q156-'Demand Forecasts'!Q28</f>
        <v>582.69772951465347</v>
      </c>
      <c r="R189" s="49">
        <f>'Demand Forecasts'!R156-'Demand Forecasts'!R28</f>
        <v>631.49786687815867</v>
      </c>
      <c r="S189" s="49">
        <f>'Demand Forecasts'!S156-'Demand Forecasts'!S28</f>
        <v>677.74957603155417</v>
      </c>
      <c r="T189" s="49">
        <f>'Demand Forecasts'!T156-'Demand Forecasts'!T28</f>
        <v>720.50716294547601</v>
      </c>
      <c r="U189" s="49">
        <f>'Demand Forecasts'!U156-'Demand Forecasts'!U28</f>
        <v>764.8269624275672</v>
      </c>
      <c r="V189" s="49">
        <f>'Demand Forecasts'!V156-'Demand Forecasts'!V28</f>
        <v>810.76741392435724</v>
      </c>
      <c r="W189" s="49">
        <f>'Demand Forecasts'!W156-'Demand Forecasts'!W28</f>
        <v>858.38914015525006</v>
      </c>
      <c r="Y189" s="49">
        <f t="shared" si="22"/>
        <v>3832.2402554842047</v>
      </c>
    </row>
    <row r="190" spans="4:25" ht="13.5" thickBot="1" x14ac:dyDescent="0.25">
      <c r="D190" s="56" t="s">
        <v>29</v>
      </c>
      <c r="E190" s="48">
        <f>'Demand Forecasts'!E157-'Demand Forecasts'!E29</f>
        <v>0</v>
      </c>
      <c r="F190" s="48">
        <f>'Demand Forecasts'!F157-'Demand Forecasts'!F29</f>
        <v>0</v>
      </c>
      <c r="G190" s="48">
        <f>'Demand Forecasts'!G157-'Demand Forecasts'!G29</f>
        <v>0</v>
      </c>
      <c r="H190" s="48">
        <f>'Demand Forecasts'!H157-'Demand Forecasts'!H29</f>
        <v>0</v>
      </c>
      <c r="I190" s="48">
        <f>'Demand Forecasts'!I157-'Demand Forecasts'!I29</f>
        <v>0</v>
      </c>
      <c r="J190" s="48">
        <f>'Demand Forecasts'!J157-'Demand Forecasts'!J29</f>
        <v>0</v>
      </c>
      <c r="K190" s="48">
        <f>'Demand Forecasts'!K157-'Demand Forecasts'!K29</f>
        <v>0</v>
      </c>
      <c r="L190" s="48">
        <f>'Demand Forecasts'!L157-'Demand Forecasts'!L29</f>
        <v>0</v>
      </c>
      <c r="M190" s="48">
        <f>'Demand Forecasts'!M157-'Demand Forecasts'!M29</f>
        <v>0</v>
      </c>
      <c r="N190" s="48">
        <f>'Demand Forecasts'!N157-'Demand Forecasts'!N29</f>
        <v>0</v>
      </c>
      <c r="O190" s="48">
        <f>'Demand Forecasts'!O157-'Demand Forecasts'!O29</f>
        <v>0</v>
      </c>
      <c r="P190" s="48">
        <f>'Demand Forecasts'!P157-'Demand Forecasts'!P29</f>
        <v>0</v>
      </c>
      <c r="Q190" s="49">
        <f>'Demand Forecasts'!Q157-'Demand Forecasts'!Q29</f>
        <v>9238.6634314928669</v>
      </c>
      <c r="R190" s="49">
        <f>'Demand Forecasts'!R157-'Demand Forecasts'!R29</f>
        <v>16913.122184178093</v>
      </c>
      <c r="S190" s="49">
        <f>'Demand Forecasts'!S157-'Demand Forecasts'!S29</f>
        <v>21811.963434052421</v>
      </c>
      <c r="T190" s="49">
        <f>'Demand Forecasts'!T157-'Demand Forecasts'!T29</f>
        <v>22428.564101767959</v>
      </c>
      <c r="U190" s="49">
        <f>'Demand Forecasts'!U157-'Demand Forecasts'!U29</f>
        <v>21769.654349956661</v>
      </c>
      <c r="V190" s="49">
        <f>'Demand Forecasts'!V157-'Demand Forecasts'!V29</f>
        <v>19841.674451095518</v>
      </c>
      <c r="W190" s="49">
        <f>'Demand Forecasts'!W157-'Demand Forecasts'!W29</f>
        <v>15657.756890821736</v>
      </c>
      <c r="Y190" s="49">
        <f t="shared" si="22"/>
        <v>101509.6132276943</v>
      </c>
    </row>
    <row r="191" spans="4:25" ht="13.5" thickBot="1" x14ac:dyDescent="0.25"/>
    <row r="192" spans="4:25" ht="23.25" thickBot="1" x14ac:dyDescent="0.25">
      <c r="D192" s="42" t="s">
        <v>32</v>
      </c>
      <c r="E192" s="43">
        <v>2002</v>
      </c>
      <c r="F192" s="43">
        <v>2003</v>
      </c>
      <c r="G192" s="43">
        <v>2004</v>
      </c>
      <c r="H192" s="43">
        <v>2005</v>
      </c>
      <c r="I192" s="43">
        <v>2006</v>
      </c>
      <c r="J192" s="43">
        <v>2007</v>
      </c>
      <c r="K192" s="43">
        <v>2008</v>
      </c>
      <c r="L192" s="43">
        <v>2009</v>
      </c>
      <c r="M192" s="43">
        <v>2010</v>
      </c>
      <c r="N192" s="43">
        <v>2011</v>
      </c>
      <c r="O192" s="43">
        <v>2012</v>
      </c>
      <c r="P192" s="43">
        <v>2013</v>
      </c>
      <c r="Q192" s="45">
        <v>2014</v>
      </c>
      <c r="R192" s="44">
        <v>2015</v>
      </c>
      <c r="S192" s="44">
        <v>2016</v>
      </c>
      <c r="T192" s="44">
        <v>2017</v>
      </c>
      <c r="U192" s="44">
        <v>2018</v>
      </c>
      <c r="V192" s="44">
        <v>2019</v>
      </c>
      <c r="W192" s="45">
        <v>2020</v>
      </c>
      <c r="Y192" s="45" t="s">
        <v>37</v>
      </c>
    </row>
    <row r="193" spans="4:25" ht="13.5" thickBot="1" x14ac:dyDescent="0.25">
      <c r="D193" s="54" t="s">
        <v>33</v>
      </c>
      <c r="E193" s="48">
        <f>'Demand Forecasts'!E160-'Demand Forecasts'!E32</f>
        <v>0</v>
      </c>
      <c r="F193" s="48">
        <f>'Demand Forecasts'!F160-'Demand Forecasts'!F32</f>
        <v>0</v>
      </c>
      <c r="G193" s="48">
        <f>'Demand Forecasts'!G160-'Demand Forecasts'!G32</f>
        <v>0</v>
      </c>
      <c r="H193" s="48">
        <f>'Demand Forecasts'!H160-'Demand Forecasts'!H32</f>
        <v>0</v>
      </c>
      <c r="I193" s="48">
        <f>'Demand Forecasts'!I160-'Demand Forecasts'!I32</f>
        <v>0</v>
      </c>
      <c r="J193" s="48">
        <f>'Demand Forecasts'!J160-'Demand Forecasts'!J32</f>
        <v>0</v>
      </c>
      <c r="K193" s="48">
        <f>'Demand Forecasts'!K160-'Demand Forecasts'!K32</f>
        <v>0</v>
      </c>
      <c r="L193" s="48">
        <f>'Demand Forecasts'!L160-'Demand Forecasts'!L32</f>
        <v>0</v>
      </c>
      <c r="M193" s="48">
        <f>'Demand Forecasts'!M160-'Demand Forecasts'!M32</f>
        <v>0</v>
      </c>
      <c r="N193" s="48">
        <f>'Demand Forecasts'!N160-'Demand Forecasts'!N32</f>
        <v>0</v>
      </c>
      <c r="O193" s="48">
        <f>'Demand Forecasts'!O160-'Demand Forecasts'!O32</f>
        <v>0</v>
      </c>
      <c r="P193" s="48">
        <f>'Demand Forecasts'!P160-'Demand Forecasts'!P32</f>
        <v>0</v>
      </c>
      <c r="Q193" s="49">
        <f>'Demand Forecasts'!Q160-'Demand Forecasts'!Q32</f>
        <v>2012035.4396094456</v>
      </c>
      <c r="R193" s="49">
        <f>'Demand Forecasts'!R160-'Demand Forecasts'!R32</f>
        <v>2325302.8457927406</v>
      </c>
      <c r="S193" s="49">
        <f>'Demand Forecasts'!S160-'Demand Forecasts'!S32</f>
        <v>2513714.6478048936</v>
      </c>
      <c r="T193" s="49">
        <f>'Demand Forecasts'!T160-'Demand Forecasts'!T32</f>
        <v>2336789.6437069029</v>
      </c>
      <c r="U193" s="49">
        <f>'Demand Forecasts'!U160-'Demand Forecasts'!U32</f>
        <v>2302978.6234814823</v>
      </c>
      <c r="V193" s="49">
        <f>'Demand Forecasts'!V160-'Demand Forecasts'!V32</f>
        <v>2270058.7752904519</v>
      </c>
      <c r="W193" s="49">
        <f>'Demand Forecasts'!W160-'Demand Forecasts'!W32</f>
        <v>2238007.8621774614</v>
      </c>
      <c r="Y193" s="49">
        <f t="shared" ref="Y193:Y195" si="23">SUM(S193:W193)</f>
        <v>11661549.552461192</v>
      </c>
    </row>
    <row r="194" spans="4:25" ht="13.5" thickBot="1" x14ac:dyDescent="0.25">
      <c r="D194" s="54" t="s">
        <v>34</v>
      </c>
      <c r="E194" s="48">
        <f>'Demand Forecasts'!E161-'Demand Forecasts'!E33</f>
        <v>0</v>
      </c>
      <c r="F194" s="48">
        <f>'Demand Forecasts'!F161-'Demand Forecasts'!F33</f>
        <v>0</v>
      </c>
      <c r="G194" s="48">
        <f>'Demand Forecasts'!G161-'Demand Forecasts'!G33</f>
        <v>0</v>
      </c>
      <c r="H194" s="48">
        <f>'Demand Forecasts'!H161-'Demand Forecasts'!H33</f>
        <v>0</v>
      </c>
      <c r="I194" s="48">
        <f>'Demand Forecasts'!I161-'Demand Forecasts'!I33</f>
        <v>0</v>
      </c>
      <c r="J194" s="48">
        <f>'Demand Forecasts'!J161-'Demand Forecasts'!J33</f>
        <v>0</v>
      </c>
      <c r="K194" s="48">
        <f>'Demand Forecasts'!K161-'Demand Forecasts'!K33</f>
        <v>0</v>
      </c>
      <c r="L194" s="48">
        <f>'Demand Forecasts'!L161-'Demand Forecasts'!L33</f>
        <v>0</v>
      </c>
      <c r="M194" s="48">
        <f>'Demand Forecasts'!M161-'Demand Forecasts'!M33</f>
        <v>0</v>
      </c>
      <c r="N194" s="48">
        <f>'Demand Forecasts'!N161-'Demand Forecasts'!N33</f>
        <v>0</v>
      </c>
      <c r="O194" s="48">
        <f>'Demand Forecasts'!O161-'Demand Forecasts'!O33</f>
        <v>0</v>
      </c>
      <c r="P194" s="48">
        <f>'Demand Forecasts'!P161-'Demand Forecasts'!P33</f>
        <v>0</v>
      </c>
      <c r="Q194" s="49">
        <f>'Demand Forecasts'!Q161-'Demand Forecasts'!Q33</f>
        <v>45490</v>
      </c>
      <c r="R194" s="49">
        <f>'Demand Forecasts'!R161-'Demand Forecasts'!R33</f>
        <v>15109.567243800033</v>
      </c>
      <c r="S194" s="49">
        <f>'Demand Forecasts'!S161-'Demand Forecasts'!S33</f>
        <v>14380.218643174216</v>
      </c>
      <c r="T194" s="49">
        <f>'Demand Forecasts'!T161-'Demand Forecasts'!T33</f>
        <v>12410.283020171046</v>
      </c>
      <c r="U194" s="49">
        <f>'Demand Forecasts'!U161-'Demand Forecasts'!U33</f>
        <v>12673.845799723756</v>
      </c>
      <c r="V194" s="49">
        <f>'Demand Forecasts'!V161-'Demand Forecasts'!V33</f>
        <v>12703.530363923754</v>
      </c>
      <c r="W194" s="49">
        <f>'Demand Forecasts'!W161-'Demand Forecasts'!W33</f>
        <v>12703.530363923754</v>
      </c>
      <c r="Y194" s="49">
        <f t="shared" si="23"/>
        <v>64871.408190916525</v>
      </c>
    </row>
    <row r="195" spans="4:25" ht="13.5" thickBot="1" x14ac:dyDescent="0.25">
      <c r="D195" s="54" t="s">
        <v>35</v>
      </c>
      <c r="E195" s="48">
        <f>'Demand Forecasts'!E162-'Demand Forecasts'!E34</f>
        <v>0</v>
      </c>
      <c r="F195" s="48">
        <f>'Demand Forecasts'!F162-'Demand Forecasts'!F34</f>
        <v>0</v>
      </c>
      <c r="G195" s="48">
        <f>'Demand Forecasts'!G162-'Demand Forecasts'!G34</f>
        <v>0</v>
      </c>
      <c r="H195" s="48">
        <f>'Demand Forecasts'!H162-'Demand Forecasts'!H34</f>
        <v>0</v>
      </c>
      <c r="I195" s="48">
        <f>'Demand Forecasts'!I162-'Demand Forecasts'!I34</f>
        <v>0</v>
      </c>
      <c r="J195" s="48">
        <f>'Demand Forecasts'!J162-'Demand Forecasts'!J34</f>
        <v>0</v>
      </c>
      <c r="K195" s="48">
        <f>'Demand Forecasts'!K162-'Demand Forecasts'!K34</f>
        <v>0</v>
      </c>
      <c r="L195" s="48">
        <f>'Demand Forecasts'!L162-'Demand Forecasts'!L34</f>
        <v>0</v>
      </c>
      <c r="M195" s="48">
        <f>'Demand Forecasts'!M162-'Demand Forecasts'!M34</f>
        <v>0</v>
      </c>
      <c r="N195" s="48">
        <f>'Demand Forecasts'!N162-'Demand Forecasts'!N34</f>
        <v>0</v>
      </c>
      <c r="O195" s="48">
        <f>'Demand Forecasts'!O162-'Demand Forecasts'!O34</f>
        <v>0</v>
      </c>
      <c r="P195" s="48">
        <f>'Demand Forecasts'!P162-'Demand Forecasts'!P34</f>
        <v>0</v>
      </c>
      <c r="Q195" s="49">
        <f>'Demand Forecasts'!Q162-'Demand Forecasts'!Q34</f>
        <v>56932</v>
      </c>
      <c r="R195" s="49">
        <f>'Demand Forecasts'!R162-'Demand Forecasts'!R34</f>
        <v>15109.60523701075</v>
      </c>
      <c r="S195" s="49">
        <f>'Demand Forecasts'!S162-'Demand Forecasts'!S34</f>
        <v>14380.256822214636</v>
      </c>
      <c r="T195" s="49">
        <f>'Demand Forecasts'!T162-'Demand Forecasts'!T34</f>
        <v>12410.321283798723</v>
      </c>
      <c r="U195" s="49">
        <f>'Demand Forecasts'!U162-'Demand Forecasts'!U34</f>
        <v>12673.884147938748</v>
      </c>
      <c r="V195" s="49">
        <f>'Demand Forecasts'!V162-'Demand Forecasts'!V34</f>
        <v>12703.568711697124</v>
      </c>
      <c r="W195" s="49">
        <f>'Demand Forecasts'!W162-'Demand Forecasts'!W34</f>
        <v>12703.568711697124</v>
      </c>
      <c r="Y195" s="49">
        <f t="shared" si="23"/>
        <v>64871.599677346356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B1:L13"/>
  <sheetViews>
    <sheetView showGridLines="0" workbookViewId="0"/>
  </sheetViews>
  <sheetFormatPr defaultColWidth="0" defaultRowHeight="12.75" zeroHeight="1" x14ac:dyDescent="0.2"/>
  <cols>
    <col min="1" max="1" width="3.28515625" customWidth="1"/>
    <col min="2" max="2" width="3.140625" customWidth="1"/>
    <col min="3" max="3" width="2.85546875" customWidth="1"/>
    <col min="4" max="4" width="3.42578125" customWidth="1"/>
    <col min="5" max="5" width="22.140625" customWidth="1"/>
    <col min="6" max="6" width="44.5703125" customWidth="1"/>
    <col min="7" max="13" width="9.140625" customWidth="1"/>
    <col min="14" max="16384" width="9.140625" hidden="1"/>
  </cols>
  <sheetData>
    <row r="1" spans="2:12" x14ac:dyDescent="0.2"/>
    <row r="2" spans="2:12" ht="18" x14ac:dyDescent="0.25">
      <c r="B2" s="33" t="s">
        <v>6</v>
      </c>
    </row>
    <row r="3" spans="2:12" x14ac:dyDescent="0.2"/>
    <row r="4" spans="2:12" s="8" customFormat="1" x14ac:dyDescent="0.2"/>
    <row r="5" spans="2:12" s="8" customFormat="1" x14ac:dyDescent="0.2">
      <c r="E5" s="27" t="s">
        <v>85</v>
      </c>
    </row>
    <row r="6" spans="2:12" ht="13.5" thickBot="1" x14ac:dyDescent="0.25">
      <c r="E6" s="36"/>
      <c r="F6" s="36" t="s">
        <v>5</v>
      </c>
      <c r="G6" s="37">
        <v>2015</v>
      </c>
      <c r="H6" s="37">
        <v>2016</v>
      </c>
      <c r="I6" s="37">
        <v>2017</v>
      </c>
      <c r="J6" s="37">
        <v>2018</v>
      </c>
      <c r="K6" s="37">
        <v>2019</v>
      </c>
      <c r="L6" s="37">
        <v>2020</v>
      </c>
    </row>
    <row r="7" spans="2:12" s="8" customFormat="1" ht="13.5" thickBot="1" x14ac:dyDescent="0.25">
      <c r="E7" s="39" t="s">
        <v>89</v>
      </c>
      <c r="F7" s="39" t="s">
        <v>90</v>
      </c>
      <c r="G7" s="97">
        <v>-7.7000000000000002E-3</v>
      </c>
      <c r="H7" s="97">
        <v>-9.5600000000000004E-2</v>
      </c>
      <c r="I7" s="97">
        <v>0</v>
      </c>
      <c r="J7" s="97">
        <v>0</v>
      </c>
      <c r="K7" s="97">
        <v>0</v>
      </c>
      <c r="L7" s="97">
        <v>0</v>
      </c>
    </row>
    <row r="8" spans="2:12" ht="23.25" thickBot="1" x14ac:dyDescent="0.25">
      <c r="E8" s="39" t="s">
        <v>88</v>
      </c>
      <c r="F8" s="39" t="s">
        <v>10</v>
      </c>
      <c r="G8" s="97">
        <v>-9.5500000000000002E-2</v>
      </c>
      <c r="H8" s="97">
        <v>-7.2400000000000006E-2</v>
      </c>
      <c r="I8" s="97">
        <v>0</v>
      </c>
      <c r="J8" s="97">
        <v>0</v>
      </c>
      <c r="K8" s="97">
        <v>0</v>
      </c>
      <c r="L8" s="97">
        <v>0</v>
      </c>
    </row>
    <row r="9" spans="2:12" ht="23.25" thickBot="1" x14ac:dyDescent="0.25">
      <c r="E9" s="38" t="s">
        <v>8</v>
      </c>
      <c r="F9" s="39" t="s">
        <v>10</v>
      </c>
      <c r="G9" s="97">
        <v>-0.12590000000000001</v>
      </c>
      <c r="H9" s="97">
        <v>-0.1158</v>
      </c>
      <c r="I9" s="97">
        <v>-4.1999999999999997E-3</v>
      </c>
      <c r="J9" s="97">
        <v>0</v>
      </c>
      <c r="K9" s="97">
        <v>0</v>
      </c>
      <c r="L9" s="97">
        <v>0</v>
      </c>
    </row>
    <row r="10" spans="2:12" ht="23.25" thickBot="1" x14ac:dyDescent="0.25">
      <c r="E10" s="38" t="s">
        <v>9</v>
      </c>
      <c r="F10" s="39" t="s">
        <v>10</v>
      </c>
      <c r="G10" s="97">
        <f t="shared" ref="G10:L10" si="0">G9-G8</f>
        <v>-3.040000000000001E-2</v>
      </c>
      <c r="H10" s="97">
        <f t="shared" si="0"/>
        <v>-4.3399999999999994E-2</v>
      </c>
      <c r="I10" s="97">
        <f t="shared" si="0"/>
        <v>-4.1999999999999997E-3</v>
      </c>
      <c r="J10" s="97">
        <f t="shared" si="0"/>
        <v>0</v>
      </c>
      <c r="K10" s="97">
        <f t="shared" si="0"/>
        <v>0</v>
      </c>
      <c r="L10" s="97">
        <f t="shared" si="0"/>
        <v>0</v>
      </c>
    </row>
    <row r="11" spans="2:12" x14ac:dyDescent="0.2"/>
    <row r="12" spans="2:12" x14ac:dyDescent="0.2"/>
    <row r="13" spans="2:12" x14ac:dyDescent="0.2"/>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X100"/>
  <sheetViews>
    <sheetView showGridLines="0" workbookViewId="0">
      <selection activeCell="U87" sqref="U87"/>
    </sheetView>
  </sheetViews>
  <sheetFormatPr defaultColWidth="0" defaultRowHeight="12.75" zeroHeight="1" x14ac:dyDescent="0.2"/>
  <cols>
    <col min="1" max="1" width="2.140625" customWidth="1"/>
    <col min="2" max="2" width="2.140625" style="8" customWidth="1"/>
    <col min="3" max="5" width="2.140625" customWidth="1"/>
    <col min="6" max="6" width="24.7109375" customWidth="1"/>
    <col min="7" max="19" width="10.85546875" customWidth="1"/>
    <col min="20" max="24" width="9.140625" customWidth="1"/>
    <col min="25" max="16384" width="9.140625" hidden="1"/>
  </cols>
  <sheetData>
    <row r="1" spans="2:7" x14ac:dyDescent="0.2"/>
    <row r="2" spans="2:7" s="8" customFormat="1" ht="18" x14ac:dyDescent="0.25">
      <c r="B2" s="33" t="s">
        <v>75</v>
      </c>
    </row>
    <row r="3" spans="2:7" s="8" customFormat="1" x14ac:dyDescent="0.2"/>
    <row r="4" spans="2:7" x14ac:dyDescent="0.2">
      <c r="C4" s="34" t="s">
        <v>41</v>
      </c>
      <c r="D4" s="34"/>
    </row>
    <row r="5" spans="2:7" x14ac:dyDescent="0.2">
      <c r="C5" s="34"/>
      <c r="D5" s="34"/>
    </row>
    <row r="6" spans="2:7" x14ac:dyDescent="0.2">
      <c r="C6" s="34"/>
      <c r="D6" s="34"/>
      <c r="F6" s="27" t="s">
        <v>46</v>
      </c>
    </row>
    <row r="7" spans="2:7" x14ac:dyDescent="0.2">
      <c r="C7" s="34"/>
      <c r="D7" s="34"/>
    </row>
    <row r="8" spans="2:7" ht="13.5" thickBot="1" x14ac:dyDescent="0.25">
      <c r="C8" s="34"/>
      <c r="D8" s="34"/>
      <c r="F8" s="88" t="s">
        <v>42</v>
      </c>
      <c r="G8" s="73">
        <v>113794185.6490148</v>
      </c>
    </row>
    <row r="9" spans="2:7" ht="13.5" thickBot="1" x14ac:dyDescent="0.25">
      <c r="C9" s="34"/>
      <c r="D9" s="34"/>
      <c r="F9" s="88" t="s">
        <v>43</v>
      </c>
      <c r="G9" s="73">
        <v>120883172.9667953</v>
      </c>
    </row>
    <row r="10" spans="2:7" ht="13.5" thickBot="1" x14ac:dyDescent="0.25">
      <c r="C10" s="34"/>
      <c r="D10" s="34"/>
      <c r="F10" s="88" t="s">
        <v>44</v>
      </c>
      <c r="G10" s="73">
        <f>G9-G8</f>
        <v>7088987.3177804947</v>
      </c>
    </row>
    <row r="11" spans="2:7" x14ac:dyDescent="0.2">
      <c r="C11" s="34"/>
      <c r="D11" s="34"/>
      <c r="F11" s="90" t="s">
        <v>45</v>
      </c>
      <c r="G11" s="74">
        <f>G10/G8</f>
        <v>6.2296568821588724E-2</v>
      </c>
    </row>
    <row r="12" spans="2:7" x14ac:dyDescent="0.2">
      <c r="C12" s="34"/>
      <c r="D12" s="34"/>
    </row>
    <row r="13" spans="2:7" x14ac:dyDescent="0.2">
      <c r="C13" s="34"/>
      <c r="D13" s="34"/>
      <c r="F13" s="27" t="s">
        <v>47</v>
      </c>
      <c r="G13" s="8"/>
    </row>
    <row r="14" spans="2:7" x14ac:dyDescent="0.2">
      <c r="C14" s="34"/>
      <c r="D14" s="34"/>
      <c r="F14" s="8"/>
      <c r="G14" s="8"/>
    </row>
    <row r="15" spans="2:7" ht="13.5" thickBot="1" x14ac:dyDescent="0.25">
      <c r="C15" s="34"/>
      <c r="D15" s="34"/>
      <c r="F15" s="88" t="s">
        <v>42</v>
      </c>
      <c r="G15" s="73">
        <v>36988527.668168932</v>
      </c>
    </row>
    <row r="16" spans="2:7" ht="13.5" thickBot="1" x14ac:dyDescent="0.25">
      <c r="C16" s="34"/>
      <c r="D16" s="34"/>
      <c r="F16" s="88" t="s">
        <v>43</v>
      </c>
      <c r="G16" s="73">
        <v>41157017.466148749</v>
      </c>
    </row>
    <row r="17" spans="3:7" ht="13.5" thickBot="1" x14ac:dyDescent="0.25">
      <c r="C17" s="34"/>
      <c r="D17" s="34"/>
      <c r="F17" s="88" t="s">
        <v>44</v>
      </c>
      <c r="G17" s="73">
        <f>G16-G15</f>
        <v>4168489.7979798168</v>
      </c>
    </row>
    <row r="18" spans="3:7" x14ac:dyDescent="0.2">
      <c r="C18" s="34"/>
      <c r="D18" s="34"/>
      <c r="F18" s="90" t="s">
        <v>45</v>
      </c>
      <c r="G18" s="74">
        <f>G17/G15</f>
        <v>0.11269682955147947</v>
      </c>
    </row>
    <row r="19" spans="3:7" x14ac:dyDescent="0.2">
      <c r="C19" s="34"/>
      <c r="D19" s="34"/>
      <c r="G19" s="26"/>
    </row>
    <row r="20" spans="3:7" x14ac:dyDescent="0.2">
      <c r="C20" s="34" t="s">
        <v>48</v>
      </c>
      <c r="D20" s="34"/>
    </row>
    <row r="21" spans="3:7" x14ac:dyDescent="0.2">
      <c r="C21" s="34"/>
      <c r="D21" s="34"/>
    </row>
    <row r="22" spans="3:7" x14ac:dyDescent="0.2">
      <c r="C22" s="34"/>
      <c r="D22" s="34"/>
      <c r="F22" s="27" t="s">
        <v>49</v>
      </c>
    </row>
    <row r="23" spans="3:7" x14ac:dyDescent="0.2">
      <c r="C23" s="34"/>
      <c r="D23" s="34"/>
    </row>
    <row r="24" spans="3:7" ht="13.5" thickBot="1" x14ac:dyDescent="0.25">
      <c r="C24" s="34"/>
      <c r="D24" s="34"/>
      <c r="F24" s="88" t="s">
        <v>42</v>
      </c>
      <c r="G24" s="71">
        <v>22969726</v>
      </c>
    </row>
    <row r="25" spans="3:7" ht="13.5" thickBot="1" x14ac:dyDescent="0.25">
      <c r="C25" s="34"/>
      <c r="D25" s="34"/>
      <c r="F25" s="88" t="s">
        <v>43</v>
      </c>
      <c r="G25" s="71">
        <v>23614394</v>
      </c>
    </row>
    <row r="26" spans="3:7" ht="13.5" thickBot="1" x14ac:dyDescent="0.25">
      <c r="C26" s="34"/>
      <c r="D26" s="34"/>
      <c r="F26" s="88" t="s">
        <v>44</v>
      </c>
      <c r="G26" s="71">
        <f>G25-G24</f>
        <v>644668</v>
      </c>
    </row>
    <row r="27" spans="3:7" ht="13.5" thickBot="1" x14ac:dyDescent="0.25">
      <c r="C27" s="34"/>
      <c r="D27" s="34"/>
      <c r="F27" s="88" t="s">
        <v>50</v>
      </c>
      <c r="G27" s="72">
        <f>G26/G24</f>
        <v>2.8065985636920528E-2</v>
      </c>
    </row>
    <row r="28" spans="3:7" x14ac:dyDescent="0.2">
      <c r="C28" s="34"/>
      <c r="D28" s="34"/>
    </row>
    <row r="29" spans="3:7" x14ac:dyDescent="0.2">
      <c r="C29" s="34" t="s">
        <v>51</v>
      </c>
      <c r="D29" s="34"/>
    </row>
    <row r="30" spans="3:7" x14ac:dyDescent="0.2">
      <c r="C30" s="34"/>
      <c r="D30" s="34"/>
    </row>
    <row r="31" spans="3:7" x14ac:dyDescent="0.2">
      <c r="C31" s="34"/>
      <c r="D31" s="34"/>
      <c r="F31" s="27" t="s">
        <v>52</v>
      </c>
    </row>
    <row r="32" spans="3:7" ht="13.5" thickBot="1" x14ac:dyDescent="0.25"/>
    <row r="33" spans="3:20" x14ac:dyDescent="0.2">
      <c r="F33" s="99" t="s">
        <v>53</v>
      </c>
      <c r="G33" s="99">
        <v>2003</v>
      </c>
      <c r="H33" s="99">
        <v>2004</v>
      </c>
      <c r="I33" s="99">
        <v>2005</v>
      </c>
      <c r="J33" s="99">
        <v>2006</v>
      </c>
      <c r="K33" s="99">
        <v>2007</v>
      </c>
      <c r="L33" s="99">
        <v>2008</v>
      </c>
      <c r="M33" s="99">
        <v>2009</v>
      </c>
      <c r="N33" s="99">
        <v>2010</v>
      </c>
      <c r="O33" s="99">
        <v>2011</v>
      </c>
      <c r="P33" s="99">
        <v>2012</v>
      </c>
      <c r="Q33" s="99">
        <v>2013</v>
      </c>
      <c r="R33" s="92" t="s">
        <v>54</v>
      </c>
      <c r="S33" s="93" t="s">
        <v>55</v>
      </c>
    </row>
    <row r="34" spans="3:20" ht="13.5" thickBot="1" x14ac:dyDescent="0.25">
      <c r="F34" s="100"/>
      <c r="G34" s="100"/>
      <c r="H34" s="100"/>
      <c r="I34" s="100"/>
      <c r="J34" s="100"/>
      <c r="K34" s="100"/>
      <c r="L34" s="100"/>
      <c r="M34" s="100"/>
      <c r="N34" s="100"/>
      <c r="O34" s="100"/>
      <c r="P34" s="100"/>
      <c r="Q34" s="100"/>
      <c r="R34" s="94" t="s">
        <v>58</v>
      </c>
      <c r="S34" s="95" t="s">
        <v>59</v>
      </c>
    </row>
    <row r="35" spans="3:20" ht="13.5" thickBot="1" x14ac:dyDescent="0.25">
      <c r="F35" s="68" t="s">
        <v>56</v>
      </c>
      <c r="G35" s="69">
        <f>('Demand Forecasts'!F10-'Demand Forecasts'!E10)/'Demand Forecasts'!E10</f>
        <v>3.88904682119805E-2</v>
      </c>
      <c r="H35" s="69">
        <f>('Demand Forecasts'!G10-'Demand Forecasts'!F10)/'Demand Forecasts'!F10</f>
        <v>4.4805669432156948E-2</v>
      </c>
      <c r="I35" s="69">
        <f>('Demand Forecasts'!H10-'Demand Forecasts'!G10)/'Demand Forecasts'!G10</f>
        <v>2.6396447269052877E-2</v>
      </c>
      <c r="J35" s="69">
        <f>('Demand Forecasts'!I10-'Demand Forecasts'!H10)/'Demand Forecasts'!H10</f>
        <v>2.8971063713290293E-2</v>
      </c>
      <c r="K35" s="69">
        <f>('Demand Forecasts'!J10-'Demand Forecasts'!I10)/'Demand Forecasts'!I10</f>
        <v>5.5116227248843699E-2</v>
      </c>
      <c r="L35" s="69">
        <f>('Demand Forecasts'!K10-'Demand Forecasts'!J10)/'Demand Forecasts'!J10</f>
        <v>-7.2967999503871159E-2</v>
      </c>
      <c r="M35" s="69">
        <f>('Demand Forecasts'!L10-'Demand Forecasts'!K10)/'Demand Forecasts'!K10</f>
        <v>-3.4035549280540707E-2</v>
      </c>
      <c r="N35" s="69">
        <f>('Demand Forecasts'!M10-'Demand Forecasts'!L10)/'Demand Forecasts'!L10</f>
        <v>0.10705824977201095</v>
      </c>
      <c r="O35" s="69">
        <f>('Demand Forecasts'!N10-'Demand Forecasts'!M10)/'Demand Forecasts'!M10</f>
        <v>4.5796843128407073E-2</v>
      </c>
      <c r="P35" s="69">
        <f>('Demand Forecasts'!O10-'Demand Forecasts'!N10)/'Demand Forecasts'!N10</f>
        <v>-7.0520397348614136E-2</v>
      </c>
      <c r="Q35" s="69">
        <f>('Demand Forecasts'!P10-'Demand Forecasts'!O10)/'Demand Forecasts'!O10</f>
        <v>1.8602637641274601E-2</v>
      </c>
      <c r="R35" s="69"/>
      <c r="S35" s="70"/>
    </row>
    <row r="36" spans="3:20" ht="13.5" thickBot="1" x14ac:dyDescent="0.25">
      <c r="F36" s="68" t="s">
        <v>57</v>
      </c>
      <c r="G36" s="69">
        <f>('Demand Forecasts'!F21-'Demand Forecasts'!E21)/'Demand Forecasts'!E21</f>
        <v>0.13101411172416164</v>
      </c>
      <c r="H36" s="69">
        <f>('Demand Forecasts'!G21-'Demand Forecasts'!F21)/'Demand Forecasts'!F21</f>
        <v>-0.10414437627264113</v>
      </c>
      <c r="I36" s="69">
        <f>('Demand Forecasts'!H21-'Demand Forecasts'!G21)/'Demand Forecasts'!G21</f>
        <v>-8.2865110020878596E-2</v>
      </c>
      <c r="J36" s="69">
        <f>('Demand Forecasts'!I21-'Demand Forecasts'!H21)/'Demand Forecasts'!H21</f>
        <v>-8.1016553515705594E-2</v>
      </c>
      <c r="K36" s="69">
        <f>('Demand Forecasts'!J21-'Demand Forecasts'!I21)/'Demand Forecasts'!I21</f>
        <v>-2.3750582469353958E-2</v>
      </c>
      <c r="L36" s="69">
        <f>('Demand Forecasts'!K21-'Demand Forecasts'!J21)/'Demand Forecasts'!J21</f>
        <v>-5.0498566160370031E-2</v>
      </c>
      <c r="M36" s="69">
        <f>('Demand Forecasts'!L21-'Demand Forecasts'!K21)/'Demand Forecasts'!K21</f>
        <v>-0.15330090368438892</v>
      </c>
      <c r="N36" s="69">
        <f>('Demand Forecasts'!M21-'Demand Forecasts'!L21)/'Demand Forecasts'!L21</f>
        <v>9.0022489256163754E-2</v>
      </c>
      <c r="O36" s="69">
        <f>('Demand Forecasts'!N21-'Demand Forecasts'!M21)/'Demand Forecasts'!M21</f>
        <v>1.6041177016222371E-2</v>
      </c>
      <c r="P36" s="69">
        <f>('Demand Forecasts'!O21-'Demand Forecasts'!N21)/'Demand Forecasts'!N21</f>
        <v>-4.9969847898846079E-2</v>
      </c>
      <c r="Q36" s="69">
        <f>('Demand Forecasts'!P21-'Demand Forecasts'!O21)/'Demand Forecasts'!O21</f>
        <v>-1.1604752567261437E-2</v>
      </c>
      <c r="R36" s="69">
        <f>AVERAGE(G36:Q36)</f>
        <v>-2.9097537690263454E-2</v>
      </c>
      <c r="S36" s="70">
        <f>AVERAGE(L36:Q36)</f>
        <v>-2.6551734006413388E-2</v>
      </c>
    </row>
    <row r="37" spans="3:20" x14ac:dyDescent="0.2">
      <c r="H37" s="8"/>
      <c r="I37" s="8"/>
      <c r="J37" s="8"/>
      <c r="K37" s="8"/>
      <c r="L37" s="8"/>
      <c r="M37" s="8"/>
      <c r="N37" s="8"/>
      <c r="O37" s="8"/>
      <c r="P37" s="8"/>
      <c r="Q37" s="8"/>
    </row>
    <row r="38" spans="3:20" x14ac:dyDescent="0.2">
      <c r="F38" s="27" t="s">
        <v>60</v>
      </c>
      <c r="G38" s="8"/>
      <c r="H38" s="8"/>
      <c r="I38" s="8"/>
      <c r="J38" s="8"/>
      <c r="K38" s="8"/>
      <c r="L38" s="8"/>
      <c r="M38" s="8"/>
      <c r="N38" s="8"/>
      <c r="O38" s="8"/>
      <c r="P38" s="8"/>
      <c r="Q38" s="8"/>
      <c r="R38" s="8"/>
      <c r="S38" s="8"/>
    </row>
    <row r="39" spans="3:20" ht="13.5" thickBot="1" x14ac:dyDescent="0.25">
      <c r="F39" s="8"/>
      <c r="G39" s="8"/>
      <c r="H39" s="8"/>
      <c r="I39" s="8"/>
      <c r="J39" s="8"/>
      <c r="K39" s="8"/>
      <c r="L39" s="8"/>
      <c r="M39" s="8"/>
      <c r="N39" s="8"/>
      <c r="O39" s="8"/>
      <c r="P39" s="8"/>
      <c r="Q39" s="8"/>
      <c r="R39" s="8"/>
      <c r="S39" s="8"/>
    </row>
    <row r="40" spans="3:20" x14ac:dyDescent="0.2">
      <c r="F40" s="99" t="s">
        <v>53</v>
      </c>
      <c r="G40" s="99">
        <v>2003</v>
      </c>
      <c r="H40" s="99">
        <v>2004</v>
      </c>
      <c r="I40" s="99">
        <v>2005</v>
      </c>
      <c r="J40" s="99">
        <v>2006</v>
      </c>
      <c r="K40" s="99">
        <v>2007</v>
      </c>
      <c r="L40" s="99">
        <v>2008</v>
      </c>
      <c r="M40" s="99">
        <v>2009</v>
      </c>
      <c r="N40" s="99">
        <v>2010</v>
      </c>
      <c r="O40" s="99">
        <v>2011</v>
      </c>
      <c r="P40" s="99">
        <v>2012</v>
      </c>
      <c r="Q40" s="99">
        <v>2013</v>
      </c>
      <c r="R40" s="99">
        <v>2014</v>
      </c>
      <c r="S40" s="92" t="s">
        <v>54</v>
      </c>
      <c r="T40" s="93" t="s">
        <v>55</v>
      </c>
    </row>
    <row r="41" spans="3:20" ht="13.5" thickBot="1" x14ac:dyDescent="0.25">
      <c r="F41" s="100"/>
      <c r="G41" s="100"/>
      <c r="H41" s="100"/>
      <c r="I41" s="100"/>
      <c r="J41" s="100"/>
      <c r="K41" s="100"/>
      <c r="L41" s="100"/>
      <c r="M41" s="100"/>
      <c r="N41" s="100"/>
      <c r="O41" s="100"/>
      <c r="P41" s="100"/>
      <c r="Q41" s="100"/>
      <c r="R41" s="100"/>
      <c r="S41" s="94" t="s">
        <v>61</v>
      </c>
      <c r="T41" s="95" t="s">
        <v>62</v>
      </c>
    </row>
    <row r="42" spans="3:20" ht="13.5" thickBot="1" x14ac:dyDescent="0.25">
      <c r="F42" s="68" t="s">
        <v>56</v>
      </c>
      <c r="G42" s="75">
        <f>('Demand Forecasts'!F138-'Demand Forecasts'!E138)/'Demand Forecasts'!E138</f>
        <v>3.8987276257874591E-2</v>
      </c>
      <c r="H42" s="75">
        <f>('Demand Forecasts'!G138-'Demand Forecasts'!F138)/'Demand Forecasts'!F138</f>
        <v>4.4452287397885017E-2</v>
      </c>
      <c r="I42" s="75">
        <f>('Demand Forecasts'!H138-'Demand Forecasts'!G138)/'Demand Forecasts'!G138</f>
        <v>2.6401663463411114E-2</v>
      </c>
      <c r="J42" s="75">
        <f>('Demand Forecasts'!I138-'Demand Forecasts'!H138)/'Demand Forecasts'!H138</f>
        <v>2.8549504048326166E-2</v>
      </c>
      <c r="K42" s="75">
        <f>('Demand Forecasts'!J138-'Demand Forecasts'!I138)/'Demand Forecasts'!I138</f>
        <v>5.5434093728197319E-2</v>
      </c>
      <c r="L42" s="75">
        <f>('Demand Forecasts'!K138-'Demand Forecasts'!J138)/'Demand Forecasts'!J138</f>
        <v>-7.3200586059748565E-2</v>
      </c>
      <c r="M42" s="75">
        <f>('Demand Forecasts'!L138-'Demand Forecasts'!K138)/'Demand Forecasts'!K138</f>
        <v>-3.4185249351220415E-2</v>
      </c>
      <c r="N42" s="75">
        <f>('Demand Forecasts'!M138-'Demand Forecasts'!L138)/'Demand Forecasts'!L138</f>
        <v>0.10750600232003697</v>
      </c>
      <c r="O42" s="75">
        <f>('Demand Forecasts'!N138-'Demand Forecasts'!M138)/'Demand Forecasts'!M138</f>
        <v>4.496997235356958E-2</v>
      </c>
      <c r="P42" s="75">
        <f>('Demand Forecasts'!O138-'Demand Forecasts'!N138)/'Demand Forecasts'!N138</f>
        <v>-7.0371939268611891E-2</v>
      </c>
      <c r="Q42" s="75">
        <f>('Demand Forecasts'!P138-'Demand Forecasts'!O138)/'Demand Forecasts'!O138</f>
        <v>1.888200088279109E-2</v>
      </c>
      <c r="R42" s="75">
        <f>('Demand Forecasts'!Q138-'Demand Forecasts'!P138)/'Demand Forecasts'!P138</f>
        <v>3.5765345260491493E-2</v>
      </c>
      <c r="S42" s="76"/>
      <c r="T42" s="77"/>
    </row>
    <row r="43" spans="3:20" ht="13.5" thickBot="1" x14ac:dyDescent="0.25">
      <c r="F43" s="68" t="s">
        <v>57</v>
      </c>
      <c r="G43" s="78">
        <f>('Demand Forecasts'!F149-'Demand Forecasts'!E149)/'Demand Forecasts'!E149</f>
        <v>0.13111950422643673</v>
      </c>
      <c r="H43" s="78">
        <f>('Demand Forecasts'!G149-'Demand Forecasts'!F149)/'Demand Forecasts'!F149</f>
        <v>-0.10444737930180607</v>
      </c>
      <c r="I43" s="78">
        <f>('Demand Forecasts'!H149-'Demand Forecasts'!G149)/'Demand Forecasts'!G149</f>
        <v>-8.2860449098822869E-2</v>
      </c>
      <c r="J43" s="78">
        <f>('Demand Forecasts'!I149-'Demand Forecasts'!H149)/'Demand Forecasts'!H149</f>
        <v>-8.1393052299266549E-2</v>
      </c>
      <c r="K43" s="78">
        <f>('Demand Forecasts'!J149-'Demand Forecasts'!I149)/'Demand Forecasts'!I149</f>
        <v>-2.3456475566903546E-2</v>
      </c>
      <c r="L43" s="78">
        <f>('Demand Forecasts'!K149-'Demand Forecasts'!J149)/'Demand Forecasts'!J149</f>
        <v>-5.0736790157146029E-2</v>
      </c>
      <c r="M43" s="78">
        <f>('Demand Forecasts'!L149-'Demand Forecasts'!K149)/'Demand Forecasts'!K149</f>
        <v>-0.15343212064011486</v>
      </c>
      <c r="N43" s="78">
        <f>('Demand Forecasts'!M149-'Demand Forecasts'!L149)/'Demand Forecasts'!L149</f>
        <v>9.0463351647163195E-2</v>
      </c>
      <c r="O43" s="78">
        <f>('Demand Forecasts'!N149-'Demand Forecasts'!M149)/'Demand Forecasts'!M149</f>
        <v>1.5237832886025062E-2</v>
      </c>
      <c r="P43" s="78">
        <f>('Demand Forecasts'!O149-'Demand Forecasts'!N149)/'Demand Forecasts'!N149</f>
        <v>-4.9818107449757433E-2</v>
      </c>
      <c r="Q43" s="78">
        <f>('Demand Forecasts'!P149-'Demand Forecasts'!O149)/'Demand Forecasts'!O149</f>
        <v>-1.133367404260564E-2</v>
      </c>
      <c r="R43" s="78">
        <f>('Demand Forecasts'!Q149-'Demand Forecasts'!P149)/'Demand Forecasts'!P149</f>
        <v>1.0316984279547508E-2</v>
      </c>
      <c r="S43" s="69">
        <f>AVERAGE(G43:R43)</f>
        <v>-2.586169795977088E-2</v>
      </c>
      <c r="T43" s="70">
        <f>AVERAGE(L43:R43)</f>
        <v>-2.1328931925269742E-2</v>
      </c>
    </row>
    <row r="44" spans="3:20" x14ac:dyDescent="0.2"/>
    <row r="45" spans="3:20" x14ac:dyDescent="0.2">
      <c r="C45" s="34" t="s">
        <v>63</v>
      </c>
      <c r="H45" s="8"/>
      <c r="I45" s="8"/>
      <c r="J45" s="8"/>
      <c r="K45" s="8"/>
      <c r="L45" s="8"/>
      <c r="M45" s="8"/>
      <c r="N45" s="8"/>
      <c r="O45" s="8"/>
      <c r="P45" s="8"/>
      <c r="Q45" s="8"/>
    </row>
    <row r="46" spans="3:20" x14ac:dyDescent="0.2">
      <c r="H46" s="8"/>
      <c r="I46" s="8"/>
      <c r="J46" s="8"/>
      <c r="K46" s="8"/>
      <c r="L46" s="8"/>
      <c r="M46" s="8"/>
      <c r="N46" s="8"/>
      <c r="O46" s="8"/>
      <c r="P46" s="8"/>
      <c r="Q46" s="8"/>
    </row>
    <row r="47" spans="3:20" x14ac:dyDescent="0.2">
      <c r="F47" s="27" t="s">
        <v>46</v>
      </c>
      <c r="G47" s="8"/>
    </row>
    <row r="48" spans="3:20" x14ac:dyDescent="0.2">
      <c r="F48" s="8"/>
      <c r="G48" s="8"/>
    </row>
    <row r="49" spans="3:7" ht="13.5" thickBot="1" x14ac:dyDescent="0.25">
      <c r="F49" s="88" t="s">
        <v>42</v>
      </c>
      <c r="G49" s="96">
        <v>114556628</v>
      </c>
    </row>
    <row r="50" spans="3:7" ht="13.5" thickBot="1" x14ac:dyDescent="0.25">
      <c r="F50" s="88" t="s">
        <v>43</v>
      </c>
      <c r="G50" s="89">
        <v>114943187</v>
      </c>
    </row>
    <row r="51" spans="3:7" ht="13.5" thickBot="1" x14ac:dyDescent="0.25">
      <c r="F51" s="88" t="s">
        <v>44</v>
      </c>
      <c r="G51" s="89">
        <f>G50-G49</f>
        <v>386559</v>
      </c>
    </row>
    <row r="52" spans="3:7" ht="13.5" thickBot="1" x14ac:dyDescent="0.25">
      <c r="F52" s="90" t="s">
        <v>45</v>
      </c>
      <c r="G52" s="91">
        <f>G51/G49</f>
        <v>3.3743922699959361E-3</v>
      </c>
    </row>
    <row r="53" spans="3:7" x14ac:dyDescent="0.2">
      <c r="F53" s="8"/>
      <c r="G53" s="8"/>
    </row>
    <row r="54" spans="3:7" x14ac:dyDescent="0.2">
      <c r="F54" s="27" t="s">
        <v>47</v>
      </c>
      <c r="G54" s="8"/>
    </row>
    <row r="55" spans="3:7" x14ac:dyDescent="0.2">
      <c r="F55" s="8"/>
      <c r="G55" s="8"/>
    </row>
    <row r="56" spans="3:7" ht="13.5" thickBot="1" x14ac:dyDescent="0.25">
      <c r="F56" s="88" t="s">
        <v>42</v>
      </c>
      <c r="G56" s="73">
        <v>36988527.668168932</v>
      </c>
    </row>
    <row r="57" spans="3:7" ht="13.5" thickBot="1" x14ac:dyDescent="0.25">
      <c r="F57" s="88" t="s">
        <v>43</v>
      </c>
      <c r="G57" s="73">
        <v>37239387.804920681</v>
      </c>
    </row>
    <row r="58" spans="3:7" ht="13.5" thickBot="1" x14ac:dyDescent="0.25">
      <c r="F58" s="88" t="s">
        <v>44</v>
      </c>
      <c r="G58" s="73">
        <f>G57-G56</f>
        <v>250860.13675174862</v>
      </c>
    </row>
    <row r="59" spans="3:7" x14ac:dyDescent="0.2">
      <c r="F59" s="90" t="s">
        <v>45</v>
      </c>
      <c r="G59" s="74">
        <f>G58/G56</f>
        <v>6.7821065764569572E-3</v>
      </c>
    </row>
    <row r="60" spans="3:7" x14ac:dyDescent="0.2"/>
    <row r="61" spans="3:7" x14ac:dyDescent="0.2">
      <c r="C61" s="34" t="s">
        <v>64</v>
      </c>
    </row>
    <row r="62" spans="3:7" x14ac:dyDescent="0.2"/>
    <row r="63" spans="3:7" x14ac:dyDescent="0.2">
      <c r="F63" s="27" t="s">
        <v>46</v>
      </c>
      <c r="G63" s="8"/>
    </row>
    <row r="64" spans="3:7" x14ac:dyDescent="0.2">
      <c r="F64" s="8"/>
      <c r="G64" s="8"/>
    </row>
    <row r="65" spans="3:19" ht="13.5" thickBot="1" x14ac:dyDescent="0.25">
      <c r="F65" s="88" t="s">
        <v>74</v>
      </c>
      <c r="G65" s="71">
        <v>113794186</v>
      </c>
    </row>
    <row r="66" spans="3:19" ht="13.5" thickBot="1" x14ac:dyDescent="0.25">
      <c r="F66" s="88" t="s">
        <v>43</v>
      </c>
      <c r="G66" s="71">
        <v>113739823</v>
      </c>
    </row>
    <row r="67" spans="3:19" ht="13.5" thickBot="1" x14ac:dyDescent="0.25">
      <c r="F67" s="88" t="s">
        <v>44</v>
      </c>
      <c r="G67" s="71">
        <f>G66-G65</f>
        <v>-54363</v>
      </c>
    </row>
    <row r="68" spans="3:19" ht="13.5" thickBot="1" x14ac:dyDescent="0.25">
      <c r="F68" s="88" t="s">
        <v>50</v>
      </c>
      <c r="G68" s="72">
        <f>G67/G65</f>
        <v>-4.7773090973206664E-4</v>
      </c>
    </row>
    <row r="69" spans="3:19" x14ac:dyDescent="0.2"/>
    <row r="70" spans="3:19" x14ac:dyDescent="0.2">
      <c r="C70" s="34" t="s">
        <v>65</v>
      </c>
    </row>
    <row r="71" spans="3:19" x14ac:dyDescent="0.2"/>
    <row r="72" spans="3:19" x14ac:dyDescent="0.2">
      <c r="F72" s="27" t="s">
        <v>66</v>
      </c>
    </row>
    <row r="73" spans="3:19" ht="13.5" thickBot="1" x14ac:dyDescent="0.25"/>
    <row r="74" spans="3:19" ht="13.5" thickBot="1" x14ac:dyDescent="0.25">
      <c r="F74" s="79" t="s">
        <v>67</v>
      </c>
      <c r="G74" s="43">
        <v>2002</v>
      </c>
      <c r="H74" s="43">
        <v>2003</v>
      </c>
      <c r="I74" s="43">
        <v>2004</v>
      </c>
      <c r="J74" s="43">
        <v>2005</v>
      </c>
      <c r="K74" s="43">
        <v>2006</v>
      </c>
      <c r="L74" s="43">
        <v>2007</v>
      </c>
      <c r="M74" s="43">
        <v>2008</v>
      </c>
      <c r="N74" s="43">
        <v>2009</v>
      </c>
      <c r="O74" s="43">
        <v>2010</v>
      </c>
      <c r="P74" s="43">
        <v>2011</v>
      </c>
      <c r="Q74" s="43">
        <v>2012</v>
      </c>
      <c r="R74" s="43">
        <v>2013</v>
      </c>
      <c r="S74" s="80">
        <v>2014</v>
      </c>
    </row>
    <row r="75" spans="3:19" ht="13.5" thickBot="1" x14ac:dyDescent="0.25">
      <c r="F75" s="81" t="s">
        <v>68</v>
      </c>
      <c r="G75" s="82"/>
      <c r="H75" s="71">
        <v>12670</v>
      </c>
      <c r="I75" s="71">
        <v>11638</v>
      </c>
      <c r="J75" s="71">
        <v>13573</v>
      </c>
      <c r="K75" s="71">
        <v>15190</v>
      </c>
      <c r="L75" s="71">
        <v>17008</v>
      </c>
      <c r="M75" s="71">
        <v>18382</v>
      </c>
      <c r="N75" s="71">
        <v>17947</v>
      </c>
      <c r="O75" s="71">
        <v>20475</v>
      </c>
      <c r="P75" s="71">
        <v>20795</v>
      </c>
      <c r="Q75" s="71">
        <v>21404</v>
      </c>
      <c r="R75" s="71">
        <v>20941</v>
      </c>
      <c r="S75" s="83">
        <v>21581</v>
      </c>
    </row>
    <row r="76" spans="3:19" ht="13.5" thickBot="1" x14ac:dyDescent="0.25">
      <c r="F76" s="81" t="s">
        <v>69</v>
      </c>
      <c r="G76" s="82"/>
      <c r="H76" s="82">
        <v>308</v>
      </c>
      <c r="I76" s="82">
        <v>277</v>
      </c>
      <c r="J76" s="82">
        <v>258</v>
      </c>
      <c r="K76" s="82">
        <v>261</v>
      </c>
      <c r="L76" s="82">
        <v>279</v>
      </c>
      <c r="M76" s="82">
        <v>495</v>
      </c>
      <c r="N76" s="82">
        <v>535</v>
      </c>
      <c r="O76" s="82">
        <v>428</v>
      </c>
      <c r="P76" s="82">
        <v>524</v>
      </c>
      <c r="Q76" s="82">
        <v>472</v>
      </c>
      <c r="R76" s="82">
        <v>510</v>
      </c>
      <c r="S76" s="84">
        <v>587</v>
      </c>
    </row>
    <row r="77" spans="3:19" ht="13.5" thickBot="1" x14ac:dyDescent="0.25">
      <c r="F77" s="81" t="s">
        <v>70</v>
      </c>
      <c r="G77" s="82"/>
      <c r="H77" s="82">
        <v>-741</v>
      </c>
      <c r="I77" s="82">
        <v>-809</v>
      </c>
      <c r="J77" s="82">
        <v>-675</v>
      </c>
      <c r="K77" s="82">
        <v>-760</v>
      </c>
      <c r="L77" s="82">
        <v>-554</v>
      </c>
      <c r="M77" s="82">
        <v>-387</v>
      </c>
      <c r="N77" s="82">
        <v>-362</v>
      </c>
      <c r="O77" s="82">
        <v>-22</v>
      </c>
      <c r="P77" s="82">
        <v>-38</v>
      </c>
      <c r="Q77" s="82">
        <v>-64</v>
      </c>
      <c r="R77" s="82">
        <v>-49</v>
      </c>
      <c r="S77" s="84">
        <v>43</v>
      </c>
    </row>
    <row r="78" spans="3:19" ht="13.5" thickBot="1" x14ac:dyDescent="0.25">
      <c r="F78" s="81" t="s">
        <v>71</v>
      </c>
      <c r="G78" s="82"/>
      <c r="H78" s="82">
        <v>-599</v>
      </c>
      <c r="I78" s="71">
        <v>2467</v>
      </c>
      <c r="J78" s="71">
        <v>2034</v>
      </c>
      <c r="K78" s="71">
        <v>2317</v>
      </c>
      <c r="L78" s="71">
        <v>1649</v>
      </c>
      <c r="M78" s="82">
        <v>-543</v>
      </c>
      <c r="N78" s="71">
        <v>2355</v>
      </c>
      <c r="O78" s="82">
        <v>-86</v>
      </c>
      <c r="P78" s="82">
        <v>123</v>
      </c>
      <c r="Q78" s="82">
        <v>-871</v>
      </c>
      <c r="R78" s="82">
        <v>179</v>
      </c>
      <c r="S78" s="84" t="s">
        <v>7</v>
      </c>
    </row>
    <row r="79" spans="3:19" x14ac:dyDescent="0.2">
      <c r="F79" s="85" t="s">
        <v>29</v>
      </c>
      <c r="G79" s="86">
        <v>12670</v>
      </c>
      <c r="H79" s="86">
        <v>11638</v>
      </c>
      <c r="I79" s="86">
        <v>13573</v>
      </c>
      <c r="J79" s="86">
        <v>15190</v>
      </c>
      <c r="K79" s="86">
        <v>17008</v>
      </c>
      <c r="L79" s="86">
        <v>18382</v>
      </c>
      <c r="M79" s="86">
        <v>17947</v>
      </c>
      <c r="N79" s="86">
        <v>20475</v>
      </c>
      <c r="O79" s="86">
        <v>20795</v>
      </c>
      <c r="P79" s="86">
        <v>21404</v>
      </c>
      <c r="Q79" s="86">
        <v>20941</v>
      </c>
      <c r="R79" s="86">
        <v>21581</v>
      </c>
      <c r="S79" s="87">
        <v>22125</v>
      </c>
    </row>
    <row r="80" spans="3:19" x14ac:dyDescent="0.2"/>
    <row r="81" spans="2:22" s="8" customFormat="1" ht="13.5" thickBot="1" x14ac:dyDescent="0.25">
      <c r="F81" s="27" t="s">
        <v>87</v>
      </c>
    </row>
    <row r="82" spans="2:22" s="8" customFormat="1" ht="13.5" thickBot="1" x14ac:dyDescent="0.25">
      <c r="U82" s="92" t="s">
        <v>54</v>
      </c>
      <c r="V82" s="93" t="s">
        <v>55</v>
      </c>
    </row>
    <row r="83" spans="2:22" s="8" customFormat="1" ht="13.5" thickBot="1" x14ac:dyDescent="0.25">
      <c r="F83" s="79" t="s">
        <v>67</v>
      </c>
      <c r="G83" s="43">
        <v>2002</v>
      </c>
      <c r="H83" s="43">
        <v>2003</v>
      </c>
      <c r="I83" s="43">
        <v>2003</v>
      </c>
      <c r="J83" s="43">
        <v>2004</v>
      </c>
      <c r="K83" s="43">
        <v>2005</v>
      </c>
      <c r="L83" s="43">
        <v>2006</v>
      </c>
      <c r="M83" s="43">
        <v>2007</v>
      </c>
      <c r="N83" s="43">
        <v>2008</v>
      </c>
      <c r="O83" s="43">
        <v>2009</v>
      </c>
      <c r="P83" s="43">
        <v>2010</v>
      </c>
      <c r="Q83" s="43">
        <v>2011</v>
      </c>
      <c r="R83" s="43">
        <v>2012</v>
      </c>
      <c r="S83" s="43">
        <v>2013</v>
      </c>
      <c r="T83" s="80">
        <v>2014</v>
      </c>
      <c r="U83" s="94" t="s">
        <v>86</v>
      </c>
      <c r="V83" s="95" t="s">
        <v>62</v>
      </c>
    </row>
    <row r="84" spans="2:22" s="8" customFormat="1" ht="13.5" thickBot="1" x14ac:dyDescent="0.25">
      <c r="F84" s="81" t="s">
        <v>68</v>
      </c>
      <c r="G84" s="82"/>
      <c r="H84" s="71"/>
      <c r="I84" s="82"/>
      <c r="J84" s="72">
        <f t="shared" ref="J84:T86" si="0">(I75-H75)/H75</f>
        <v>-8.1452249408050514E-2</v>
      </c>
      <c r="K84" s="72">
        <f t="shared" si="0"/>
        <v>0.16626568138855474</v>
      </c>
      <c r="L84" s="72">
        <f t="shared" si="0"/>
        <v>0.11913357400722022</v>
      </c>
      <c r="M84" s="72">
        <f t="shared" si="0"/>
        <v>0.11968400263331139</v>
      </c>
      <c r="N84" s="72">
        <f t="shared" si="0"/>
        <v>8.0785512699905929E-2</v>
      </c>
      <c r="O84" s="72">
        <f t="shared" si="0"/>
        <v>-2.3664454357523665E-2</v>
      </c>
      <c r="P84" s="72">
        <f t="shared" si="0"/>
        <v>0.14085919652309578</v>
      </c>
      <c r="Q84" s="72">
        <f t="shared" si="0"/>
        <v>1.5628815628815629E-2</v>
      </c>
      <c r="R84" s="72">
        <f t="shared" si="0"/>
        <v>2.9285886030295746E-2</v>
      </c>
      <c r="S84" s="72">
        <f t="shared" si="0"/>
        <v>-2.1631470753130256E-2</v>
      </c>
      <c r="T84" s="72">
        <f t="shared" si="0"/>
        <v>3.0562055298218805E-2</v>
      </c>
      <c r="U84" s="69">
        <f>AVERAGE(J84:T84)</f>
        <v>5.2314231790064891E-2</v>
      </c>
      <c r="V84" s="70">
        <f>AVERAGE(N84:T84)</f>
        <v>3.5975077295668283E-2</v>
      </c>
    </row>
    <row r="85" spans="2:22" s="8" customFormat="1" ht="13.5" thickBot="1" x14ac:dyDescent="0.25">
      <c r="F85" s="81" t="s">
        <v>69</v>
      </c>
      <c r="G85" s="82"/>
      <c r="H85" s="82"/>
      <c r="I85" s="82"/>
      <c r="J85" s="72">
        <f t="shared" si="0"/>
        <v>-0.10064935064935066</v>
      </c>
      <c r="K85" s="72">
        <f t="shared" si="0"/>
        <v>-6.8592057761732855E-2</v>
      </c>
      <c r="L85" s="72">
        <f t="shared" si="0"/>
        <v>1.1627906976744186E-2</v>
      </c>
      <c r="M85" s="72">
        <f t="shared" si="0"/>
        <v>6.8965517241379309E-2</v>
      </c>
      <c r="N85" s="72">
        <f t="shared" si="0"/>
        <v>0.77419354838709675</v>
      </c>
      <c r="O85" s="72">
        <f t="shared" si="0"/>
        <v>8.0808080808080815E-2</v>
      </c>
      <c r="P85" s="72">
        <f t="shared" si="0"/>
        <v>-0.2</v>
      </c>
      <c r="Q85" s="72">
        <f t="shared" si="0"/>
        <v>0.22429906542056074</v>
      </c>
      <c r="R85" s="72">
        <f t="shared" si="0"/>
        <v>-9.9236641221374045E-2</v>
      </c>
      <c r="S85" s="72">
        <f t="shared" si="0"/>
        <v>8.050847457627118E-2</v>
      </c>
      <c r="T85" s="72">
        <f t="shared" si="0"/>
        <v>0.15098039215686274</v>
      </c>
      <c r="U85" s="69">
        <f t="shared" ref="U85:U87" si="1">AVERAGE(J85:T85)</f>
        <v>8.3900448721321644E-2</v>
      </c>
      <c r="V85" s="70">
        <f>AVERAGE(N85:T85)</f>
        <v>0.14450756001821399</v>
      </c>
    </row>
    <row r="86" spans="2:22" s="8" customFormat="1" ht="13.5" thickBot="1" x14ac:dyDescent="0.25">
      <c r="F86" s="81" t="s">
        <v>70</v>
      </c>
      <c r="G86" s="82"/>
      <c r="H86" s="82"/>
      <c r="I86" s="82"/>
      <c r="J86" s="72">
        <f t="shared" si="0"/>
        <v>9.1767881241565458E-2</v>
      </c>
      <c r="K86" s="72">
        <f t="shared" si="0"/>
        <v>-0.16563658838071693</v>
      </c>
      <c r="L86" s="72">
        <f t="shared" si="0"/>
        <v>0.12592592592592591</v>
      </c>
      <c r="M86" s="72">
        <f t="shared" si="0"/>
        <v>-0.27105263157894738</v>
      </c>
      <c r="N86" s="72">
        <f t="shared" si="0"/>
        <v>-0.30144404332129965</v>
      </c>
      <c r="O86" s="72">
        <f t="shared" si="0"/>
        <v>-6.4599483204134361E-2</v>
      </c>
      <c r="P86" s="72">
        <f t="shared" si="0"/>
        <v>-0.93922651933701662</v>
      </c>
      <c r="Q86" s="72">
        <f t="shared" si="0"/>
        <v>0.72727272727272729</v>
      </c>
      <c r="R86" s="72">
        <f t="shared" si="0"/>
        <v>0.68421052631578949</v>
      </c>
      <c r="S86" s="72">
        <f t="shared" si="0"/>
        <v>-0.234375</v>
      </c>
      <c r="T86" s="72">
        <f t="shared" si="0"/>
        <v>-1.8775510204081634</v>
      </c>
      <c r="U86" s="69">
        <f t="shared" si="1"/>
        <v>-0.20224620231584273</v>
      </c>
      <c r="V86" s="70">
        <f>AVERAGE(N86:T86)</f>
        <v>-0.28653040181172817</v>
      </c>
    </row>
    <row r="87" spans="2:22" s="8" customFormat="1" ht="13.5" thickBot="1" x14ac:dyDescent="0.25">
      <c r="F87" s="85" t="s">
        <v>29</v>
      </c>
      <c r="G87" s="82"/>
      <c r="H87" s="82"/>
      <c r="I87" s="72">
        <f t="shared" ref="I87:T87" si="2">(H79-G79)/G79</f>
        <v>-8.1452249408050514E-2</v>
      </c>
      <c r="J87" s="72">
        <f t="shared" si="2"/>
        <v>0.16626568138855474</v>
      </c>
      <c r="K87" s="72">
        <f t="shared" si="2"/>
        <v>0.11913357400722022</v>
      </c>
      <c r="L87" s="72">
        <f t="shared" si="2"/>
        <v>0.11968400263331139</v>
      </c>
      <c r="M87" s="72">
        <f t="shared" si="2"/>
        <v>8.0785512699905929E-2</v>
      </c>
      <c r="N87" s="72">
        <f t="shared" si="2"/>
        <v>-2.3664454357523665E-2</v>
      </c>
      <c r="O87" s="72">
        <f t="shared" si="2"/>
        <v>0.14085919652309578</v>
      </c>
      <c r="P87" s="72">
        <f t="shared" si="2"/>
        <v>1.5628815628815629E-2</v>
      </c>
      <c r="Q87" s="72">
        <f t="shared" si="2"/>
        <v>2.9285886030295746E-2</v>
      </c>
      <c r="R87" s="72">
        <f t="shared" si="2"/>
        <v>-2.1631470753130256E-2</v>
      </c>
      <c r="S87" s="72">
        <f t="shared" si="2"/>
        <v>3.0562055298218805E-2</v>
      </c>
      <c r="T87" s="72">
        <f t="shared" si="2"/>
        <v>2.5207358324452065E-2</v>
      </c>
      <c r="U87" s="69">
        <f t="shared" si="1"/>
        <v>6.2010559765746924E-2</v>
      </c>
      <c r="V87" s="70">
        <f>AVERAGE(N87:S87)</f>
        <v>2.8506671394962008E-2</v>
      </c>
    </row>
    <row r="88" spans="2:22" x14ac:dyDescent="0.2">
      <c r="B88"/>
    </row>
    <row r="89" spans="2:22" x14ac:dyDescent="0.2">
      <c r="B89"/>
    </row>
    <row r="90" spans="2:22" x14ac:dyDescent="0.2">
      <c r="C90" s="34" t="s">
        <v>72</v>
      </c>
    </row>
    <row r="91" spans="2:22" x14ac:dyDescent="0.2"/>
    <row r="92" spans="2:22" x14ac:dyDescent="0.2">
      <c r="F92" s="27" t="s">
        <v>73</v>
      </c>
    </row>
    <row r="93" spans="2:22" x14ac:dyDescent="0.2"/>
    <row r="94" spans="2:22" ht="13.5" thickBot="1" x14ac:dyDescent="0.25">
      <c r="F94" s="88" t="s">
        <v>74</v>
      </c>
      <c r="G94" s="71">
        <v>113794186</v>
      </c>
    </row>
    <row r="95" spans="2:22" ht="13.5" thickBot="1" x14ac:dyDescent="0.25">
      <c r="F95" s="88" t="s">
        <v>43</v>
      </c>
      <c r="G95" s="71">
        <v>114614096</v>
      </c>
    </row>
    <row r="96" spans="2:22" ht="13.5" thickBot="1" x14ac:dyDescent="0.25">
      <c r="F96" s="88" t="s">
        <v>44</v>
      </c>
      <c r="G96" s="71">
        <f>G95-G94</f>
        <v>819910</v>
      </c>
    </row>
    <row r="97" spans="6:7" ht="13.5" thickBot="1" x14ac:dyDescent="0.25">
      <c r="F97" s="88" t="s">
        <v>50</v>
      </c>
      <c r="G97" s="72">
        <f>G96/G94</f>
        <v>7.2052011514894092E-3</v>
      </c>
    </row>
    <row r="98" spans="6:7" x14ac:dyDescent="0.2"/>
    <row r="99" spans="6:7" x14ac:dyDescent="0.2"/>
    <row r="100" spans="6:7" x14ac:dyDescent="0.2"/>
  </sheetData>
  <mergeCells count="25">
    <mergeCell ref="R40:R41"/>
    <mergeCell ref="L40:L41"/>
    <mergeCell ref="M40:M41"/>
    <mergeCell ref="N40:N41"/>
    <mergeCell ref="O40:O41"/>
    <mergeCell ref="P40:P41"/>
    <mergeCell ref="Q40:Q41"/>
    <mergeCell ref="F40:F41"/>
    <mergeCell ref="G40:G41"/>
    <mergeCell ref="H40:H41"/>
    <mergeCell ref="I40:I41"/>
    <mergeCell ref="J40:J41"/>
    <mergeCell ref="K40:K41"/>
    <mergeCell ref="L33:L34"/>
    <mergeCell ref="M33:M34"/>
    <mergeCell ref="N33:N34"/>
    <mergeCell ref="O33:O34"/>
    <mergeCell ref="P33:P34"/>
    <mergeCell ref="Q33:Q34"/>
    <mergeCell ref="F33:F34"/>
    <mergeCell ref="G33:G34"/>
    <mergeCell ref="H33:H34"/>
    <mergeCell ref="I33:I34"/>
    <mergeCell ref="J33:J34"/>
    <mergeCell ref="K33:K3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Cover</vt:lpstr>
      <vt:lpstr>Contents</vt:lpstr>
      <vt:lpstr>Disclaimer</vt:lpstr>
      <vt:lpstr>Demand Forecasts</vt:lpstr>
      <vt:lpstr>Demand Forecast Comparison</vt:lpstr>
      <vt:lpstr>AEMC Electricity Prices</vt:lpstr>
      <vt:lpstr>CORE RESPONSE TO AER</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Jessica Neong</dc:creator>
  <cp:lastModifiedBy>Jessica Neong</cp:lastModifiedBy>
  <dcterms:created xsi:type="dcterms:W3CDTF">2013-08-06T07:25:23Z</dcterms:created>
  <dcterms:modified xsi:type="dcterms:W3CDTF">2015-02-25T23:03:20Z</dcterms:modified>
</cp:coreProperties>
</file>