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270" windowWidth="20730" windowHeight="11010" activeTab="3"/>
  </bookViews>
  <sheets>
    <sheet name="Cover" sheetId="13" r:id="rId1"/>
    <sheet name="Reliability Targets" sheetId="11" r:id="rId2"/>
    <sheet name="Reliability Incentive Rates" sheetId="5" r:id="rId3"/>
    <sheet name="Telephone targets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max1">'[1]S-factor'!#REF!</definedName>
    <definedName name="_min1">'[1]S-factor'!#REF!</definedName>
    <definedName name="abc">#REF!</definedName>
    <definedName name="anscount" hidden="1">1</definedName>
    <definedName name="Asset1">#REF!</definedName>
    <definedName name="Asset10">#REF!</definedName>
    <definedName name="Asset11">#REF!</definedName>
    <definedName name="asset11a">#REF!</definedName>
    <definedName name="Asset12">#REF!</definedName>
    <definedName name="Asset13">#REF!</definedName>
    <definedName name="Asset14">#REF!</definedName>
    <definedName name="Asset15">#REF!</definedName>
    <definedName name="Asset16">#REF!</definedName>
    <definedName name="Asset17">#REF!</definedName>
    <definedName name="Asset18">#REF!</definedName>
    <definedName name="Asset19">#REF!</definedName>
    <definedName name="Asset2">#REF!</definedName>
    <definedName name="Asset20">#REF!</definedName>
    <definedName name="Asset21">'[2]4. Outputs to PTRM '!$D$27</definedName>
    <definedName name="Asset22">'[2]4. Outputs to PTRM '!$D$28</definedName>
    <definedName name="Asset23">'[2]4. Outputs to PTRM '!$D$29</definedName>
    <definedName name="Asset24">'[2]4. Outputs to PTRM '!$D$30</definedName>
    <definedName name="Asset25">'[2]4. Outputs to PTRM '!$D$31</definedName>
    <definedName name="Asset26">'[2]4. Outputs to PTRM '!$D$32</definedName>
    <definedName name="Asset27">'[2]4. Outputs to PTRM '!$D$33</definedName>
    <definedName name="Asset28">'[2]4. Outputs to PTRM '!$D$34</definedName>
    <definedName name="Asset29">'[2]4. Outputs to PTRM '!$D$35</definedName>
    <definedName name="Asset3">#REF!</definedName>
    <definedName name="Asset30">'[2]4. Outputs to PTRM '!$D$36</definedName>
    <definedName name="Asset31">'[2]4. Outputs to PTRM '!$D$37</definedName>
    <definedName name="Asset32">'[2]4. Outputs to PTRM '!$D$38</definedName>
    <definedName name="Asset33">'[2]4. Outputs to PTRM '!$D$39</definedName>
    <definedName name="Asset34">'[2]4. Outputs to PTRM '!$D$40</definedName>
    <definedName name="Asset35">'[2]4. Outputs to PTRM '!$D$41</definedName>
    <definedName name="Asset36">'[2]4. Outputs to PTRM '!$D$42</definedName>
    <definedName name="Asset37">'[2]4. Outputs to PTRM '!$D$43</definedName>
    <definedName name="Asset38">'[2]4. Outputs to PTRM '!$D$44</definedName>
    <definedName name="Asset39">'[2]4. Outputs to PTRM '!$D$45</definedName>
    <definedName name="Asset4">#REF!</definedName>
    <definedName name="Asset40">'[2]4. Outputs to PTRM '!$D$46</definedName>
    <definedName name="Asset41">'[2]4. Outputs to PTRM '!$D$47</definedName>
    <definedName name="Asset42">'[2]4. Outputs to PTRM '!$D$48</definedName>
    <definedName name="Asset43">'[2]4. Outputs to PTRM '!$D$49</definedName>
    <definedName name="Asset44">'[2]4. Outputs to PTRM '!$D$50</definedName>
    <definedName name="Asset45">'[2]4. Outputs to PTRM '!$D$51</definedName>
    <definedName name="Asset5">#REF!</definedName>
    <definedName name="Asset6">#REF!</definedName>
    <definedName name="Asset7">#REF!</definedName>
    <definedName name="Asset8">#REF!</definedName>
    <definedName name="Asset9">#REF!</definedName>
    <definedName name="AssetsRAB">#REF!</definedName>
    <definedName name="Assumptions">#REF!</definedName>
    <definedName name="AugexModel">#REF!</definedName>
    <definedName name="BusinessDetails">#REF!</definedName>
    <definedName name="C10000000">#REF!</definedName>
    <definedName name="CableQty">'[3]4 Cable'!$I$12:$N$15</definedName>
    <definedName name="Calendar_years">'[1]AER Inputs'!#REF!</definedName>
    <definedName name="cap_max">'[1]AER Inputs'!$D$6</definedName>
    <definedName name="cap_max1">#REF!</definedName>
    <definedName name="cap_max2">#REF!</definedName>
    <definedName name="cap_min">'[1]AER Inputs'!$D$7</definedName>
    <definedName name="cap_min1">#REF!</definedName>
    <definedName name="cap_min2">#REF!</definedName>
    <definedName name="CondQty">'[3]3 Conductor'!$I$30:$N$33</definedName>
    <definedName name="Connections">#REF!</definedName>
    <definedName name="ContingentProjects">#REF!</definedName>
    <definedName name="CRCP">'[4]1.0 Business &amp; other details  '!$C$38:$G$38</definedName>
    <definedName name="CRCP_Span">"2010-11 to 2014-15"</definedName>
    <definedName name="CRCP_y1">'[4]1.0 Business &amp; other details  '!$C$38</definedName>
    <definedName name="CRCP_y2">'[4]1.0 Business &amp; other details  '!$D$38</definedName>
    <definedName name="CRCP_y3">'[4]1.0 Business &amp; other details  '!$E$38</definedName>
    <definedName name="CRCP_y4">'[4]1.0 Business &amp; other details  '!$F$38</definedName>
    <definedName name="CRCP_y5">'[4]1.0 Business &amp; other details  '!$G$38</definedName>
    <definedName name="cs_max">'[1]AER Inputs'!$D$9</definedName>
    <definedName name="cs_min">'[1]AER Inputs'!$D$10</definedName>
    <definedName name="CustomerNumbers">#REF!</definedName>
    <definedName name="CY">'[1]AER Inputs'!#REF!</definedName>
    <definedName name="dms_FRCPlength_Num">'[5]Business &amp; other details'!$C$81</definedName>
    <definedName name="DNSP">[6]Outcomes!$B$2</definedName>
    <definedName name="DollarReal">'[4]1.0 Business &amp; other details  '!$C$55</definedName>
    <definedName name="Dr">'[2]4. Outputs to PTRM '!$G$306</definedName>
    <definedName name="Dv">'[2]4. Outputs to PTRM '!$G$304</definedName>
    <definedName name="e">[7]Strategies!$B$6:$Q$160</definedName>
    <definedName name="EBSS">#REF!</definedName>
    <definedName name="Emergency">#REF!</definedName>
    <definedName name="EnvironmentalFactors">#REF!</definedName>
    <definedName name="ExpenditureOtherPersons">#REF!</definedName>
    <definedName name="ExpenditureSummary">#REF!</definedName>
    <definedName name="f">'[1]AER Inputs'!#REF!</definedName>
    <definedName name="FeeBasedServices">#REF!</definedName>
    <definedName name="Financial_years">'[1]AER Inputs'!#REF!</definedName>
    <definedName name="FRCP">'[4]1.0 Business &amp; other details  '!$C$35:$G$35</definedName>
    <definedName name="FRCP_span">"2015-20"</definedName>
    <definedName name="FRCP_y1">'[4]1.0 Business &amp; other details  '!$C$35</definedName>
    <definedName name="FRCP_y2">'[4]1.0 Business &amp; other details  '!$D$35</definedName>
    <definedName name="FRCP_y3">'[4]1.0 Business &amp; other details  '!$E$35</definedName>
    <definedName name="FRCP_y4">'[4]1.0 Business &amp; other details  '!$F$35</definedName>
    <definedName name="FRCP_y5">'[4]1.0 Business &amp; other details  '!$G$35</definedName>
    <definedName name="FY">'[1]AER Inputs'!#REF!</definedName>
    <definedName name="HistoricalMEDs">#REF!</definedName>
    <definedName name="ics_max">'[1]AER Inputs'!$D$12</definedName>
    <definedName name="ics_min">'[1]AER Inputs'!$D$13</definedName>
    <definedName name="IndicativeBillAmount">#REF!</definedName>
    <definedName name="InputCostEscalation">#REF!</definedName>
    <definedName name="Instructions">#REF!</definedName>
    <definedName name="Maintenance">#REF!</definedName>
    <definedName name="MaterialProjects">#REF!</definedName>
    <definedName name="max">'[1]S-factor'!#REF!</definedName>
    <definedName name="Metering">#REF!</definedName>
    <definedName name="min">'[1]S-factor'!#REF!</definedName>
    <definedName name="NonNetwork">#REF!</definedName>
    <definedName name="Obligations">#REF!</definedName>
    <definedName name="OperationalData">#REF!</definedName>
    <definedName name="Opex">#REF!</definedName>
    <definedName name="Outages">#REF!</definedName>
    <definedName name="Overheads">#REF!</definedName>
    <definedName name="P_0">#REF!</definedName>
    <definedName name="PhysicalAssets">#REF!</definedName>
    <definedName name="PoleQty">'[3]1 Poles'!$I$39:$N$42</definedName>
    <definedName name="PoliciesProcedures">#REF!</definedName>
    <definedName name="PRCP_y1">'[4]1.0 Business &amp; other details  '!$C$41</definedName>
    <definedName name="PRCP_y2">'[4]1.0 Business &amp; other details  '!$D$41</definedName>
    <definedName name="PRCP_y3">'[4]1.0 Business &amp; other details  '!$E$41</definedName>
    <definedName name="PRCP_y4">'[4]1.0 Business &amp; other details  '!$F$41</definedName>
    <definedName name="PRCP_y5">'[4]1.0 Business &amp; other details  '!$G$41</definedName>
    <definedName name="pretax_WACC">#REF!</definedName>
    <definedName name="_xlnm.Print_Area" localSheetId="2">'Reliability Incentive Rates'!$A$1:$M$120</definedName>
    <definedName name="_xlnm.Print_Area" localSheetId="3">'Telephone targets'!$A$1:$Q$27</definedName>
    <definedName name="Project_Lead_Times">'[8]Lead times'!$A$7:$D$23</definedName>
    <definedName name="Project_Lead_Times_Local">'[9]Lead times'!$A$5:$D$22</definedName>
    <definedName name="Provisions">#REF!</definedName>
    <definedName name="PUBLICLIGHT1">#REF!</definedName>
    <definedName name="PUBLICLIGHT2">#REF!</definedName>
    <definedName name="PublicLighting">#REF!</definedName>
    <definedName name="qryXLDateListOutput">#REF!</definedName>
    <definedName name="qryXLOutput">#REF!</definedName>
    <definedName name="qryXLOutputAssetClass">#REF!</definedName>
    <definedName name="qryXLOutputAssetClassGroups">#REF!</definedName>
    <definedName name="QualityOfServices">#REF!</definedName>
    <definedName name="QuotedServices">#REF!</definedName>
    <definedName name="RCP_1to5">"2015-16 to 2019-20"</definedName>
    <definedName name="ReliabilityPerformance">#REF!</definedName>
    <definedName name="Repex">#REF!</definedName>
    <definedName name="Revenue">#REF!</definedName>
    <definedName name="S_1">'[1]S-factor'!#REF!</definedName>
    <definedName name="S_10">'[1]S-factor'!#REF!</definedName>
    <definedName name="S_11">'[1]S-factor'!#REF!</definedName>
    <definedName name="S_12">'[1]S-factor'!#REF!</definedName>
    <definedName name="S_13">'[1]S-factor'!#REF!</definedName>
    <definedName name="S_14">'[1]S-factor'!#REF!</definedName>
    <definedName name="S_15">'[1]S-factor'!#REF!</definedName>
    <definedName name="S_16">'[1]S-factor'!#REF!</definedName>
    <definedName name="S_17">'[1]S-factor'!#REF!</definedName>
    <definedName name="S_18">'[1]S-factor'!#REF!</definedName>
    <definedName name="S_19">'[1]S-factor'!#REF!</definedName>
    <definedName name="S_2">'[1]S-factor'!#REF!</definedName>
    <definedName name="S_20">'[1]S-factor'!#REF!</definedName>
    <definedName name="S_21">'[1]S-factor'!#REF!</definedName>
    <definedName name="S_22">'[1]S-factor'!#REF!</definedName>
    <definedName name="S_23">'[1]S-factor'!#REF!</definedName>
    <definedName name="S_24">'[1]S-factor'!#REF!</definedName>
    <definedName name="S_3">'[1]S-factor'!#REF!</definedName>
    <definedName name="S_4">'[1]S-factor'!#REF!</definedName>
    <definedName name="S_5">'[1]S-factor'!#REF!</definedName>
    <definedName name="S_6">'[1]S-factor'!#REF!</definedName>
    <definedName name="S_7">'[1]S-factor'!#REF!</definedName>
    <definedName name="S_8">'[1]S-factor'!#REF!</definedName>
    <definedName name="S_9">'[1]S-factor'!#REF!</definedName>
    <definedName name="S_dash_1">'[1]S-factor'!#REF!</definedName>
    <definedName name="Sb_1">'[1]S-factor'!#REF!</definedName>
    <definedName name="Sb_10">'[1]S-factor'!#REF!</definedName>
    <definedName name="Sb_11">'[1]S-factor'!#REF!</definedName>
    <definedName name="Sb_12">'[1]S-factor'!#REF!</definedName>
    <definedName name="Sb_13">'[1]S-factor'!#REF!</definedName>
    <definedName name="Sb_14">'[1]S-factor'!#REF!</definedName>
    <definedName name="Sb_15">'[1]S-factor'!#REF!</definedName>
    <definedName name="Sb_16">'[1]S-factor'!#REF!</definedName>
    <definedName name="Sb_17">'[1]S-factor'!#REF!</definedName>
    <definedName name="Sb_18">'[1]S-factor'!#REF!</definedName>
    <definedName name="Sb_19">'[1]S-factor'!#REF!</definedName>
    <definedName name="Sb_2">'[1]S-factor'!#REF!</definedName>
    <definedName name="Sb_20">'[1]S-factor'!#REF!</definedName>
    <definedName name="Sb_21">'[1]S-factor'!#REF!</definedName>
    <definedName name="Sb_22">'[1]S-factor'!#REF!</definedName>
    <definedName name="Sb_23">'[1]S-factor'!#REF!</definedName>
    <definedName name="Sb_24">'[1]S-factor'!#REF!</definedName>
    <definedName name="Sb_3">'[1]S-factor'!#REF!</definedName>
    <definedName name="Sb_4">'[1]S-factor'!#REF!</definedName>
    <definedName name="Sb_5">'[1]S-factor'!#REF!</definedName>
    <definedName name="Sb_6">'[1]S-factor'!#REF!</definedName>
    <definedName name="Sb_7">'[1]S-factor'!#REF!</definedName>
    <definedName name="Sb_8">'[1]S-factor'!#REF!</definedName>
    <definedName name="Sb_9">'[1]S-factor'!#REF!</definedName>
    <definedName name="Sbar_1">'[1]S-factor'!#REF!</definedName>
    <definedName name="Sbar_10">'[1]S-factor'!#REF!</definedName>
    <definedName name="Sbar_11">'[1]S-factor'!#REF!</definedName>
    <definedName name="Sbar_12">'[1]S-factor'!#REF!</definedName>
    <definedName name="Sbar_13">'[1]S-factor'!#REF!</definedName>
    <definedName name="Sbar_14">'[1]S-factor'!#REF!</definedName>
    <definedName name="Sbar_15">'[1]S-factor'!#REF!</definedName>
    <definedName name="Sbar_16">'[1]S-factor'!#REF!</definedName>
    <definedName name="Sbar_17">'[1]S-factor'!#REF!</definedName>
    <definedName name="Sbar_18">'[1]S-factor'!#REF!</definedName>
    <definedName name="Sbar_19">'[1]S-factor'!#REF!</definedName>
    <definedName name="Sbar_2">'[1]S-factor'!#REF!</definedName>
    <definedName name="Sbar_20">'[1]S-factor'!#REF!</definedName>
    <definedName name="Sbar_3">'[1]S-factor'!#REF!</definedName>
    <definedName name="Sbar_4">'[1]S-factor'!#REF!</definedName>
    <definedName name="Sbar_5">'[1]S-factor'!#REF!</definedName>
    <definedName name="Sbar_6">'[1]S-factor'!#REF!</definedName>
    <definedName name="Sbar_7">'[1]S-factor'!#REF!</definedName>
    <definedName name="Sbar_8">'[1]S-factor'!#REF!</definedName>
    <definedName name="Sbar_9">'[1]S-factor'!#REF!</definedName>
    <definedName name="SCADA1">#REF!</definedName>
    <definedName name="SCADA2">#REF!</definedName>
    <definedName name="sdash_1">'[1]S-factor'!#REF!</definedName>
    <definedName name="Sdash_10">'[1]S-factor'!#REF!</definedName>
    <definedName name="Sdash_11">'[1]S-factor'!#REF!</definedName>
    <definedName name="Sdash_12">'[1]S-factor'!#REF!</definedName>
    <definedName name="Sdash_13">'[1]S-factor'!#REF!</definedName>
    <definedName name="Sdash_14">'[1]S-factor'!#REF!</definedName>
    <definedName name="Sdash_15">'[1]S-factor'!#REF!</definedName>
    <definedName name="Sdash_16">'[1]S-factor'!#REF!</definedName>
    <definedName name="Sdash_17">'[1]S-factor'!#REF!</definedName>
    <definedName name="Sdash_18">'[1]S-factor'!#REF!</definedName>
    <definedName name="Sdash_19">'[1]S-factor'!#REF!</definedName>
    <definedName name="Sdash_2">'[1]S-factor'!#REF!</definedName>
    <definedName name="Sdash_20">'[1]S-factor'!#REF!</definedName>
    <definedName name="Sdash_21">'[1]S-factor'!#REF!</definedName>
    <definedName name="Sdash_22">'[1]S-factor'!#REF!</definedName>
    <definedName name="Sdash_23">'[1]S-factor'!#REF!</definedName>
    <definedName name="Sdash_24">'[1]S-factor'!#REF!</definedName>
    <definedName name="Sdash_3">'[1]S-factor'!#REF!</definedName>
    <definedName name="Sdash_4">'[1]S-factor'!#REF!</definedName>
    <definedName name="Sdash_5">'[1]S-factor'!#REF!</definedName>
    <definedName name="Sdash_6">'[1]S-factor'!#REF!</definedName>
    <definedName name="Sdash_7">'[1]S-factor'!#REF!</definedName>
    <definedName name="Sdash_8">'[1]S-factor'!#REF!</definedName>
    <definedName name="Sdash_9">'[1]S-factor'!#REF!</definedName>
    <definedName name="Sdoubleprime_1">'[1]S-factor'!#REF!</definedName>
    <definedName name="Sdoubleprime_10">'[1]S-factor'!#REF!</definedName>
    <definedName name="Sdoubleprime_11">'[1]S-factor'!#REF!</definedName>
    <definedName name="Sdoubleprime_12">'[1]S-factor'!#REF!</definedName>
    <definedName name="Sdoubleprime_13">'[1]S-factor'!#REF!</definedName>
    <definedName name="Sdoubleprime_14">'[1]S-factor'!#REF!</definedName>
    <definedName name="Sdoubleprime_15">'[1]S-factor'!#REF!</definedName>
    <definedName name="Sdoubleprime_16">'[1]S-factor'!#REF!</definedName>
    <definedName name="Sdoubleprime_17">'[1]S-factor'!#REF!</definedName>
    <definedName name="Sdoubleprime_18">'[1]S-factor'!#REF!</definedName>
    <definedName name="Sdoubleprime_19">'[1]S-factor'!#REF!</definedName>
    <definedName name="Sdoubleprime_2">'[1]S-factor'!#REF!</definedName>
    <definedName name="Sdoubleprime_20">'[1]S-factor'!#REF!</definedName>
    <definedName name="Sdoubleprime_3">'[1]S-factor'!#REF!</definedName>
    <definedName name="Sdoubleprime_4">'[1]S-factor'!#REF!</definedName>
    <definedName name="Sdoubleprime_5">'[1]S-factor'!#REF!</definedName>
    <definedName name="Sdoubleprime_6">'[1]S-factor'!#REF!</definedName>
    <definedName name="Sdoubleprime_7">'[1]S-factor'!#REF!</definedName>
    <definedName name="Sdoubleprime_8">'[1]S-factor'!#REF!</definedName>
    <definedName name="Sdoubleprime_9">'[1]S-factor'!#REF!</definedName>
    <definedName name="SelfInsurance">#REF!</definedName>
    <definedName name="SERV1">#REF!</definedName>
    <definedName name="SERV2">#REF!</definedName>
    <definedName name="Services">#REF!</definedName>
    <definedName name="ServicesIndicativePrices">#REF!</definedName>
    <definedName name="SGEAR1">#REF!</definedName>
    <definedName name="SGEAR2">#REF!</definedName>
    <definedName name="SharedAssets">#REF!</definedName>
    <definedName name="Source_Cost">'[10]Source Data'!$A$58:$AG$381</definedName>
    <definedName name="Sprime_1">'[1]S-factor'!#REF!</definedName>
    <definedName name="Sprime_10">'[1]S-factor'!#REF!</definedName>
    <definedName name="Sprime_11">'[1]S-factor'!#REF!</definedName>
    <definedName name="Sprime_12">'[1]S-factor'!#REF!</definedName>
    <definedName name="Sprime_13">'[1]S-factor'!#REF!</definedName>
    <definedName name="Sprime_14">'[1]S-factor'!#REF!</definedName>
    <definedName name="Sprime_15">'[1]S-factor'!#REF!</definedName>
    <definedName name="Sprime_16">'[1]S-factor'!#REF!</definedName>
    <definedName name="Sprime_17">'[1]S-factor'!#REF!</definedName>
    <definedName name="Sprime_18">'[1]S-factor'!#REF!</definedName>
    <definedName name="Sprime_19">'[1]S-factor'!#REF!</definedName>
    <definedName name="Sprime_2">'[1]S-factor'!#REF!</definedName>
    <definedName name="Sprime_20">'[1]S-factor'!#REF!</definedName>
    <definedName name="Sprime_3">'[1]S-factor'!#REF!</definedName>
    <definedName name="Sprime_4">'[1]S-factor'!#REF!</definedName>
    <definedName name="Sprime_5">'[1]S-factor'!#REF!</definedName>
    <definedName name="Sprime_6">'[1]S-factor'!#REF!</definedName>
    <definedName name="Sprime_7">'[1]S-factor'!#REF!</definedName>
    <definedName name="Sprime_8">'[1]S-factor'!#REF!</definedName>
    <definedName name="Sprime_9">'[1]S-factor'!#REF!</definedName>
    <definedName name="Strategies">[11]Strategies!$B$7:$Q$141</definedName>
    <definedName name="TAB_2111">#REF!</definedName>
    <definedName name="TelephoneAnswering">#REF!</definedName>
    <definedName name="TradingName">'[4]1.0 Business &amp; other details  '!$C$14</definedName>
    <definedName name="TRANS1">#REF!</definedName>
    <definedName name="TRANS2">#REF!</definedName>
    <definedName name="UGRNDCAB1">#REF!</definedName>
    <definedName name="UGRNDCAB2">#REF!</definedName>
    <definedName name="VCR_CBD">'[1]AER Inputs'!#REF!</definedName>
    <definedName name="VCR_CBD1">#REF!</definedName>
    <definedName name="VCR_CBD2">#REF!</definedName>
    <definedName name="VCR_longrural">'[1]AER Inputs'!#REF!</definedName>
    <definedName name="VCR_longrural1">#REF!</definedName>
    <definedName name="VCR_longrural2">#REF!</definedName>
    <definedName name="VCR_shortrural">'[1]AER Inputs'!#REF!</definedName>
    <definedName name="VCR_shortrural1">#REF!</definedName>
    <definedName name="VCR_shortrural2">#REF!</definedName>
    <definedName name="VCR_urban">'[1]AER Inputs'!#REF!</definedName>
    <definedName name="VCR_urban1">#REF!</definedName>
    <definedName name="VCR_urban2">#REF!</definedName>
    <definedName name="WACC1">#REF!</definedName>
    <definedName name="WACC2">#REF!</definedName>
    <definedName name="X_0">#REF!</definedName>
    <definedName name="X_1">#REF!</definedName>
    <definedName name="X_2">#REF!</definedName>
    <definedName name="X_3">#REF!</definedName>
    <definedName name="X_4">#REF!</definedName>
    <definedName name="X0_1">#REF!</definedName>
    <definedName name="X0_2">#REF!</definedName>
    <definedName name="X0_3">#REF!</definedName>
    <definedName name="X0_32">#REF!</definedName>
    <definedName name="YEAR">[6]Outcomes!$B$3</definedName>
    <definedName name="Years">'[12]1.0 Business &amp; other details  '!$C$35:$H$35</definedName>
  </definedNames>
  <calcPr calcId="145621"/>
</workbook>
</file>

<file path=xl/calcChain.xml><?xml version="1.0" encoding="utf-8"?>
<calcChain xmlns="http://schemas.openxmlformats.org/spreadsheetml/2006/main">
  <c r="F86" i="5" l="1"/>
  <c r="F87" i="5" s="1"/>
  <c r="F88" i="5" l="1"/>
  <c r="F89" i="5" s="1"/>
  <c r="F90" i="5" s="1"/>
  <c r="F91" i="5" s="1"/>
  <c r="I22" i="12" l="1"/>
  <c r="I24" i="12" s="1"/>
  <c r="I13" i="12" s="1"/>
  <c r="H22" i="12"/>
  <c r="H24" i="12" s="1"/>
  <c r="H13" i="12" s="1"/>
  <c r="G22" i="12"/>
  <c r="G24" i="12" s="1"/>
  <c r="G13" i="12" s="1"/>
  <c r="F22" i="12"/>
  <c r="E22" i="12"/>
  <c r="E24" i="12" s="1"/>
  <c r="J19" i="12"/>
  <c r="K13" i="12"/>
  <c r="B6" i="12"/>
  <c r="F24" i="12" l="1"/>
  <c r="F13" i="12" s="1"/>
  <c r="J24" i="12"/>
  <c r="E13" i="12"/>
  <c r="J13" i="12" l="1"/>
  <c r="L13" i="12" s="1"/>
  <c r="M13" i="12" l="1"/>
  <c r="L48" i="5"/>
  <c r="K48" i="5"/>
  <c r="J48" i="5"/>
  <c r="I48" i="5"/>
  <c r="H48" i="5"/>
  <c r="G48" i="5"/>
  <c r="E64" i="5" l="1"/>
  <c r="H49" i="5" l="1"/>
  <c r="L49" i="5"/>
  <c r="G49" i="5"/>
  <c r="J49" i="5"/>
  <c r="K49" i="5"/>
  <c r="I49" i="5"/>
  <c r="B6" i="11" l="1"/>
  <c r="J38" i="11"/>
  <c r="E41" i="11"/>
  <c r="F41" i="11"/>
  <c r="G41" i="11"/>
  <c r="H41" i="11"/>
  <c r="I41" i="11"/>
  <c r="J44" i="11"/>
  <c r="E47" i="11"/>
  <c r="F47" i="11"/>
  <c r="G47" i="11"/>
  <c r="H47" i="11"/>
  <c r="I47" i="11"/>
  <c r="J50" i="11"/>
  <c r="E53" i="11"/>
  <c r="F53" i="11"/>
  <c r="G53" i="11"/>
  <c r="H53" i="11"/>
  <c r="I53" i="11"/>
  <c r="J56" i="11"/>
  <c r="E59" i="11"/>
  <c r="F59" i="11"/>
  <c r="G59" i="11"/>
  <c r="H59" i="11"/>
  <c r="I59" i="11"/>
  <c r="J62" i="11"/>
  <c r="E65" i="11"/>
  <c r="F65" i="11"/>
  <c r="G65" i="11"/>
  <c r="H65" i="11"/>
  <c r="I65" i="11"/>
  <c r="J68" i="11"/>
  <c r="E71" i="11"/>
  <c r="F71" i="11"/>
  <c r="G71" i="11"/>
  <c r="H71" i="11"/>
  <c r="I71" i="11"/>
  <c r="J74" i="11"/>
  <c r="E77" i="11"/>
  <c r="F77" i="11"/>
  <c r="G77" i="11"/>
  <c r="H77" i="11"/>
  <c r="I77" i="11"/>
  <c r="J80" i="11"/>
  <c r="E83" i="11"/>
  <c r="F83" i="11"/>
  <c r="G83" i="11"/>
  <c r="H83" i="11"/>
  <c r="I83" i="11"/>
  <c r="F86" i="11" l="1"/>
  <c r="F89" i="11" s="1"/>
  <c r="E86" i="11"/>
  <c r="E89" i="11" s="1"/>
  <c r="H86" i="11"/>
  <c r="H87" i="11" s="1"/>
  <c r="I86" i="11"/>
  <c r="I87" i="11" s="1"/>
  <c r="G86" i="11"/>
  <c r="G89" i="11" s="1"/>
  <c r="G87" i="11" l="1"/>
  <c r="G84" i="11" s="1"/>
  <c r="G85" i="11" s="1"/>
  <c r="G26" i="11" s="1"/>
  <c r="F87" i="11"/>
  <c r="F66" i="11" s="1"/>
  <c r="E87" i="11"/>
  <c r="E54" i="11" s="1"/>
  <c r="E55" i="11" s="1"/>
  <c r="H89" i="11"/>
  <c r="I89" i="11"/>
  <c r="H60" i="11"/>
  <c r="H84" i="11"/>
  <c r="H48" i="11"/>
  <c r="H72" i="11"/>
  <c r="H78" i="11"/>
  <c r="H66" i="11"/>
  <c r="H54" i="11"/>
  <c r="H42" i="11"/>
  <c r="F42" i="11"/>
  <c r="F78" i="11"/>
  <c r="G48" i="11"/>
  <c r="G49" i="11" s="1"/>
  <c r="G20" i="11" s="1"/>
  <c r="F49" i="11"/>
  <c r="F20" i="11" s="1"/>
  <c r="F55" i="11"/>
  <c r="F21" i="11" s="1"/>
  <c r="F73" i="11"/>
  <c r="F24" i="11" s="1"/>
  <c r="F79" i="11"/>
  <c r="F25" i="11" s="1"/>
  <c r="F67" i="11"/>
  <c r="F23" i="11" s="1"/>
  <c r="F85" i="11"/>
  <c r="F26" i="11" s="1"/>
  <c r="F43" i="11"/>
  <c r="F19" i="11" s="1"/>
  <c r="F61" i="11"/>
  <c r="F22" i="11" s="1"/>
  <c r="I48" i="11"/>
  <c r="I72" i="11"/>
  <c r="I60" i="11"/>
  <c r="I42" i="11"/>
  <c r="I66" i="11"/>
  <c r="I54" i="11"/>
  <c r="I78" i="11"/>
  <c r="I84" i="11"/>
  <c r="F60" i="11" l="1"/>
  <c r="F48" i="11"/>
  <c r="F84" i="11"/>
  <c r="F54" i="11"/>
  <c r="G66" i="11"/>
  <c r="G67" i="11" s="1"/>
  <c r="G23" i="11" s="1"/>
  <c r="G60" i="11"/>
  <c r="G61" i="11" s="1"/>
  <c r="G22" i="11" s="1"/>
  <c r="G42" i="11"/>
  <c r="G43" i="11" s="1"/>
  <c r="G19" i="11" s="1"/>
  <c r="G78" i="11"/>
  <c r="G79" i="11" s="1"/>
  <c r="G25" i="11" s="1"/>
  <c r="G54" i="11"/>
  <c r="G55" i="11" s="1"/>
  <c r="G21" i="11" s="1"/>
  <c r="G72" i="11"/>
  <c r="G73" i="11" s="1"/>
  <c r="G24" i="11" s="1"/>
  <c r="E84" i="11"/>
  <c r="E85" i="11" s="1"/>
  <c r="E26" i="11" s="1"/>
  <c r="H55" i="11"/>
  <c r="H21" i="11" s="1"/>
  <c r="H49" i="11"/>
  <c r="H20" i="11" s="1"/>
  <c r="E78" i="11"/>
  <c r="E79" i="11" s="1"/>
  <c r="F72" i="11"/>
  <c r="E72" i="11"/>
  <c r="E73" i="11" s="1"/>
  <c r="E24" i="11" s="1"/>
  <c r="E66" i="11"/>
  <c r="E67" i="11" s="1"/>
  <c r="E23" i="11" s="1"/>
  <c r="E48" i="11"/>
  <c r="E49" i="11" s="1"/>
  <c r="E20" i="11" s="1"/>
  <c r="E42" i="11"/>
  <c r="E43" i="11" s="1"/>
  <c r="E19" i="11" s="1"/>
  <c r="E60" i="11"/>
  <c r="E61" i="11" s="1"/>
  <c r="E22" i="11" s="1"/>
  <c r="H67" i="11"/>
  <c r="H23" i="11" s="1"/>
  <c r="H61" i="11"/>
  <c r="H22" i="11" s="1"/>
  <c r="H43" i="11"/>
  <c r="H19" i="11" s="1"/>
  <c r="H73" i="11"/>
  <c r="H24" i="11" s="1"/>
  <c r="I49" i="11"/>
  <c r="I20" i="11" s="1"/>
  <c r="I55" i="11"/>
  <c r="I21" i="11" s="1"/>
  <c r="I67" i="11"/>
  <c r="I23" i="11" s="1"/>
  <c r="I43" i="11"/>
  <c r="I19" i="11" s="1"/>
  <c r="H85" i="11"/>
  <c r="H26" i="11" s="1"/>
  <c r="H79" i="11"/>
  <c r="H25" i="11" s="1"/>
  <c r="I85" i="11"/>
  <c r="I26" i="11" s="1"/>
  <c r="I73" i="11"/>
  <c r="I24" i="11" s="1"/>
  <c r="E25" i="11"/>
  <c r="I79" i="11"/>
  <c r="I25" i="11" s="1"/>
  <c r="I61" i="11"/>
  <c r="I22" i="11" s="1"/>
  <c r="E21" i="11"/>
  <c r="J67" i="11" l="1"/>
  <c r="J19" i="11"/>
  <c r="J23" i="11"/>
  <c r="J49" i="11"/>
  <c r="J20" i="11"/>
  <c r="J21" i="11"/>
  <c r="J43" i="11"/>
  <c r="J73" i="11"/>
  <c r="J79" i="11"/>
  <c r="J85" i="11"/>
  <c r="J26" i="11"/>
  <c r="J55" i="11"/>
  <c r="J61" i="11"/>
  <c r="J22" i="11"/>
  <c r="J24" i="11"/>
  <c r="J25" i="11"/>
  <c r="E71" i="5" l="1"/>
  <c r="E73" i="5"/>
  <c r="E76" i="5"/>
  <c r="E77" i="5"/>
  <c r="E74" i="5"/>
  <c r="E75" i="5"/>
  <c r="E72" i="5"/>
  <c r="E70" i="5"/>
  <c r="E80" i="5" l="1"/>
  <c r="I53" i="5" s="1"/>
  <c r="G52" i="5"/>
  <c r="H52" i="5"/>
  <c r="I52" i="5"/>
  <c r="J52" i="5"/>
  <c r="K52" i="5"/>
  <c r="L52" i="5"/>
  <c r="L50" i="5"/>
  <c r="K50" i="5"/>
  <c r="J50" i="5"/>
  <c r="I50" i="5"/>
  <c r="H50" i="5"/>
  <c r="G50" i="5"/>
  <c r="L54" i="5"/>
  <c r="J54" i="5"/>
  <c r="H54" i="5"/>
  <c r="K53" i="5" l="1"/>
  <c r="H53" i="5"/>
  <c r="L53" i="5"/>
  <c r="G53" i="5"/>
  <c r="J53" i="5"/>
  <c r="H114" i="5" l="1"/>
  <c r="J109" i="5"/>
  <c r="J108" i="5"/>
  <c r="J111" i="5"/>
  <c r="E102" i="5" l="1"/>
  <c r="E68" i="5" s="1"/>
  <c r="E99" i="5"/>
  <c r="E65" i="5" s="1"/>
  <c r="E100" i="5"/>
  <c r="E66" i="5" s="1"/>
  <c r="J112" i="5"/>
  <c r="E114" i="5"/>
  <c r="G114" i="5"/>
  <c r="F114" i="5"/>
  <c r="J110" i="5"/>
  <c r="I114" i="5"/>
  <c r="E101" i="5" l="1"/>
  <c r="E67" i="5" s="1"/>
  <c r="F56" i="5"/>
  <c r="G22" i="5" s="1"/>
  <c r="E56" i="5"/>
  <c r="G18" i="5" s="1"/>
  <c r="J113" i="5"/>
  <c r="J114" i="5" l="1"/>
  <c r="K109" i="5" l="1"/>
  <c r="K112" i="5"/>
  <c r="K108" i="5"/>
  <c r="K111" i="5"/>
  <c r="K110" i="5"/>
  <c r="K113" i="5"/>
  <c r="F100" i="5" l="1"/>
  <c r="F102" i="5"/>
  <c r="F101" i="5"/>
  <c r="F99" i="5"/>
  <c r="K114" i="5"/>
  <c r="B6" i="5" l="1"/>
  <c r="I51" i="5" l="1"/>
  <c r="I55" i="5" s="1"/>
  <c r="I56" i="5" s="1"/>
  <c r="G20" i="5" s="1"/>
  <c r="J51" i="5"/>
  <c r="J55" i="5" s="1"/>
  <c r="J56" i="5" s="1"/>
  <c r="G24" i="5" s="1"/>
  <c r="G51" i="5"/>
  <c r="G55" i="5" s="1"/>
  <c r="G56" i="5" s="1"/>
  <c r="G19" i="5" s="1"/>
  <c r="H51" i="5"/>
  <c r="H55" i="5" s="1"/>
  <c r="H56" i="5" s="1"/>
  <c r="G23" i="5" s="1"/>
  <c r="K51" i="5"/>
  <c r="K55" i="5" s="1"/>
  <c r="K56" i="5" s="1"/>
  <c r="G21" i="5" s="1"/>
  <c r="L51" i="5"/>
  <c r="L55" i="5" s="1"/>
  <c r="L56" i="5" s="1"/>
  <c r="G25" i="5" s="1"/>
</calcChain>
</file>

<file path=xl/sharedStrings.xml><?xml version="1.0" encoding="utf-8"?>
<sst xmlns="http://schemas.openxmlformats.org/spreadsheetml/2006/main" count="319" uniqueCount="171">
  <si>
    <t>Input</t>
  </si>
  <si>
    <t>Ergon Energy Network</t>
  </si>
  <si>
    <t>Link</t>
  </si>
  <si>
    <t>Cells containing a link from external workbooks</t>
  </si>
  <si>
    <t>Output</t>
  </si>
  <si>
    <t>Cells containing formulae NOT intended to be changed by model users</t>
  </si>
  <si>
    <t>Current Period (summary)</t>
  </si>
  <si>
    <t>Approach</t>
  </si>
  <si>
    <t>Source</t>
  </si>
  <si>
    <t>2013/14</t>
  </si>
  <si>
    <t>2014/15</t>
  </si>
  <si>
    <t>2015/16</t>
  </si>
  <si>
    <t>2016/17</t>
  </si>
  <si>
    <t>2017/18</t>
  </si>
  <si>
    <t>TOTAL Raw S-Factor</t>
  </si>
  <si>
    <t>Presentation</t>
  </si>
  <si>
    <t>Total</t>
  </si>
  <si>
    <t>Cells containing input texts/numbers intended to be changed by model users</t>
  </si>
  <si>
    <t>CBD</t>
  </si>
  <si>
    <t>END</t>
  </si>
  <si>
    <t>Paramater</t>
  </si>
  <si>
    <t>RCP 2015-20</t>
  </si>
  <si>
    <t>RCP 2010-15</t>
  </si>
  <si>
    <t>RCP 2020-25 Proposed Incentive Rates</t>
  </si>
  <si>
    <t>Step</t>
  </si>
  <si>
    <t>Formula</t>
  </si>
  <si>
    <t>Step 1</t>
  </si>
  <si>
    <t>Step 2</t>
  </si>
  <si>
    <t>Step 3</t>
  </si>
  <si>
    <t>Step 4</t>
  </si>
  <si>
    <t>Step 5</t>
  </si>
  <si>
    <t>Step 6</t>
  </si>
  <si>
    <t>Step 7</t>
  </si>
  <si>
    <t>Step 8</t>
  </si>
  <si>
    <t>Item</t>
  </si>
  <si>
    <t>2015/16: Dec 14  - Dec 15 (ACT)</t>
  </si>
  <si>
    <t>2016/17:  Dec 15 – Dec 16 (ACT)</t>
  </si>
  <si>
    <t>2017/18:  Dec 16 – Dec 17 (EST)</t>
  </si>
  <si>
    <t>2018/19:  Dec 17 – Dec 18 (EST)</t>
  </si>
  <si>
    <t>2019/20:  Dec 18 – Dec 19 (EST)</t>
  </si>
  <si>
    <t>Measure</t>
  </si>
  <si>
    <t>CPI (Cumulative)</t>
  </si>
  <si>
    <t>R</t>
  </si>
  <si>
    <t>Value</t>
  </si>
  <si>
    <t>Details</t>
  </si>
  <si>
    <t>Unknown</t>
  </si>
  <si>
    <t>5 Year Average Energy Consumption</t>
  </si>
  <si>
    <t>Network Type</t>
  </si>
  <si>
    <t xml:space="preserve"> CBD</t>
  </si>
  <si>
    <t xml:space="preserve"> URBAN</t>
  </si>
  <si>
    <t xml:space="preserve"> SHORT RURAL</t>
  </si>
  <si>
    <t xml:space="preserve"> LONG RURAL</t>
  </si>
  <si>
    <t>ISOLATED</t>
  </si>
  <si>
    <t>5 year Average Contribution</t>
  </si>
  <si>
    <t>5 Year Average MWH Energy Consumption</t>
  </si>
  <si>
    <r>
      <t>W</t>
    </r>
    <r>
      <rPr>
        <vertAlign val="subscript"/>
        <sz val="11"/>
        <color theme="4"/>
        <rFont val="Calibri"/>
        <family val="2"/>
        <scheme val="minor"/>
      </rPr>
      <t>CBD</t>
    </r>
  </si>
  <si>
    <r>
      <t>W</t>
    </r>
    <r>
      <rPr>
        <vertAlign val="subscript"/>
        <sz val="11"/>
        <color theme="4"/>
        <rFont val="Calibri"/>
        <family val="2"/>
        <scheme val="minor"/>
      </rPr>
      <t>UR</t>
    </r>
  </si>
  <si>
    <r>
      <t>W</t>
    </r>
    <r>
      <rPr>
        <vertAlign val="subscript"/>
        <sz val="11"/>
        <color theme="4"/>
        <rFont val="Calibri"/>
        <family val="2"/>
        <scheme val="minor"/>
      </rPr>
      <t>SR</t>
    </r>
  </si>
  <si>
    <r>
      <t>W</t>
    </r>
    <r>
      <rPr>
        <vertAlign val="subscript"/>
        <sz val="11"/>
        <color theme="4"/>
        <rFont val="Calibri"/>
        <family val="2"/>
        <scheme val="minor"/>
      </rPr>
      <t>LR</t>
    </r>
  </si>
  <si>
    <r>
      <t>C</t>
    </r>
    <r>
      <rPr>
        <vertAlign val="subscript"/>
        <sz val="11"/>
        <color theme="4"/>
        <rFont val="Calibri"/>
        <family val="2"/>
        <scheme val="minor"/>
      </rPr>
      <t>CBD</t>
    </r>
  </si>
  <si>
    <r>
      <t>C</t>
    </r>
    <r>
      <rPr>
        <vertAlign val="subscript"/>
        <sz val="11"/>
        <color theme="4"/>
        <rFont val="Calibri"/>
        <family val="2"/>
        <scheme val="minor"/>
      </rPr>
      <t>UR</t>
    </r>
  </si>
  <si>
    <r>
      <t>C</t>
    </r>
    <r>
      <rPr>
        <vertAlign val="subscript"/>
        <sz val="11"/>
        <color theme="4"/>
        <rFont val="Calibri"/>
        <family val="2"/>
        <scheme val="minor"/>
      </rPr>
      <t>SR</t>
    </r>
  </si>
  <si>
    <r>
      <t>C</t>
    </r>
    <r>
      <rPr>
        <vertAlign val="subscript"/>
        <sz val="11"/>
        <color theme="4"/>
        <rFont val="Calibri"/>
        <family val="2"/>
        <scheme val="minor"/>
      </rPr>
      <t>LR</t>
    </r>
  </si>
  <si>
    <r>
      <t>SAIDI</t>
    </r>
    <r>
      <rPr>
        <vertAlign val="subscript"/>
        <sz val="11"/>
        <color theme="4"/>
        <rFont val="Calibri"/>
        <family val="2"/>
        <scheme val="minor"/>
      </rPr>
      <t>CBD</t>
    </r>
  </si>
  <si>
    <r>
      <t>SAIDI</t>
    </r>
    <r>
      <rPr>
        <vertAlign val="subscript"/>
        <sz val="11"/>
        <color theme="4"/>
        <rFont val="Calibri"/>
        <family val="2"/>
        <scheme val="minor"/>
      </rPr>
      <t>UR</t>
    </r>
  </si>
  <si>
    <r>
      <t>SAIDI</t>
    </r>
    <r>
      <rPr>
        <vertAlign val="subscript"/>
        <sz val="11"/>
        <color theme="4"/>
        <rFont val="Calibri"/>
        <family val="2"/>
        <scheme val="minor"/>
      </rPr>
      <t>SR</t>
    </r>
  </si>
  <si>
    <r>
      <t>SAIDI</t>
    </r>
    <r>
      <rPr>
        <vertAlign val="subscript"/>
        <sz val="11"/>
        <color theme="4"/>
        <rFont val="Calibri"/>
        <family val="2"/>
        <scheme val="minor"/>
      </rPr>
      <t>LR</t>
    </r>
  </si>
  <si>
    <r>
      <t>SAIFI</t>
    </r>
    <r>
      <rPr>
        <vertAlign val="subscript"/>
        <sz val="11"/>
        <color theme="4"/>
        <rFont val="Calibri"/>
        <family val="2"/>
        <scheme val="minor"/>
      </rPr>
      <t>CBD</t>
    </r>
  </si>
  <si>
    <r>
      <t>SAIFI</t>
    </r>
    <r>
      <rPr>
        <vertAlign val="subscript"/>
        <sz val="11"/>
        <color theme="4"/>
        <rFont val="Calibri"/>
        <family val="2"/>
        <scheme val="minor"/>
      </rPr>
      <t>UR</t>
    </r>
  </si>
  <si>
    <r>
      <t>SAIFI</t>
    </r>
    <r>
      <rPr>
        <vertAlign val="subscript"/>
        <sz val="11"/>
        <color theme="4"/>
        <rFont val="Calibri"/>
        <family val="2"/>
        <scheme val="minor"/>
      </rPr>
      <t>SR</t>
    </r>
  </si>
  <si>
    <r>
      <t>SAIFI</t>
    </r>
    <r>
      <rPr>
        <vertAlign val="subscript"/>
        <sz val="11"/>
        <color theme="4"/>
        <rFont val="Calibri"/>
        <family val="2"/>
        <scheme val="minor"/>
      </rPr>
      <t>LR</t>
    </r>
  </si>
  <si>
    <t>VCR $/MWh</t>
  </si>
  <si>
    <r>
      <t>ir</t>
    </r>
    <r>
      <rPr>
        <b/>
        <vertAlign val="subscript"/>
        <sz val="11"/>
        <rFont val="Calibri"/>
        <family val="2"/>
        <scheme val="minor"/>
      </rPr>
      <t>SAIDI_UR</t>
    </r>
  </si>
  <si>
    <r>
      <t>ir</t>
    </r>
    <r>
      <rPr>
        <b/>
        <vertAlign val="subscript"/>
        <sz val="11"/>
        <rFont val="Calibri"/>
        <family val="2"/>
        <scheme val="minor"/>
      </rPr>
      <t>SAIDI_CBD</t>
    </r>
  </si>
  <si>
    <r>
      <t>ir</t>
    </r>
    <r>
      <rPr>
        <b/>
        <vertAlign val="subscript"/>
        <sz val="11"/>
        <rFont val="Calibri"/>
        <family val="2"/>
        <scheme val="minor"/>
      </rPr>
      <t>SAIDI_SR</t>
    </r>
  </si>
  <si>
    <r>
      <t>ir</t>
    </r>
    <r>
      <rPr>
        <b/>
        <vertAlign val="subscript"/>
        <sz val="11"/>
        <rFont val="Calibri"/>
        <family val="2"/>
        <scheme val="minor"/>
      </rPr>
      <t>SAIDI_LR</t>
    </r>
  </si>
  <si>
    <r>
      <t>ir</t>
    </r>
    <r>
      <rPr>
        <b/>
        <vertAlign val="subscript"/>
        <sz val="11"/>
        <rFont val="Calibri"/>
        <family val="2"/>
        <scheme val="minor"/>
      </rPr>
      <t>SAIFI_CBD</t>
    </r>
  </si>
  <si>
    <r>
      <t>ir</t>
    </r>
    <r>
      <rPr>
        <b/>
        <vertAlign val="subscript"/>
        <sz val="11"/>
        <rFont val="Calibri"/>
        <family val="2"/>
        <scheme val="minor"/>
      </rPr>
      <t>SAIFI_UR</t>
    </r>
  </si>
  <si>
    <r>
      <t>ir</t>
    </r>
    <r>
      <rPr>
        <b/>
        <vertAlign val="subscript"/>
        <sz val="11"/>
        <rFont val="Calibri"/>
        <family val="2"/>
        <scheme val="minor"/>
      </rPr>
      <t>SAIFI_SR</t>
    </r>
  </si>
  <si>
    <r>
      <t>ir</t>
    </r>
    <r>
      <rPr>
        <b/>
        <vertAlign val="subscript"/>
        <sz val="11"/>
        <rFont val="Calibri"/>
        <family val="2"/>
        <scheme val="minor"/>
      </rPr>
      <t>SAIFI_LR</t>
    </r>
  </si>
  <si>
    <t>(1 + CPI)</t>
  </si>
  <si>
    <t xml:space="preserve">(1+Wn) </t>
  </si>
  <si>
    <t>Cn</t>
  </si>
  <si>
    <t>365.25*24*60</t>
  </si>
  <si>
    <t xml:space="preserve"> minutes in a regulatory year</t>
  </si>
  <si>
    <t>SAIDIn / SAIFIn</t>
  </si>
  <si>
    <t>Incentive Rates (%)</t>
  </si>
  <si>
    <t>% Difference between last control period and proposed</t>
  </si>
  <si>
    <t>Calculation of New Incentive Rates</t>
  </si>
  <si>
    <t>Wn values from Draft Scheme 2018</t>
  </si>
  <si>
    <t>URBAN</t>
  </si>
  <si>
    <t>SHORT RURAL</t>
  </si>
  <si>
    <t>LONG RURAL</t>
  </si>
  <si>
    <t>5 year Average Contribution to Overall Energy Consumption</t>
  </si>
  <si>
    <t>SAIDI</t>
  </si>
  <si>
    <t>Urban</t>
  </si>
  <si>
    <t>Short Rural</t>
  </si>
  <si>
    <t>Long Rural</t>
  </si>
  <si>
    <t>SAIFI</t>
  </si>
  <si>
    <t>Telephone Answering</t>
  </si>
  <si>
    <t>Feeder Category</t>
  </si>
  <si>
    <t>tMed Calculations</t>
  </si>
  <si>
    <t>Backcasted Tmeds</t>
  </si>
  <si>
    <t>Overall Raw S-Factor -  CAP</t>
  </si>
  <si>
    <t>Sum of all Raw S-Factors</t>
  </si>
  <si>
    <t>Corrected performance if Capped</t>
  </si>
  <si>
    <t>Capped s-factor</t>
  </si>
  <si>
    <t>Raw s-factor</t>
  </si>
  <si>
    <t>Incentive Rate</t>
  </si>
  <si>
    <t>Target performance</t>
  </si>
  <si>
    <t>Actual performance</t>
  </si>
  <si>
    <t>SAIFI 
LONG RURAL</t>
  </si>
  <si>
    <t>SAIFI 
SHORT RURAL</t>
  </si>
  <si>
    <t>SAIFI URBAN</t>
  </si>
  <si>
    <t>SAIFI CBD</t>
  </si>
  <si>
    <t>SAIDI 
LONG RURAL</t>
  </si>
  <si>
    <t>SAIDI 
SHORT RURAL</t>
  </si>
  <si>
    <t>SAIDI URBAN</t>
  </si>
  <si>
    <t>SAIDI CBD</t>
  </si>
  <si>
    <t>5 Yr Average</t>
  </si>
  <si>
    <t>ITEM</t>
  </si>
  <si>
    <t>Capped Reached</t>
  </si>
  <si>
    <t>If finanical year reaches CAP then  - (Target - (Capped s-factor / Incentive Rate))  otherwise use Actual performance</t>
  </si>
  <si>
    <t>Raw s-factor /  Ratio of Overall Raw s-factor to Capped s-factor</t>
  </si>
  <si>
    <t>( Incentive Rate  - Actual ) * Incentive Rate</t>
  </si>
  <si>
    <t>Calculation of New Targets</t>
  </si>
  <si>
    <t>Actual or Corrected performance if Capped</t>
  </si>
  <si>
    <t>SAIFI LONG RURAL</t>
  </si>
  <si>
    <t>SAIFI SHORT RURAL</t>
  </si>
  <si>
    <t>SAIDI LONG RURAL</t>
  </si>
  <si>
    <t>SAIDI SHORT RURAL</t>
  </si>
  <si>
    <t>Difference</t>
  </si>
  <si>
    <t>RCP 2015-20 Targets</t>
  </si>
  <si>
    <t>5 Yr Actual AVERAGE Performance</t>
  </si>
  <si>
    <t>RCP 2020-25 Proposed Targets</t>
  </si>
  <si>
    <t>- Customer Duration  &gt; 3min sustained</t>
  </si>
  <si>
    <t xml:space="preserve">Actual performance has been backcasted the figures: </t>
  </si>
  <si>
    <t xml:space="preserve">STPIS Incentive Rate Calculations </t>
  </si>
  <si>
    <t>Proposed Targets for 2020-25</t>
  </si>
  <si>
    <t>STPIS Target Calculations</t>
  </si>
  <si>
    <t>Ergon Energy</t>
  </si>
  <si>
    <t>AER's STPIS (2018)</t>
  </si>
  <si>
    <t>CPI</t>
  </si>
  <si>
    <t>Cummulative CPI index</t>
  </si>
  <si>
    <t>VCR (CBD)</t>
  </si>
  <si>
    <t>VCR for CBD</t>
  </si>
  <si>
    <t>2014 AEMO VCR Study. Used the NEM Level Commercial VCR (Table 1)</t>
  </si>
  <si>
    <t>VCR (UR,SR,LR)</t>
  </si>
  <si>
    <t>2014 AEMO VCR Study. Used the Qld State Level VCR (Table 25)</t>
  </si>
  <si>
    <t>VCR for urban, short rural and long rural</t>
  </si>
  <si>
    <t>Network type weighting for the unplanned SAIDI or unplanned SAIFI.</t>
  </si>
  <si>
    <t>Cummulative Consumer Price Index used to adjust VCR</t>
  </si>
  <si>
    <t xml:space="preserve">Average annual energy consumption for network type n </t>
  </si>
  <si>
    <t xml:space="preserve">Average of the smoothed annual revenue requirement (ARR) for the relevant regulatory control period </t>
  </si>
  <si>
    <t>Average of the unplanned SAIDI targets in the regulatory control
period for network type n</t>
  </si>
  <si>
    <t>Average of the unplanned SAIFI targets in the regulatory control period</t>
  </si>
  <si>
    <t>Ergon Energy proposed PTRM</t>
  </si>
  <si>
    <t>ACTUAL ENERGY CONSUMPTION BY NETWORK TYPE</t>
  </si>
  <si>
    <t>irSAIDIn and irSAIFIn</t>
  </si>
  <si>
    <t>Targets set under new Scheme</t>
  </si>
  <si>
    <t>Telephone answering</t>
  </si>
  <si>
    <t>Ergon</t>
  </si>
  <si>
    <t xml:space="preserve">Ergon Energy </t>
  </si>
  <si>
    <t xml:space="preserve">Ergon Energy outage management system </t>
  </si>
  <si>
    <t>Ergon Energy outage management system</t>
  </si>
  <si>
    <t>Reliability cap</t>
  </si>
  <si>
    <t>Ratio of Reliability Overall Raw s-factor to Capped s-factor</t>
  </si>
  <si>
    <t xml:space="preserve"> Sept 2014</t>
  </si>
  <si>
    <t>2014/15: Sept 14 – Dec 14 (ACT)</t>
  </si>
  <si>
    <t>- recasted based on new Feeder Category Defintiions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</si>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</sst>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#,##0.0_);\(#,##0.0\);_(&quot;-&quot;_)"/>
    <numFmt numFmtId="165" formatCode="_(#,##0.000_);\(#,##0.000\);_(&quot;-&quot;_)"/>
    <numFmt numFmtId="166" formatCode="0.000"/>
    <numFmt numFmtId="167" formatCode="_(#,##0.00_);[Red]\(#,##0.00\);_(&quot;-&quot;_)"/>
    <numFmt numFmtId="168" formatCode="_(#,##0.000_);[Red]\(#,##0.000\);_(&quot;-&quot;_)"/>
    <numFmt numFmtId="169" formatCode="[Red]\●;[Red]\●;[Color10]\●"/>
    <numFmt numFmtId="170" formatCode="[$-C09]dd\-mmm\-yy;@"/>
    <numFmt numFmtId="171" formatCode="_([$€-2]* #,##0.00_);_([$€-2]* \(#,##0.00\);_([$€-2]* &quot;-&quot;??_)"/>
    <numFmt numFmtId="172" formatCode="_-* #,##0.00_-;[Red]\(#,##0.00\)_-;_-* &quot;-&quot;??_-;_-@_-"/>
    <numFmt numFmtId="173" formatCode="_(* #,##0_);_(* \(#,##0\);_(* &quot;-&quot;_);_(@_)"/>
    <numFmt numFmtId="174" formatCode="_(* #,##0.00_);_(* \(#,##0.00\);_(* &quot;-&quot;??_);_(@_)"/>
    <numFmt numFmtId="175" formatCode="_(&quot;$&quot;* #,##0.00_);_(&quot;$&quot;* \(#,##0.00\);_(&quot;$&quot;* &quot;-&quot;??_);_(@_)"/>
    <numFmt numFmtId="176" formatCode="mm/dd/yy"/>
    <numFmt numFmtId="177" formatCode="0_);[Red]\(0\)"/>
    <numFmt numFmtId="178" formatCode="0.0%"/>
    <numFmt numFmtId="179" formatCode="_(* #,##0_);_(* \(#,##0\);_(* &quot;-&quot;?_);_(@_)"/>
    <numFmt numFmtId="180" formatCode="#,##0.000_ ;[Red]\-#,##0.000\ "/>
    <numFmt numFmtId="181" formatCode="#,##0.0_);\(#,##0.0\)"/>
    <numFmt numFmtId="182" formatCode="#,##0_ ;\-#,##0\ "/>
    <numFmt numFmtId="183" formatCode="#,##0;[Red]\(#,##0.0\)"/>
    <numFmt numFmtId="184" formatCode="#,##0_ ;[Red]\(#,##0\)\ "/>
    <numFmt numFmtId="185" formatCode="#,##0.00;\(#,##0.00\)"/>
    <numFmt numFmtId="186" formatCode="_)d\-mmm\-yy_)"/>
    <numFmt numFmtId="187" formatCode="_(###0_);\(###0\);_(###0_)"/>
    <numFmt numFmtId="188" formatCode="#,##0.0000_);[Red]\(#,##0.0000\)"/>
    <numFmt numFmtId="189" formatCode="_(#,##0.0000_);[Red]\(#,##0.0000\);_(&quot;-&quot;_)"/>
    <numFmt numFmtId="190" formatCode="_(#,##0.0000_);\(#,##0.0000\);_(&quot;-&quot;_)"/>
    <numFmt numFmtId="191" formatCode="_(* #,##0.0_);_(* \(#,##0.0\);_(* &quot;-&quot;?_);_(@_)"/>
    <numFmt numFmtId="192" formatCode="&quot;$&quot;#,##0"/>
    <numFmt numFmtId="193" formatCode="_(#,##0_);[Red]\(#,##0\);_(&quot;-&quot;_)"/>
    <numFmt numFmtId="194" formatCode="_(#,##0.00000_);[Red]\(#,##0.00000\);_(&quot;-&quot;_)"/>
    <numFmt numFmtId="195" formatCode="_(#,##0.00000_);\(#,##0.00000\);_(&quot;-&quot;_)"/>
    <numFmt numFmtId="196" formatCode="0.00%;[Red]\-0.00%"/>
    <numFmt numFmtId="197" formatCode="_(#,##0.0000000_);[Red]\(#,##0.0000000\);_(&quot;-&quot;_)"/>
    <numFmt numFmtId="198" formatCode="_(#,##0.00_);\(#,##0.00\);_(&quot;-&quot;_)"/>
    <numFmt numFmtId="199" formatCode="0.0000"/>
    <numFmt numFmtId="200" formatCode="_-* #,##0.000_-;\-* #,##0.000_-;_-* &quot;-&quot;??_-;_-@_-"/>
  </numFmts>
  <fonts count="1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Arial"/>
      <family val="2"/>
    </font>
    <font>
      <b/>
      <sz val="15"/>
      <color theme="4"/>
      <name val="Helvetica"/>
      <family val="2"/>
    </font>
    <font>
      <b/>
      <sz val="18"/>
      <color theme="4"/>
      <name val="Calibri"/>
      <family val="2"/>
      <scheme val="minor"/>
    </font>
    <font>
      <sz val="10"/>
      <color theme="4"/>
      <name val="Helvetica"/>
      <family val="2"/>
    </font>
    <font>
      <sz val="10"/>
      <color theme="4"/>
      <name val="Calibri"/>
      <family val="2"/>
      <scheme val="minor"/>
    </font>
    <font>
      <b/>
      <sz val="10"/>
      <name val="Helvetica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u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3" tint="0.3999755851924192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4"/>
      <name val="Helvetica"/>
      <family val="2"/>
    </font>
    <font>
      <sz val="8"/>
      <name val="Helvetica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4F81BD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AGaramond"/>
    </font>
    <font>
      <sz val="10"/>
      <name val="Times New Roman"/>
      <family val="1"/>
    </font>
    <font>
      <sz val="11"/>
      <color indexed="20"/>
      <name val="Calibri"/>
      <family val="2"/>
    </font>
    <font>
      <sz val="10"/>
      <name val="Helvetica"/>
      <family val="2"/>
    </font>
    <font>
      <sz val="10"/>
      <color indexed="12"/>
      <name val="Helvetica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1"/>
      <color rgb="FFFFFFFF"/>
      <name val="Calibri"/>
      <family val="2"/>
    </font>
    <font>
      <sz val="10"/>
      <name val="MS Sans Serif"/>
      <family val="2"/>
    </font>
    <font>
      <b/>
      <i/>
      <sz val="10"/>
      <name val="Arial"/>
      <family val="2"/>
    </font>
    <font>
      <sz val="10"/>
      <color indexed="24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b/>
      <sz val="10"/>
      <color indexed="10"/>
      <name val="Arial"/>
      <family val="2"/>
    </font>
    <font>
      <sz val="9"/>
      <name val="GillSans"/>
      <family val="2"/>
    </font>
    <font>
      <sz val="9"/>
      <name val="GillSans Light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5"/>
      <color indexed="56"/>
      <name val="Calibri"/>
      <family val="2"/>
    </font>
    <font>
      <b/>
      <sz val="10"/>
      <name val="Arial"/>
      <family val="2"/>
    </font>
    <font>
      <b/>
      <sz val="13"/>
      <color indexed="56"/>
      <name val="Calibri"/>
      <family val="2"/>
    </font>
    <font>
      <b/>
      <sz val="9"/>
      <name val="Arial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b/>
      <sz val="8"/>
      <name val="Arial"/>
      <family val="2"/>
    </font>
    <font>
      <b/>
      <sz val="8.5"/>
      <name val="Univers 65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2"/>
      <color indexed="14"/>
      <name val="Arial"/>
      <family val="2"/>
    </font>
    <font>
      <b/>
      <sz val="12"/>
      <name val="Arial"/>
      <family val="2"/>
    </font>
    <font>
      <sz val="11"/>
      <color indexed="60"/>
      <name val="Calibri"/>
      <family val="2"/>
    </font>
    <font>
      <sz val="8"/>
      <name val="Palatino"/>
      <family val="1"/>
    </font>
    <font>
      <b/>
      <sz val="11"/>
      <color indexed="63"/>
      <name val="Calibri"/>
      <family val="2"/>
    </font>
    <font>
      <sz val="10"/>
      <color rgb="FF000000"/>
      <name val="Arial"/>
      <family val="2"/>
    </font>
    <font>
      <sz val="10"/>
      <color indexed="8"/>
      <name val="MS Sans Serif"/>
      <family val="2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b/>
      <sz val="18"/>
      <color indexed="62"/>
      <name val="Cambria"/>
      <family val="2"/>
    </font>
    <font>
      <b/>
      <sz val="14"/>
      <name val="Tahoma"/>
      <family val="2"/>
    </font>
    <font>
      <b/>
      <sz val="14"/>
      <name val="Arial"/>
      <family val="2"/>
    </font>
    <font>
      <sz val="9"/>
      <color indexed="21"/>
      <name val="Helvetica-Black"/>
      <family val="2"/>
    </font>
    <font>
      <b/>
      <sz val="9"/>
      <name val="Palatino"/>
      <family val="1"/>
    </font>
    <font>
      <sz val="7"/>
      <name val="Palatino"/>
      <family val="1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2"/>
      <name val="Palatino"/>
      <family val="1"/>
    </font>
    <font>
      <sz val="11"/>
      <name val="Helvetica-Black"/>
      <family val="2"/>
    </font>
    <font>
      <sz val="12"/>
      <color indexed="12"/>
      <name val="Arial MT"/>
    </font>
    <font>
      <b/>
      <sz val="18"/>
      <color indexed="56"/>
      <name val="Cambria"/>
      <family val="2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sz val="11"/>
      <color indexed="10"/>
      <name val="Calibri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11"/>
      <color theme="4"/>
      <name val="Calibri"/>
      <family val="2"/>
      <scheme val="minor"/>
    </font>
    <font>
      <vertAlign val="subscript"/>
      <sz val="11"/>
      <color theme="4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4"/>
      <name val="Calibri"/>
      <family val="2"/>
      <scheme val="minor"/>
    </font>
    <font>
      <i/>
      <sz val="8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name val="Verdan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u/>
      <sz val="11"/>
      <color indexed="12"/>
      <name val="Calibri"/>
      <family val="2"/>
    </font>
    <font>
      <sz val="9"/>
      <color indexed="21"/>
      <name val="Helvetica-Black"/>
    </font>
    <font>
      <sz val="11"/>
      <name val="Helvetica-Black"/>
    </font>
    <font>
      <sz val="11"/>
      <color theme="1"/>
      <name val="Calibri"/>
      <family val="2"/>
    </font>
    <font>
      <u/>
      <sz val="8.5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Verdana"/>
      <family val="2"/>
    </font>
  </fonts>
  <fills count="9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0691854609822"/>
        <bgColor theme="0" tint="-0.499984740745262"/>
      </patternFill>
    </fill>
    <fill>
      <patternFill patternType="solid">
        <fgColor rgb="FF008390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969696"/>
        <bgColor rgb="FFFFFFFF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8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indexed="44"/>
      </patternFill>
    </fill>
    <fill>
      <patternFill patternType="solid">
        <fgColor indexed="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3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63377788628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dotted">
        <color auto="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indexed="5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/>
      <bottom style="medium">
        <color indexed="38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0127">
    <xf numFmtId="0" fontId="0" fillId="0" borderId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5" fillId="0" borderId="0"/>
    <xf numFmtId="0" fontId="7" fillId="0" borderId="0" applyFill="0" applyBorder="0">
      <alignment horizontal="left" vertical="center"/>
    </xf>
    <xf numFmtId="0" fontId="9" fillId="3" borderId="2">
      <alignment horizontal="left" vertical="center"/>
      <protection locked="0"/>
    </xf>
    <xf numFmtId="0" fontId="10" fillId="0" borderId="0" applyFill="0" applyBorder="0">
      <alignment horizontal="left" vertical="center"/>
    </xf>
    <xf numFmtId="164" fontId="10" fillId="3" borderId="2">
      <alignment horizontal="right" vertical="center"/>
      <protection locked="0"/>
    </xf>
    <xf numFmtId="0" fontId="11" fillId="0" borderId="0" applyFill="0" applyBorder="0">
      <alignment horizontal="left" vertical="center"/>
    </xf>
    <xf numFmtId="0" fontId="1" fillId="0" borderId="0"/>
    <xf numFmtId="0" fontId="3" fillId="5" borderId="0" applyBorder="0">
      <alignment horizontal="left" vertical="center"/>
    </xf>
    <xf numFmtId="0" fontId="10" fillId="3" borderId="2">
      <alignment horizontal="left" vertical="center"/>
      <protection locked="0"/>
    </xf>
    <xf numFmtId="37" fontId="17" fillId="0" borderId="0">
      <alignment horizontal="right"/>
    </xf>
    <xf numFmtId="0" fontId="18" fillId="0" borderId="0" applyFill="0" applyBorder="0">
      <alignment vertical="center"/>
    </xf>
    <xf numFmtId="0" fontId="1" fillId="0" borderId="0"/>
    <xf numFmtId="0" fontId="1" fillId="0" borderId="0"/>
    <xf numFmtId="0" fontId="22" fillId="0" borderId="0" applyFill="0" applyBorder="0">
      <alignment horizontal="left" vertical="center"/>
    </xf>
    <xf numFmtId="0" fontId="23" fillId="7" borderId="0" applyNumberFormat="0" applyFont="0" applyBorder="0" applyAlignment="0"/>
    <xf numFmtId="169" fontId="23" fillId="0" borderId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0" fontId="17" fillId="0" borderId="0"/>
    <xf numFmtId="171" fontId="17" fillId="0" borderId="0"/>
    <xf numFmtId="0" fontId="17" fillId="0" borderId="0"/>
    <xf numFmtId="171" fontId="17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7" fillId="0" borderId="0"/>
    <xf numFmtId="172" fontId="39" fillId="0" borderId="0"/>
    <xf numFmtId="172" fontId="39" fillId="0" borderId="0"/>
    <xf numFmtId="0" fontId="40" fillId="41" borderId="0" applyNumberFormat="0" applyBorder="0" applyAlignment="0" applyProtection="0"/>
    <xf numFmtId="0" fontId="1" fillId="16" borderId="0" applyNumberFormat="0" applyBorder="0" applyAlignment="0" applyProtection="0"/>
    <xf numFmtId="0" fontId="40" fillId="41" borderId="0" applyNumberFormat="0" applyBorder="0" applyAlignment="0" applyProtection="0"/>
    <xf numFmtId="0" fontId="1" fillId="16" borderId="0" applyNumberFormat="0" applyBorder="0" applyAlignment="0" applyProtection="0"/>
    <xf numFmtId="0" fontId="40" fillId="42" borderId="0" applyNumberFormat="0" applyBorder="0" applyAlignment="0" applyProtection="0"/>
    <xf numFmtId="0" fontId="1" fillId="20" borderId="0" applyNumberFormat="0" applyBorder="0" applyAlignment="0" applyProtection="0"/>
    <xf numFmtId="0" fontId="40" fillId="42" borderId="0" applyNumberFormat="0" applyBorder="0" applyAlignment="0" applyProtection="0"/>
    <xf numFmtId="0" fontId="1" fillId="20" borderId="0" applyNumberFormat="0" applyBorder="0" applyAlignment="0" applyProtection="0"/>
    <xf numFmtId="0" fontId="40" fillId="43" borderId="0" applyNumberFormat="0" applyBorder="0" applyAlignment="0" applyProtection="0"/>
    <xf numFmtId="0" fontId="1" fillId="24" borderId="0" applyNumberFormat="0" applyBorder="0" applyAlignment="0" applyProtection="0"/>
    <xf numFmtId="0" fontId="40" fillId="43" borderId="0" applyNumberFormat="0" applyBorder="0" applyAlignment="0" applyProtection="0"/>
    <xf numFmtId="0" fontId="1" fillId="24" borderId="0" applyNumberFormat="0" applyBorder="0" applyAlignment="0" applyProtection="0"/>
    <xf numFmtId="0" fontId="40" fillId="44" borderId="0" applyNumberFormat="0" applyBorder="0" applyAlignment="0" applyProtection="0"/>
    <xf numFmtId="0" fontId="1" fillId="28" borderId="0" applyNumberFormat="0" applyBorder="0" applyAlignment="0" applyProtection="0"/>
    <xf numFmtId="0" fontId="40" fillId="44" borderId="0" applyNumberFormat="0" applyBorder="0" applyAlignment="0" applyProtection="0"/>
    <xf numFmtId="0" fontId="1" fillId="28" borderId="0" applyNumberFormat="0" applyBorder="0" applyAlignment="0" applyProtection="0"/>
    <xf numFmtId="0" fontId="40" fillId="45" borderId="0" applyNumberFormat="0" applyBorder="0" applyAlignment="0" applyProtection="0"/>
    <xf numFmtId="0" fontId="1" fillId="32" borderId="0" applyNumberFormat="0" applyBorder="0" applyAlignment="0" applyProtection="0"/>
    <xf numFmtId="0" fontId="19" fillId="32" borderId="0" applyNumberFormat="0" applyBorder="0" applyAlignment="0" applyProtection="0"/>
    <xf numFmtId="0" fontId="1" fillId="32" borderId="0" applyNumberFormat="0" applyBorder="0" applyAlignment="0" applyProtection="0"/>
    <xf numFmtId="0" fontId="40" fillId="4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40" fillId="47" borderId="0" applyNumberFormat="0" applyBorder="0" applyAlignment="0" applyProtection="0"/>
    <xf numFmtId="0" fontId="1" fillId="17" borderId="0" applyNumberFormat="0" applyBorder="0" applyAlignment="0" applyProtection="0"/>
    <xf numFmtId="0" fontId="40" fillId="47" borderId="0" applyNumberFormat="0" applyBorder="0" applyAlignment="0" applyProtection="0"/>
    <xf numFmtId="0" fontId="1" fillId="17" borderId="0" applyNumberFormat="0" applyBorder="0" applyAlignment="0" applyProtection="0"/>
    <xf numFmtId="0" fontId="40" fillId="48" borderId="0" applyNumberFormat="0" applyBorder="0" applyAlignment="0" applyProtection="0"/>
    <xf numFmtId="0" fontId="1" fillId="21" borderId="0" applyNumberFormat="0" applyBorder="0" applyAlignment="0" applyProtection="0"/>
    <xf numFmtId="0" fontId="40" fillId="48" borderId="0" applyNumberFormat="0" applyBorder="0" applyAlignment="0" applyProtection="0"/>
    <xf numFmtId="0" fontId="1" fillId="21" borderId="0" applyNumberFormat="0" applyBorder="0" applyAlignment="0" applyProtection="0"/>
    <xf numFmtId="0" fontId="40" fillId="49" borderId="0" applyNumberFormat="0" applyBorder="0" applyAlignment="0" applyProtection="0"/>
    <xf numFmtId="0" fontId="1" fillId="25" borderId="0" applyNumberFormat="0" applyBorder="0" applyAlignment="0" applyProtection="0"/>
    <xf numFmtId="0" fontId="40" fillId="49" borderId="0" applyNumberFormat="0" applyBorder="0" applyAlignment="0" applyProtection="0"/>
    <xf numFmtId="0" fontId="19" fillId="25" borderId="0" applyNumberFormat="0" applyBorder="0" applyAlignment="0" applyProtection="0"/>
    <xf numFmtId="0" fontId="1" fillId="25" borderId="0" applyNumberFormat="0" applyBorder="0" applyAlignment="0" applyProtection="0"/>
    <xf numFmtId="0" fontId="40" fillId="44" borderId="0" applyNumberFormat="0" applyBorder="0" applyAlignment="0" applyProtection="0"/>
    <xf numFmtId="0" fontId="1" fillId="29" borderId="0" applyNumberFormat="0" applyBorder="0" applyAlignment="0" applyProtection="0"/>
    <xf numFmtId="0" fontId="40" fillId="44" borderId="0" applyNumberFormat="0" applyBorder="0" applyAlignment="0" applyProtection="0"/>
    <xf numFmtId="0" fontId="1" fillId="29" borderId="0" applyNumberFormat="0" applyBorder="0" applyAlignment="0" applyProtection="0"/>
    <xf numFmtId="0" fontId="40" fillId="47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40" fillId="50" borderId="0" applyNumberFormat="0" applyBorder="0" applyAlignment="0" applyProtection="0"/>
    <xf numFmtId="0" fontId="1" fillId="37" borderId="0" applyNumberFormat="0" applyBorder="0" applyAlignment="0" applyProtection="0"/>
    <xf numFmtId="0" fontId="40" fillId="50" borderId="0" applyNumberFormat="0" applyBorder="0" applyAlignment="0" applyProtection="0"/>
    <xf numFmtId="0" fontId="1" fillId="37" borderId="0" applyNumberFormat="0" applyBorder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1" borderId="0" applyNumberFormat="0" applyBorder="0" applyAlignment="0" applyProtection="0"/>
    <xf numFmtId="0" fontId="4" fillId="18" borderId="0" applyNumberFormat="0" applyBorder="0" applyAlignment="0" applyProtection="0"/>
    <xf numFmtId="0" fontId="41" fillId="48" borderId="0" applyNumberFormat="0" applyBorder="0" applyAlignment="0" applyProtection="0"/>
    <xf numFmtId="0" fontId="41" fillId="46" borderId="0" applyNumberFormat="0" applyBorder="0" applyAlignment="0" applyProtection="0"/>
    <xf numFmtId="0" fontId="41" fillId="48" borderId="0" applyNumberFormat="0" applyBorder="0" applyAlignment="0" applyProtection="0"/>
    <xf numFmtId="0" fontId="4" fillId="22" borderId="0" applyNumberFormat="0" applyBorder="0" applyAlignment="0" applyProtection="0"/>
    <xf numFmtId="0" fontId="41" fillId="49" borderId="0" applyNumberFormat="0" applyBorder="0" applyAlignment="0" applyProtection="0"/>
    <xf numFmtId="0" fontId="41" fillId="53" borderId="0" applyNumberFormat="0" applyBorder="0" applyAlignment="0" applyProtection="0"/>
    <xf numFmtId="0" fontId="41" fillId="49" borderId="0" applyNumberFormat="0" applyBorder="0" applyAlignment="0" applyProtection="0"/>
    <xf numFmtId="0" fontId="4" fillId="26" borderId="0" applyNumberFormat="0" applyBorder="0" applyAlignment="0" applyProtection="0"/>
    <xf numFmtId="0" fontId="41" fillId="54" borderId="0" applyNumberFormat="0" applyBorder="0" applyAlignment="0" applyProtection="0"/>
    <xf numFmtId="0" fontId="41" fillId="55" borderId="0" applyNumberFormat="0" applyBorder="0" applyAlignment="0" applyProtection="0"/>
    <xf numFmtId="0" fontId="41" fillId="54" borderId="0" applyNumberFormat="0" applyBorder="0" applyAlignment="0" applyProtection="0"/>
    <xf numFmtId="0" fontId="4" fillId="30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4" borderId="0" applyNumberFormat="0" applyBorder="0" applyAlignment="0" applyProtection="0"/>
    <xf numFmtId="0" fontId="41" fillId="56" borderId="0" applyNumberFormat="0" applyBorder="0" applyAlignment="0" applyProtection="0"/>
    <xf numFmtId="0" fontId="41" fillId="46" borderId="0" applyNumberFormat="0" applyBorder="0" applyAlignment="0" applyProtection="0"/>
    <xf numFmtId="0" fontId="41" fillId="56" borderId="0" applyNumberFormat="0" applyBorder="0" applyAlignment="0" applyProtection="0"/>
    <xf numFmtId="0" fontId="4" fillId="38" borderId="0" applyNumberFormat="0" applyBorder="0" applyAlignment="0" applyProtection="0"/>
    <xf numFmtId="0" fontId="40" fillId="57" borderId="0" applyNumberFormat="0" applyBorder="0" applyAlignment="0" applyProtection="0"/>
    <xf numFmtId="0" fontId="40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" fillId="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0" fillId="60" borderId="0" applyNumberFormat="0" applyBorder="0" applyAlignment="0" applyProtection="0"/>
    <xf numFmtId="0" fontId="40" fillId="61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" fillId="19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0" fillId="60" borderId="0" applyNumberFormat="0" applyBorder="0" applyAlignment="0" applyProtection="0"/>
    <xf numFmtId="0" fontId="40" fillId="64" borderId="0" applyNumberFormat="0" applyBorder="0" applyAlignment="0" applyProtection="0"/>
    <xf numFmtId="0" fontId="41" fillId="61" borderId="0" applyNumberFormat="0" applyBorder="0" applyAlignment="0" applyProtection="0"/>
    <xf numFmtId="0" fontId="41" fillId="61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" fillId="2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0" fillId="57" borderId="0" applyNumberFormat="0" applyBorder="0" applyAlignment="0" applyProtection="0"/>
    <xf numFmtId="0" fontId="40" fillId="61" borderId="0" applyNumberFormat="0" applyBorder="0" applyAlignment="0" applyProtection="0"/>
    <xf numFmtId="0" fontId="41" fillId="61" borderId="0" applyNumberFormat="0" applyBorder="0" applyAlignment="0" applyProtection="0"/>
    <xf numFmtId="0" fontId="41" fillId="61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66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" fillId="27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40" fillId="67" borderId="0" applyNumberFormat="0" applyBorder="0" applyAlignment="0" applyProtection="0"/>
    <xf numFmtId="0" fontId="40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17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" fillId="31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0" fillId="60" borderId="0" applyNumberFormat="0" applyBorder="0" applyAlignment="0" applyProtection="0"/>
    <xf numFmtId="0" fontId="40" fillId="68" borderId="0" applyNumberFormat="0" applyBorder="0" applyAlignment="0" applyProtection="0"/>
    <xf numFmtId="0" fontId="41" fillId="68" borderId="0" applyNumberFormat="0" applyBorder="0" applyAlignment="0" applyProtection="0"/>
    <xf numFmtId="0" fontId="41" fillId="68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" fillId="35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2" fillId="0" borderId="0"/>
    <xf numFmtId="42" fontId="43" fillId="0" borderId="0" applyFont="0" applyFill="0" applyBorder="0" applyAlignment="0" applyProtection="0"/>
    <xf numFmtId="0" fontId="44" fillId="42" borderId="0" applyNumberFormat="0" applyBorder="0" applyAlignment="0" applyProtection="0"/>
    <xf numFmtId="0" fontId="27" fillId="10" borderId="0" applyNumberFormat="0" applyBorder="0" applyAlignment="0" applyProtection="0"/>
    <xf numFmtId="0" fontId="45" fillId="0" borderId="0" applyNumberFormat="0" applyFill="0" applyBorder="0" applyAlignment="0"/>
    <xf numFmtId="173" fontId="17" fillId="70" borderId="0" applyNumberFormat="0" applyFont="0" applyBorder="0" applyAlignment="0">
      <alignment horizontal="right"/>
    </xf>
    <xf numFmtId="173" fontId="17" fillId="70" borderId="0" applyNumberFormat="0" applyFont="0" applyBorder="0" applyAlignment="0">
      <alignment horizontal="right"/>
    </xf>
    <xf numFmtId="0" fontId="46" fillId="0" borderId="0" applyNumberFormat="0" applyFill="0" applyBorder="0" applyAlignment="0">
      <protection locked="0"/>
    </xf>
    <xf numFmtId="0" fontId="47" fillId="55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55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0" fontId="47" fillId="71" borderId="26" applyNumberFormat="0" applyAlignment="0" applyProtection="0"/>
    <xf numFmtId="170" fontId="31" fillId="13" borderId="19" applyProtection="0"/>
    <xf numFmtId="0" fontId="48" fillId="72" borderId="27" applyNumberFormat="0" applyAlignment="0" applyProtection="0"/>
    <xf numFmtId="0" fontId="48" fillId="72" borderId="27" applyNumberFormat="0" applyAlignment="0" applyProtection="0"/>
    <xf numFmtId="0" fontId="48" fillId="72" borderId="27" applyNumberFormat="0" applyAlignment="0" applyProtection="0"/>
    <xf numFmtId="0" fontId="48" fillId="72" borderId="27" applyNumberFormat="0" applyAlignment="0" applyProtection="0"/>
    <xf numFmtId="0" fontId="49" fillId="73" borderId="28" applyNumberFormat="0" applyAlignment="0" applyProtection="0"/>
    <xf numFmtId="0" fontId="3" fillId="14" borderId="22" applyNumberFormat="0" applyAlignment="0" applyProtection="0"/>
    <xf numFmtId="41" fontId="17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4" fontId="5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3" fontId="52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175" fontId="51" fillId="0" borderId="0" applyFont="0" applyFill="0" applyBorder="0" applyAlignment="0" applyProtection="0"/>
    <xf numFmtId="42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0" fontId="53" fillId="74" borderId="0" applyNumberFormat="0" applyBorder="0" applyAlignment="0" applyProtection="0"/>
    <xf numFmtId="0" fontId="53" fillId="74" borderId="0" applyNumberFormat="0" applyBorder="0" applyAlignment="0" applyProtection="0"/>
    <xf numFmtId="0" fontId="53" fillId="75" borderId="0" applyNumberFormat="0" applyBorder="0" applyAlignment="0" applyProtection="0"/>
    <xf numFmtId="0" fontId="53" fillId="75" borderId="0" applyNumberFormat="0" applyBorder="0" applyAlignment="0" applyProtection="0"/>
    <xf numFmtId="0" fontId="53" fillId="76" borderId="0" applyNumberFormat="0" applyBorder="0" applyAlignment="0" applyProtection="0"/>
    <xf numFmtId="0" fontId="53" fillId="76" borderId="0" applyNumberFormat="0" applyBorder="0" applyAlignment="0" applyProtection="0"/>
    <xf numFmtId="171" fontId="40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7" fontId="17" fillId="0" borderId="0" applyFont="0" applyFill="0" applyBorder="0" applyAlignment="0" applyProtection="0"/>
    <xf numFmtId="170" fontId="55" fillId="77" borderId="0"/>
    <xf numFmtId="0" fontId="56" fillId="0" borderId="0"/>
    <xf numFmtId="0" fontId="57" fillId="0" borderId="0"/>
    <xf numFmtId="0" fontId="58" fillId="43" borderId="0" applyNumberFormat="0" applyBorder="0" applyAlignment="0" applyProtection="0"/>
    <xf numFmtId="0" fontId="59" fillId="9" borderId="0" applyNumberFormat="0" applyBorder="0" applyAlignment="0" applyProtection="0"/>
    <xf numFmtId="0" fontId="26" fillId="9" borderId="0" applyNumberFormat="0" applyBorder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1" fillId="0" borderId="0" applyFill="0" applyBorder="0">
      <alignment vertical="center"/>
    </xf>
    <xf numFmtId="0" fontId="2" fillId="0" borderId="1" applyNumberFormat="0" applyFill="0" applyAlignment="0" applyProtection="0"/>
    <xf numFmtId="0" fontId="62" fillId="0" borderId="30" applyNumberFormat="0" applyFill="0" applyAlignment="0" applyProtection="0"/>
    <xf numFmtId="0" fontId="62" fillId="0" borderId="30" applyNumberFormat="0" applyFill="0" applyAlignment="0" applyProtection="0"/>
    <xf numFmtId="0" fontId="63" fillId="0" borderId="0" applyFill="0" applyBorder="0">
      <alignment vertical="center"/>
    </xf>
    <xf numFmtId="0" fontId="24" fillId="0" borderId="17" applyNumberFormat="0" applyFill="0" applyAlignment="0" applyProtection="0"/>
    <xf numFmtId="0" fontId="64" fillId="0" borderId="31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4" fillId="0" borderId="31" applyNumberFormat="0" applyFill="0" applyAlignment="0" applyProtection="0"/>
    <xf numFmtId="0" fontId="66" fillId="0" borderId="0" applyFill="0" applyBorder="0">
      <alignment vertical="center"/>
    </xf>
    <xf numFmtId="0" fontId="25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39" fillId="0" borderId="0" applyFill="0" applyBorder="0">
      <alignment vertical="center"/>
    </xf>
    <xf numFmtId="0" fontId="25" fillId="0" borderId="0" applyNumberFormat="0" applyFill="0" applyBorder="0" applyAlignment="0" applyProtection="0"/>
    <xf numFmtId="178" fontId="67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70" fillId="0" borderId="0" applyFill="0" applyBorder="0">
      <alignment horizontal="center" vertical="center"/>
      <protection locked="0"/>
    </xf>
    <xf numFmtId="0" fontId="71" fillId="0" borderId="0" applyFill="0" applyBorder="0">
      <alignment horizontal="left" vertical="center"/>
      <protection locked="0"/>
    </xf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72" fillId="46" borderId="26" applyNumberFormat="0" applyAlignment="0" applyProtection="0"/>
    <xf numFmtId="0" fontId="29" fillId="12" borderId="19" applyNumberFormat="0" applyAlignment="0" applyProtection="0"/>
    <xf numFmtId="173" fontId="17" fillId="78" borderId="0" applyFont="0" applyBorder="0" applyAlignment="0">
      <alignment horizontal="right"/>
      <protection locked="0"/>
    </xf>
    <xf numFmtId="173" fontId="17" fillId="78" borderId="0" applyFont="0" applyBorder="0" applyAlignment="0">
      <alignment horizontal="right"/>
      <protection locked="0"/>
    </xf>
    <xf numFmtId="173" fontId="17" fillId="79" borderId="0" applyFont="0" applyBorder="0" applyAlignment="0">
      <alignment horizontal="right"/>
      <protection locked="0"/>
    </xf>
    <xf numFmtId="173" fontId="17" fillId="79" borderId="0" applyFont="0" applyBorder="0" applyAlignment="0">
      <alignment horizontal="right"/>
      <protection locked="0"/>
    </xf>
    <xf numFmtId="179" fontId="17" fillId="80" borderId="0" applyFont="0" applyBorder="0">
      <alignment horizontal="right"/>
      <protection locked="0"/>
    </xf>
    <xf numFmtId="173" fontId="17" fillId="81" borderId="0" applyFont="0" applyBorder="0">
      <alignment horizontal="right"/>
      <protection locked="0"/>
    </xf>
    <xf numFmtId="173" fontId="17" fillId="81" borderId="0" applyFont="0" applyBorder="0">
      <alignment horizontal="right"/>
      <protection locked="0"/>
    </xf>
    <xf numFmtId="173" fontId="17" fillId="81" borderId="0" applyFont="0" applyBorder="0">
      <alignment horizontal="right"/>
      <protection locked="0"/>
    </xf>
    <xf numFmtId="173" fontId="17" fillId="81" borderId="0" applyFont="0" applyBorder="0">
      <alignment horizontal="right"/>
      <protection locked="0"/>
    </xf>
    <xf numFmtId="180" fontId="17" fillId="82" borderId="33" applyFill="0">
      <alignment horizontal="right" vertical="center" wrapText="1"/>
      <protection locked="0"/>
    </xf>
    <xf numFmtId="0" fontId="39" fillId="70" borderId="0"/>
    <xf numFmtId="0" fontId="73" fillId="0" borderId="34" applyNumberFormat="0" applyFill="0" applyAlignment="0" applyProtection="0"/>
    <xf numFmtId="0" fontId="32" fillId="0" borderId="21" applyNumberFormat="0" applyFill="0" applyAlignment="0" applyProtection="0"/>
    <xf numFmtId="181" fontId="74" fillId="0" borderId="0"/>
    <xf numFmtId="0" fontId="75" fillId="0" borderId="0" applyFill="0" applyBorder="0">
      <alignment horizontal="left" vertical="center"/>
    </xf>
    <xf numFmtId="0" fontId="76" fillId="53" borderId="0" applyNumberFormat="0" applyBorder="0" applyAlignment="0" applyProtection="0"/>
    <xf numFmtId="0" fontId="28" fillId="11" borderId="0" applyNumberFormat="0" applyBorder="0" applyAlignment="0" applyProtection="0"/>
    <xf numFmtId="180" fontId="19" fillId="39" borderId="35">
      <alignment horizontal="right" vertical="center" wrapText="1"/>
    </xf>
    <xf numFmtId="182" fontId="77" fillId="0" borderId="0"/>
    <xf numFmtId="0" fontId="17" fillId="0" borderId="0"/>
    <xf numFmtId="170" fontId="1" fillId="0" borderId="0"/>
    <xf numFmtId="170" fontId="1" fillId="0" borderId="0"/>
    <xf numFmtId="170" fontId="4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 applyFill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170" fontId="1" fillId="0" borderId="0"/>
    <xf numFmtId="17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83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>
      <protection locked="0"/>
    </xf>
    <xf numFmtId="0" fontId="17" fillId="0" borderId="0"/>
    <xf numFmtId="170" fontId="17" fillId="0" borderId="0"/>
    <xf numFmtId="0" fontId="17" fillId="0" borderId="0"/>
    <xf numFmtId="0" fontId="17" fillId="0" borderId="0"/>
    <xf numFmtId="170" fontId="1" fillId="0" borderId="0"/>
    <xf numFmtId="0" fontId="17" fillId="0" borderId="0"/>
    <xf numFmtId="0" fontId="17" fillId="0" borderId="0" applyFill="0"/>
    <xf numFmtId="170" fontId="17" fillId="0" borderId="0"/>
    <xf numFmtId="0" fontId="17" fillId="0" borderId="0"/>
    <xf numFmtId="0" fontId="17" fillId="0" borderId="0" applyFill="0"/>
    <xf numFmtId="0" fontId="17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170" fontId="1" fillId="0" borderId="0"/>
    <xf numFmtId="170" fontId="1" fillId="0" borderId="0"/>
    <xf numFmtId="170" fontId="40" fillId="0" borderId="0"/>
    <xf numFmtId="170" fontId="1" fillId="0" borderId="0"/>
    <xf numFmtId="170" fontId="1" fillId="0" borderId="0"/>
    <xf numFmtId="170" fontId="40" fillId="0" borderId="0"/>
    <xf numFmtId="170" fontId="1" fillId="0" borderId="0"/>
    <xf numFmtId="170" fontId="1" fillId="0" borderId="0"/>
    <xf numFmtId="170" fontId="40" fillId="0" borderId="0"/>
    <xf numFmtId="170" fontId="1" fillId="0" borderId="0"/>
    <xf numFmtId="170" fontId="1" fillId="0" borderId="0"/>
    <xf numFmtId="170" fontId="40" fillId="0" borderId="0"/>
    <xf numFmtId="170" fontId="1" fillId="0" borderId="0"/>
    <xf numFmtId="170" fontId="1" fillId="0" borderId="0"/>
    <xf numFmtId="170" fontId="40" fillId="0" borderId="0"/>
    <xf numFmtId="170" fontId="17" fillId="0" borderId="0"/>
    <xf numFmtId="170" fontId="17" fillId="0" borderId="0"/>
    <xf numFmtId="0" fontId="17" fillId="0" borderId="0"/>
    <xf numFmtId="170" fontId="17" fillId="0" borderId="0"/>
    <xf numFmtId="170" fontId="17" fillId="0" borderId="0"/>
    <xf numFmtId="0" fontId="1" fillId="0" borderId="0"/>
    <xf numFmtId="17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170" fontId="1" fillId="0" borderId="0"/>
    <xf numFmtId="0" fontId="1" fillId="0" borderId="0"/>
    <xf numFmtId="0" fontId="1" fillId="0" borderId="0"/>
    <xf numFmtId="170" fontId="1" fillId="0" borderId="0"/>
    <xf numFmtId="0" fontId="17" fillId="0" borderId="0" applyFill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170" fontId="1" fillId="0" borderId="0"/>
    <xf numFmtId="170" fontId="17" fillId="0" borderId="0"/>
    <xf numFmtId="170" fontId="1" fillId="0" borderId="0"/>
    <xf numFmtId="0" fontId="17" fillId="0" borderId="0">
      <alignment horizontal="left" vertical="center" indent="1"/>
    </xf>
    <xf numFmtId="170" fontId="4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3" fillId="0" borderId="0"/>
    <xf numFmtId="170" fontId="1" fillId="0" borderId="0"/>
    <xf numFmtId="170" fontId="1" fillId="0" borderId="0"/>
    <xf numFmtId="170" fontId="4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 applyFill="0"/>
    <xf numFmtId="170" fontId="1" fillId="0" borderId="0"/>
    <xf numFmtId="170" fontId="1" fillId="0" borderId="0"/>
    <xf numFmtId="170" fontId="4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170" fontId="1" fillId="0" borderId="0"/>
    <xf numFmtId="170" fontId="1" fillId="0" borderId="0"/>
    <xf numFmtId="170" fontId="40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0" fontId="1" fillId="0" borderId="0"/>
    <xf numFmtId="170" fontId="1" fillId="0" borderId="0"/>
    <xf numFmtId="170" fontId="40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" fillId="15" borderId="23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17" fillId="84" borderId="36" applyNumberFormat="0" applyFont="0" applyAlignment="0" applyProtection="0"/>
    <xf numFmtId="0" fontId="78" fillId="55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55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78" fillId="71" borderId="37" applyNumberFormat="0" applyAlignment="0" applyProtection="0"/>
    <xf numFmtId="0" fontId="30" fillId="13" borderId="20" applyNumberFormat="0" applyAlignment="0" applyProtection="0"/>
    <xf numFmtId="183" fontId="17" fillId="0" borderId="0" applyFill="0" applyBorder="0"/>
    <xf numFmtId="9" fontId="17" fillId="0" borderId="0" applyFont="0" applyFill="0" applyBorder="0" applyAlignment="0" applyProtection="0"/>
    <xf numFmtId="9" fontId="7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0" fillId="0" borderId="0" applyFont="0" applyFill="0" applyBorder="0" applyAlignment="0" applyProtection="0"/>
    <xf numFmtId="178" fontId="81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66" fillId="0" borderId="0" applyFill="0" applyBorder="0">
      <alignment vertical="center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184" fontId="82" fillId="0" borderId="7"/>
    <xf numFmtId="184" fontId="82" fillId="0" borderId="7"/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0" fontId="83" fillId="0" borderId="25">
      <alignment horizontal="center"/>
    </xf>
    <xf numFmtId="3" fontId="50" fillId="0" borderId="0" applyFont="0" applyFill="0" applyBorder="0" applyAlignment="0" applyProtection="0"/>
    <xf numFmtId="0" fontId="50" fillId="85" borderId="0" applyNumberFormat="0" applyFont="0" applyBorder="0" applyAlignment="0" applyProtection="0"/>
    <xf numFmtId="185" fontId="17" fillId="0" borderId="0"/>
    <xf numFmtId="186" fontId="39" fillId="0" borderId="0" applyFill="0" applyBorder="0">
      <alignment horizontal="right" vertical="center"/>
    </xf>
    <xf numFmtId="164" fontId="39" fillId="0" borderId="0" applyFill="0" applyBorder="0">
      <alignment horizontal="right" vertical="center"/>
    </xf>
    <xf numFmtId="187" fontId="39" fillId="0" borderId="0" applyFill="0" applyBorder="0">
      <alignment horizontal="right" vertical="center"/>
    </xf>
    <xf numFmtId="0" fontId="17" fillId="84" borderId="0" applyNumberFormat="0" applyFont="0" applyBorder="0" applyAlignment="0" applyProtection="0"/>
    <xf numFmtId="0" fontId="17" fillId="71" borderId="0" applyNumberFormat="0" applyFont="0" applyBorder="0" applyAlignment="0" applyProtection="0"/>
    <xf numFmtId="0" fontId="17" fillId="55" borderId="0" applyNumberFormat="0" applyFont="0" applyBorder="0" applyAlignment="0" applyProtection="0"/>
    <xf numFmtId="0" fontId="17" fillId="0" borderId="0" applyNumberFormat="0" applyFont="0" applyFill="0" applyBorder="0" applyAlignment="0" applyProtection="0"/>
    <xf numFmtId="0" fontId="17" fillId="55" borderId="0" applyNumberFormat="0" applyFont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Border="0" applyAlignment="0" applyProtection="0"/>
    <xf numFmtId="0" fontId="84" fillId="0" borderId="0" applyNumberFormat="0" applyFill="0" applyBorder="0" applyAlignment="0" applyProtection="0"/>
    <xf numFmtId="0" fontId="85" fillId="0" borderId="0" applyFill="0" applyBorder="0">
      <alignment vertical="center"/>
    </xf>
    <xf numFmtId="0" fontId="17" fillId="0" borderId="0"/>
    <xf numFmtId="0" fontId="17" fillId="0" borderId="0"/>
    <xf numFmtId="0" fontId="75" fillId="0" borderId="0"/>
    <xf numFmtId="0" fontId="86" fillId="0" borderId="0"/>
    <xf numFmtId="15" fontId="17" fillId="0" borderId="0"/>
    <xf numFmtId="10" fontId="17" fillId="0" borderId="0"/>
    <xf numFmtId="0" fontId="87" fillId="86" borderId="6" applyBorder="0" applyProtection="0">
      <alignment horizontal="centerContinuous" vertical="center"/>
    </xf>
    <xf numFmtId="0" fontId="87" fillId="86" borderId="6" applyBorder="0" applyProtection="0">
      <alignment horizontal="centerContinuous" vertical="center"/>
    </xf>
    <xf numFmtId="0" fontId="87" fillId="86" borderId="6" applyBorder="0" applyProtection="0">
      <alignment horizontal="centerContinuous" vertical="center"/>
    </xf>
    <xf numFmtId="0" fontId="87" fillId="86" borderId="6" applyBorder="0" applyProtection="0">
      <alignment horizontal="centerContinuous" vertical="center"/>
    </xf>
    <xf numFmtId="0" fontId="88" fillId="0" borderId="0" applyBorder="0" applyProtection="0">
      <alignment vertical="center"/>
    </xf>
    <xf numFmtId="0" fontId="89" fillId="0" borderId="0">
      <alignment horizontal="left"/>
    </xf>
    <xf numFmtId="0" fontId="89" fillId="0" borderId="10" applyFill="0" applyBorder="0" applyProtection="0">
      <alignment horizontal="left" vertical="top"/>
    </xf>
    <xf numFmtId="0" fontId="89" fillId="0" borderId="10" applyFill="0" applyBorder="0" applyProtection="0">
      <alignment horizontal="left" vertical="top"/>
    </xf>
    <xf numFmtId="0" fontId="90" fillId="87" borderId="0">
      <alignment horizontal="left" vertical="center"/>
      <protection locked="0"/>
    </xf>
    <xf numFmtId="0" fontId="91" fillId="40" borderId="0">
      <alignment vertical="center"/>
      <protection locked="0"/>
    </xf>
    <xf numFmtId="49" fontId="17" fillId="0" borderId="0" applyFont="0" applyFill="0" applyBorder="0" applyAlignment="0" applyProtection="0"/>
    <xf numFmtId="0" fontId="92" fillId="0" borderId="0"/>
    <xf numFmtId="0" fontId="93" fillId="0" borderId="0"/>
    <xf numFmtId="0" fontId="93" fillId="0" borderId="0"/>
    <xf numFmtId="0" fontId="92" fillId="0" borderId="0"/>
    <xf numFmtId="181" fontId="94" fillId="0" borderId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Fill="0" applyBorder="0">
      <alignment horizontal="left" vertical="center"/>
      <protection locked="0"/>
    </xf>
    <xf numFmtId="0" fontId="92" fillId="0" borderId="0"/>
    <xf numFmtId="0" fontId="97" fillId="0" borderId="0" applyFill="0" applyBorder="0">
      <alignment horizontal="left" vertical="center"/>
      <protection locked="0"/>
    </xf>
    <xf numFmtId="0" fontId="53" fillId="0" borderId="38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8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35" fillId="0" borderId="24" applyNumberFormat="0" applyFill="0" applyAlignment="0" applyProtection="0"/>
    <xf numFmtId="0" fontId="9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88" fontId="17" fillId="0" borderId="6" applyBorder="0" applyProtection="0">
      <alignment horizontal="right"/>
    </xf>
    <xf numFmtId="188" fontId="17" fillId="0" borderId="6" applyBorder="0" applyProtection="0">
      <alignment horizontal="right"/>
    </xf>
    <xf numFmtId="188" fontId="17" fillId="0" borderId="6" applyBorder="0" applyProtection="0">
      <alignment horizontal="right"/>
    </xf>
    <xf numFmtId="188" fontId="17" fillId="0" borderId="6" applyBorder="0" applyProtection="0">
      <alignment horizontal="right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17" fillId="0" borderId="0"/>
    <xf numFmtId="0" fontId="17" fillId="0" borderId="0"/>
    <xf numFmtId="0" fontId="17" fillId="0" borderId="0"/>
    <xf numFmtId="0" fontId="17" fillId="0" borderId="0"/>
    <xf numFmtId="173" fontId="17" fillId="70" borderId="0" applyNumberFormat="0" applyFont="0" applyBorder="0" applyAlignment="0">
      <alignment horizontal="right"/>
    </xf>
    <xf numFmtId="0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191" fontId="17" fillId="81" borderId="0" applyFont="0" applyBorder="0">
      <alignment horizontal="right"/>
    </xf>
    <xf numFmtId="178" fontId="17" fillId="81" borderId="0" applyFont="0" applyBorder="0" applyAlignment="0"/>
    <xf numFmtId="191" fontId="17" fillId="81" borderId="0" applyFont="0" applyBorder="0">
      <alignment horizontal="right"/>
    </xf>
    <xf numFmtId="173" fontId="17" fillId="78" borderId="0" applyFont="0" applyBorder="0" applyAlignment="0">
      <alignment horizontal="right"/>
      <protection locked="0"/>
    </xf>
    <xf numFmtId="173" fontId="17" fillId="78" borderId="0" applyFont="0" applyBorder="0" applyAlignment="0">
      <alignment horizontal="right"/>
      <protection locked="0"/>
    </xf>
    <xf numFmtId="10" fontId="17" fillId="79" borderId="0" applyFont="0" applyBorder="0">
      <alignment horizontal="right"/>
      <protection locked="0"/>
    </xf>
    <xf numFmtId="173" fontId="17" fillId="79" borderId="0" applyFont="0" applyBorder="0" applyAlignment="0">
      <alignment horizontal="right"/>
      <protection locked="0"/>
    </xf>
    <xf numFmtId="3" fontId="17" fillId="88" borderId="0" applyFont="0" applyBorder="0">
      <protection locked="0"/>
    </xf>
    <xf numFmtId="178" fontId="63" fillId="88" borderId="0" applyBorder="0" applyAlignment="0">
      <protection locked="0"/>
    </xf>
    <xf numFmtId="179" fontId="17" fillId="80" borderId="0" applyFont="0" applyBorder="0">
      <alignment horizontal="right"/>
      <protection locked="0"/>
    </xf>
    <xf numFmtId="179" fontId="17" fillId="80" borderId="0" applyFont="0" applyBorder="0">
      <alignment horizontal="right"/>
      <protection locked="0"/>
    </xf>
    <xf numFmtId="180" fontId="1" fillId="82" borderId="35">
      <protection locked="0"/>
    </xf>
    <xf numFmtId="180" fontId="1" fillId="82" borderId="35">
      <protection locked="0"/>
    </xf>
    <xf numFmtId="49" fontId="1" fillId="82" borderId="35" applyFont="0" applyAlignment="0">
      <alignment horizontal="left" vertical="center" wrapText="1"/>
      <protection locked="0"/>
    </xf>
    <xf numFmtId="49" fontId="1" fillId="82" borderId="35" applyFont="0" applyAlignment="0">
      <alignment horizontal="left" vertical="center" wrapText="1"/>
      <protection locked="0"/>
    </xf>
    <xf numFmtId="49" fontId="1" fillId="82" borderId="35" applyFont="0" applyAlignment="0">
      <alignment horizontal="left" vertical="center" wrapText="1"/>
      <protection locked="0"/>
    </xf>
    <xf numFmtId="178" fontId="99" fillId="89" borderId="0" applyBorder="0" applyAlignment="0"/>
    <xf numFmtId="191" fontId="100" fillId="70" borderId="11" applyFont="0" applyBorder="0" applyAlignment="0"/>
    <xf numFmtId="178" fontId="63" fillId="70" borderId="0" applyFont="0" applyBorder="0" applyAlignment="0"/>
    <xf numFmtId="180" fontId="1" fillId="39" borderId="35"/>
    <xf numFmtId="180" fontId="1" fillId="39" borderId="35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83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83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3" fontId="17" fillId="0" borderId="0" applyFill="0" applyBorder="0"/>
    <xf numFmtId="183" fontId="17" fillId="0" borderId="0" applyFill="0" applyBorder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3" fillId="0" borderId="25">
      <alignment horizontal="center"/>
    </xf>
    <xf numFmtId="185" fontId="17" fillId="0" borderId="0"/>
    <xf numFmtId="185" fontId="17" fillId="0" borderId="0"/>
    <xf numFmtId="0" fontId="17" fillId="84" borderId="0" applyNumberFormat="0" applyFont="0" applyBorder="0" applyAlignment="0" applyProtection="0"/>
    <xf numFmtId="0" fontId="17" fillId="71" borderId="0" applyNumberFormat="0" applyFont="0" applyBorder="0" applyAlignment="0" applyProtection="0"/>
    <xf numFmtId="0" fontId="17" fillId="55" borderId="0" applyNumberFormat="0" applyFont="0" applyBorder="0" applyAlignment="0" applyProtection="0"/>
    <xf numFmtId="0" fontId="17" fillId="0" borderId="0" applyNumberFormat="0" applyFont="0" applyFill="0" applyBorder="0" applyAlignment="0" applyProtection="0"/>
    <xf numFmtId="0" fontId="17" fillId="55" borderId="0" applyNumberFormat="0" applyFont="0" applyBorder="0" applyAlignment="0" applyProtection="0"/>
    <xf numFmtId="0" fontId="17" fillId="0" borderId="0" applyNumberFormat="0" applyFont="0" applyFill="0" applyBorder="0" applyAlignment="0" applyProtection="0"/>
    <xf numFmtId="0" fontId="17" fillId="0" borderId="0" applyNumberFormat="0" applyFon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5" fontId="17" fillId="0" borderId="0"/>
    <xf numFmtId="15" fontId="17" fillId="0" borderId="0"/>
    <xf numFmtId="10" fontId="17" fillId="0" borderId="0"/>
    <xf numFmtId="10" fontId="17" fillId="0" borderId="0"/>
    <xf numFmtId="49" fontId="17" fillId="0" borderId="0" applyFont="0" applyFill="0" applyBorder="0" applyAlignment="0" applyProtection="0"/>
    <xf numFmtId="188" fontId="17" fillId="0" borderId="6" applyBorder="0" applyProtection="0">
      <alignment horizontal="right"/>
    </xf>
    <xf numFmtId="43" fontId="1" fillId="0" borderId="0" applyFont="0" applyFill="0" applyBorder="0" applyAlignment="0" applyProtection="0"/>
    <xf numFmtId="0" fontId="108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90" fillId="90" borderId="0"/>
    <xf numFmtId="0" fontId="40" fillId="91" borderId="0" applyNumberFormat="0" applyBorder="0" applyAlignment="0" applyProtection="0"/>
    <xf numFmtId="0" fontId="40" fillId="46" borderId="0" applyNumberFormat="0" applyBorder="0" applyAlignment="0" applyProtection="0"/>
    <xf numFmtId="0" fontId="40" fillId="84" borderId="0" applyNumberFormat="0" applyBorder="0" applyAlignment="0" applyProtection="0"/>
    <xf numFmtId="0" fontId="40" fillId="71" borderId="0" applyNumberFormat="0" applyBorder="0" applyAlignment="0" applyProtection="0"/>
    <xf numFmtId="0" fontId="40" fillId="91" borderId="0" applyNumberFormat="0" applyBorder="0" applyAlignment="0" applyProtection="0"/>
    <xf numFmtId="0" fontId="40" fillId="91" borderId="0" applyNumberFormat="0" applyBorder="0" applyAlignment="0" applyProtection="0"/>
    <xf numFmtId="0" fontId="40" fillId="46" borderId="0" applyNumberFormat="0" applyBorder="0" applyAlignment="0" applyProtection="0"/>
    <xf numFmtId="0" fontId="40" fillId="53" borderId="0" applyNumberFormat="0" applyBorder="0" applyAlignment="0" applyProtection="0"/>
    <xf numFmtId="0" fontId="40" fillId="55" borderId="0" applyNumberFormat="0" applyBorder="0" applyAlignment="0" applyProtection="0"/>
    <xf numFmtId="0" fontId="40" fillId="91" borderId="0" applyNumberFormat="0" applyBorder="0" applyAlignment="0" applyProtection="0"/>
    <xf numFmtId="0" fontId="40" fillId="46" borderId="0" applyNumberFormat="0" applyBorder="0" applyAlignment="0" applyProtection="0"/>
    <xf numFmtId="0" fontId="41" fillId="91" borderId="0" applyNumberFormat="0" applyBorder="0" applyAlignment="0" applyProtection="0"/>
    <xf numFmtId="0" fontId="41" fillId="91" borderId="0" applyNumberFormat="0" applyBorder="0" applyAlignment="0" applyProtection="0"/>
    <xf numFmtId="0" fontId="47" fillId="71" borderId="49" applyNumberFormat="0" applyAlignment="0" applyProtection="0"/>
    <xf numFmtId="0" fontId="17" fillId="0" borderId="0" applyFont="0" applyFill="0" applyBorder="0" applyAlignment="0" applyProtection="0"/>
    <xf numFmtId="174" fontId="110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0" fontId="61" fillId="0" borderId="0" applyFill="0" applyBorder="0">
      <alignment vertical="center"/>
    </xf>
    <xf numFmtId="0" fontId="111" fillId="0" borderId="50" applyNumberFormat="0" applyFill="0" applyAlignment="0" applyProtection="0"/>
    <xf numFmtId="0" fontId="63" fillId="0" borderId="0" applyFill="0" applyBorder="0">
      <alignment vertical="center"/>
    </xf>
    <xf numFmtId="0" fontId="112" fillId="0" borderId="51" applyNumberFormat="0" applyFill="0" applyAlignment="0" applyProtection="0"/>
    <xf numFmtId="0" fontId="66" fillId="0" borderId="0" applyFill="0" applyBorder="0">
      <alignment vertical="center"/>
    </xf>
    <xf numFmtId="0" fontId="39" fillId="0" borderId="0" applyFill="0" applyBorder="0">
      <alignment vertical="center"/>
    </xf>
    <xf numFmtId="0" fontId="65" fillId="0" borderId="0" applyNumberForma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72" fillId="46" borderId="49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83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84" borderId="52" applyNumberFormat="0" applyFont="0" applyAlignment="0" applyProtection="0"/>
    <xf numFmtId="0" fontId="78" fillId="71" borderId="53" applyNumberFormat="0" applyAlignment="0" applyProtection="0"/>
    <xf numFmtId="9" fontId="17" fillId="0" borderId="0" applyFont="0" applyFill="0" applyBorder="0" applyAlignment="0" applyProtection="0"/>
    <xf numFmtId="0" fontId="114" fillId="86" borderId="6" applyBorder="0" applyProtection="0">
      <alignment horizontal="centerContinuous" vertical="center"/>
    </xf>
    <xf numFmtId="0" fontId="115" fillId="0" borderId="0"/>
    <xf numFmtId="0" fontId="115" fillId="0" borderId="0"/>
    <xf numFmtId="0" fontId="84" fillId="0" borderId="0" applyNumberFormat="0" applyFill="0" applyBorder="0" applyAlignment="0" applyProtection="0"/>
    <xf numFmtId="0" fontId="53" fillId="0" borderId="54" applyNumberFormat="0" applyFill="0" applyAlignment="0" applyProtection="0"/>
    <xf numFmtId="0" fontId="40" fillId="0" borderId="0"/>
    <xf numFmtId="0" fontId="114" fillId="86" borderId="6" applyBorder="0" applyProtection="0">
      <alignment horizontal="centerContinuous" vertical="center"/>
    </xf>
    <xf numFmtId="0" fontId="1" fillId="0" borderId="0">
      <protection locked="0"/>
    </xf>
    <xf numFmtId="0" fontId="116" fillId="0" borderId="0"/>
    <xf numFmtId="0" fontId="1" fillId="0" borderId="0"/>
    <xf numFmtId="0" fontId="117" fillId="0" borderId="0" applyNumberFormat="0" applyFill="0" applyBorder="0" applyAlignment="0" applyProtection="0">
      <alignment vertical="top"/>
      <protection locked="0"/>
    </xf>
    <xf numFmtId="0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47" fillId="71" borderId="49" applyNumberFormat="0" applyAlignment="0" applyProtection="0"/>
    <xf numFmtId="0" fontId="47" fillId="71" borderId="49" applyNumberFormat="0" applyAlignment="0" applyProtection="0"/>
    <xf numFmtId="43" fontId="1" fillId="0" borderId="0" applyFont="0" applyFill="0" applyBorder="0" applyAlignment="0" applyProtection="0"/>
    <xf numFmtId="174" fontId="17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4" fontId="110" fillId="0" borderId="0" applyFont="0" applyFill="0" applyBorder="0" applyAlignment="0" applyProtection="0"/>
    <xf numFmtId="174" fontId="110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17" fillId="0" borderId="0" applyFont="0" applyFill="0" applyBorder="0" applyAlignment="0" applyProtection="0"/>
    <xf numFmtId="49" fontId="104" fillId="92" borderId="56">
      <alignment horizontal="center" vertical="center" wrapText="1"/>
    </xf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/>
    <xf numFmtId="0" fontId="72" fillId="46" borderId="49" applyNumberFormat="0" applyAlignment="0" applyProtection="0"/>
    <xf numFmtId="0" fontId="72" fillId="46" borderId="49" applyNumberFormat="0" applyAlignment="0" applyProtection="0"/>
    <xf numFmtId="173" fontId="17" fillId="78" borderId="0" applyFont="0" applyBorder="0" applyAlignment="0">
      <alignment horizontal="right"/>
      <protection locked="0"/>
    </xf>
    <xf numFmtId="173" fontId="17" fillId="79" borderId="0" applyFont="0" applyBorder="0" applyAlignment="0">
      <alignment horizontal="right"/>
      <protection locked="0"/>
    </xf>
    <xf numFmtId="0" fontId="17" fillId="0" borderId="0"/>
    <xf numFmtId="0" fontId="17" fillId="0" borderId="0"/>
    <xf numFmtId="0" fontId="17" fillId="83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83" borderId="0"/>
    <xf numFmtId="0" fontId="17" fillId="83" borderId="0"/>
    <xf numFmtId="0" fontId="17" fillId="0" borderId="0"/>
    <xf numFmtId="0" fontId="17" fillId="0" borderId="0"/>
    <xf numFmtId="0" fontId="17" fillId="0" borderId="0" applyFill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83" borderId="0"/>
    <xf numFmtId="0" fontId="17" fillId="0" borderId="0"/>
    <xf numFmtId="0" fontId="1" fillId="0" borderId="0">
      <protection locked="0"/>
    </xf>
    <xf numFmtId="0" fontId="1" fillId="0" borderId="0"/>
    <xf numFmtId="0" fontId="17" fillId="0" borderId="0"/>
    <xf numFmtId="0" fontId="17" fillId="0" borderId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17" fillId="84" borderId="52" applyNumberFormat="0" applyFont="0" applyAlignment="0" applyProtection="0"/>
    <xf numFmtId="0" fontId="78" fillId="71" borderId="53" applyNumberFormat="0" applyAlignment="0" applyProtection="0"/>
    <xf numFmtId="0" fontId="78" fillId="71" borderId="5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180" fontId="109" fillId="82" borderId="55">
      <alignment horizontal="right" indent="2"/>
      <protection locked="0"/>
    </xf>
    <xf numFmtId="0" fontId="53" fillId="0" borderId="54" applyNumberFormat="0" applyFill="0" applyAlignment="0" applyProtection="0"/>
    <xf numFmtId="0" fontId="53" fillId="0" borderId="54" applyNumberFormat="0" applyFill="0" applyAlignment="0" applyProtection="0"/>
    <xf numFmtId="0" fontId="1" fillId="0" borderId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52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41" fillId="69" borderId="0" applyNumberFormat="0" applyBorder="0" applyAlignment="0" applyProtection="0"/>
    <xf numFmtId="0" fontId="17" fillId="0" borderId="0"/>
    <xf numFmtId="0" fontId="17" fillId="0" borderId="0" applyFill="0"/>
    <xf numFmtId="0" fontId="17" fillId="83" borderId="0"/>
    <xf numFmtId="0" fontId="17" fillId="83" borderId="0"/>
    <xf numFmtId="0" fontId="17" fillId="83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83" fillId="0" borderId="57">
      <alignment horizontal="center"/>
    </xf>
    <xf numFmtId="0" fontId="1" fillId="0" borderId="0"/>
    <xf numFmtId="0" fontId="1" fillId="0" borderId="0"/>
    <xf numFmtId="0" fontId="1" fillId="0" borderId="0"/>
    <xf numFmtId="0" fontId="86" fillId="0" borderId="0" applyFill="0" applyBorder="0">
      <alignment horizontal="left" vertical="center"/>
    </xf>
    <xf numFmtId="0" fontId="39" fillId="0" borderId="0"/>
    <xf numFmtId="0" fontId="9" fillId="93" borderId="2">
      <alignment horizontal="center" vertical="center"/>
      <protection locked="0"/>
    </xf>
    <xf numFmtId="43" fontId="119" fillId="0" borderId="0" applyFont="0" applyFill="0" applyBorder="0" applyAlignment="0" applyProtection="0"/>
    <xf numFmtId="0" fontId="119" fillId="0" borderId="0"/>
  </cellStyleXfs>
  <cellXfs count="135">
    <xf numFmtId="0" fontId="0" fillId="0" borderId="0" xfId="0"/>
    <xf numFmtId="0" fontId="6" fillId="0" borderId="0" xfId="3" applyFont="1"/>
    <xf numFmtId="0" fontId="6" fillId="0" borderId="0" xfId="3" applyFont="1" applyAlignment="1">
      <alignment horizontal="center"/>
    </xf>
    <xf numFmtId="0" fontId="8" fillId="0" borderId="0" xfId="4" applyFont="1">
      <alignment horizontal="left" vertical="center"/>
    </xf>
    <xf numFmtId="0" fontId="6" fillId="0" borderId="0" xfId="3" applyFont="1" applyAlignment="1">
      <alignment horizontal="left"/>
    </xf>
    <xf numFmtId="0" fontId="10" fillId="3" borderId="3" xfId="5" applyFont="1" applyBorder="1" applyAlignment="1">
      <alignment horizontal="center" vertical="center"/>
      <protection locked="0"/>
    </xf>
    <xf numFmtId="0" fontId="10" fillId="0" borderId="4" xfId="6" applyFont="1" applyBorder="1">
      <alignment horizontal="left" vertical="center"/>
    </xf>
    <xf numFmtId="164" fontId="10" fillId="4" borderId="5" xfId="7" applyFont="1" applyFill="1" applyBorder="1" applyAlignment="1">
      <alignment horizontal="center" vertical="center"/>
      <protection locked="0"/>
    </xf>
    <xf numFmtId="0" fontId="12" fillId="0" borderId="0" xfId="8" applyFont="1" applyBorder="1" applyAlignment="1">
      <alignment horizontal="center" vertical="center"/>
    </xf>
    <xf numFmtId="0" fontId="1" fillId="0" borderId="0" xfId="9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0" fillId="0" borderId="0" xfId="6" applyFont="1" applyFill="1" applyAlignment="1">
      <alignment horizontal="left" vertical="center"/>
    </xf>
    <xf numFmtId="0" fontId="14" fillId="0" borderId="0" xfId="4" applyFont="1" applyAlignment="1">
      <alignment horizontal="left" vertical="center"/>
    </xf>
    <xf numFmtId="0" fontId="6" fillId="0" borderId="0" xfId="3" applyFont="1" applyAlignment="1"/>
    <xf numFmtId="0" fontId="13" fillId="5" borderId="0" xfId="10" applyFont="1" applyBorder="1" applyAlignment="1">
      <alignment horizontal="left" vertical="center"/>
    </xf>
    <xf numFmtId="0" fontId="15" fillId="0" borderId="0" xfId="6" applyFont="1" applyFill="1" applyAlignment="1">
      <alignment horizontal="left" vertical="center"/>
    </xf>
    <xf numFmtId="0" fontId="10" fillId="0" borderId="0" xfId="6" applyFont="1" applyFill="1">
      <alignment horizontal="left" vertical="center"/>
    </xf>
    <xf numFmtId="0" fontId="10" fillId="0" borderId="0" xfId="6" quotePrefix="1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4" fillId="0" borderId="6" xfId="8" applyFont="1" applyBorder="1" applyAlignment="1">
      <alignment horizontal="left"/>
    </xf>
    <xf numFmtId="0" fontId="14" fillId="0" borderId="6" xfId="8" applyFont="1" applyBorder="1">
      <alignment horizontal="left" vertical="center"/>
    </xf>
    <xf numFmtId="0" fontId="16" fillId="0" borderId="6" xfId="8" applyFont="1" applyBorder="1" applyAlignment="1">
      <alignment horizontal="center" vertical="center" wrapText="1"/>
    </xf>
    <xf numFmtId="0" fontId="10" fillId="3" borderId="2" xfId="11">
      <alignment horizontal="left" vertical="center"/>
      <protection locked="0"/>
    </xf>
    <xf numFmtId="165" fontId="18" fillId="0" borderId="0" xfId="12" applyNumberFormat="1" applyFont="1" applyBorder="1" applyAlignment="1" applyProtection="1">
      <alignment horizontal="center" vertical="center"/>
    </xf>
    <xf numFmtId="0" fontId="14" fillId="0" borderId="9" xfId="13" applyFont="1" applyBorder="1" applyAlignment="1" applyProtection="1">
      <alignment horizontal="left" vertical="center"/>
    </xf>
    <xf numFmtId="0" fontId="14" fillId="0" borderId="0" xfId="6" applyFont="1" applyFill="1" applyAlignment="1">
      <alignment horizontal="left" vertical="center"/>
    </xf>
    <xf numFmtId="0" fontId="12" fillId="0" borderId="0" xfId="14" applyFont="1"/>
    <xf numFmtId="166" fontId="10" fillId="3" borderId="3" xfId="5" applyNumberFormat="1" applyFont="1" applyBorder="1" applyAlignment="1">
      <alignment horizontal="center" vertical="center"/>
      <protection locked="0"/>
    </xf>
    <xf numFmtId="0" fontId="1" fillId="0" borderId="0" xfId="15" applyAlignment="1">
      <alignment vertical="center"/>
    </xf>
    <xf numFmtId="0" fontId="13" fillId="8" borderId="0" xfId="2" applyFont="1" applyFill="1" applyBorder="1" applyAlignment="1">
      <alignment horizontal="left" vertical="center"/>
    </xf>
    <xf numFmtId="2" fontId="10" fillId="3" borderId="3" xfId="5" applyNumberFormat="1" applyFont="1" applyBorder="1" applyAlignment="1">
      <alignment horizontal="center" vertical="center"/>
      <protection locked="0"/>
    </xf>
    <xf numFmtId="0" fontId="10" fillId="3" borderId="16" xfId="11" applyBorder="1">
      <alignment horizontal="left" vertical="center"/>
      <protection locked="0"/>
    </xf>
    <xf numFmtId="0" fontId="14" fillId="0" borderId="0" xfId="8" applyFont="1" applyBorder="1">
      <alignment horizontal="left" vertical="center"/>
    </xf>
    <xf numFmtId="167" fontId="18" fillId="0" borderId="0" xfId="12" applyNumberFormat="1" applyFont="1" applyBorder="1" applyAlignment="1" applyProtection="1">
      <alignment horizontal="center" vertical="center"/>
    </xf>
    <xf numFmtId="168" fontId="18" fillId="0" borderId="0" xfId="12" applyNumberFormat="1" applyFont="1" applyBorder="1" applyAlignment="1" applyProtection="1">
      <alignment horizontal="center" vertical="center"/>
    </xf>
    <xf numFmtId="0" fontId="14" fillId="0" borderId="0" xfId="8" applyFont="1" applyBorder="1" applyAlignment="1">
      <alignment horizontal="left"/>
    </xf>
    <xf numFmtId="0" fontId="10" fillId="3" borderId="2" xfId="11" applyFill="1">
      <alignment horizontal="left" vertical="center"/>
      <protection locked="0"/>
    </xf>
    <xf numFmtId="169" fontId="12" fillId="0" borderId="0" xfId="18" applyNumberFormat="1" applyFont="1" applyBorder="1" applyAlignment="1">
      <alignment horizontal="center" vertical="center"/>
    </xf>
    <xf numFmtId="0" fontId="13" fillId="0" borderId="0" xfId="2" applyFont="1" applyFill="1" applyBorder="1" applyAlignment="1">
      <alignment horizontal="left" vertical="center"/>
    </xf>
    <xf numFmtId="0" fontId="18" fillId="0" borderId="0" xfId="14" applyFont="1"/>
    <xf numFmtId="167" fontId="12" fillId="0" borderId="0" xfId="8" applyNumberFormat="1" applyFont="1" applyBorder="1" applyAlignment="1">
      <alignment horizontal="center" vertical="center" wrapText="1"/>
    </xf>
    <xf numFmtId="168" fontId="12" fillId="0" borderId="0" xfId="8" applyNumberFormat="1" applyFont="1" applyBorder="1" applyAlignment="1">
      <alignment horizontal="center" vertical="center" wrapText="1"/>
    </xf>
    <xf numFmtId="0" fontId="16" fillId="0" borderId="6" xfId="8" applyFont="1" applyBorder="1" applyAlignment="1">
      <alignment horizontal="center" wrapText="1"/>
    </xf>
    <xf numFmtId="0" fontId="36" fillId="0" borderId="0" xfId="0" applyFont="1"/>
    <xf numFmtId="189" fontId="18" fillId="0" borderId="0" xfId="12" applyNumberFormat="1" applyFont="1" applyBorder="1" applyAlignment="1" applyProtection="1">
      <alignment horizontal="center" vertical="center"/>
    </xf>
    <xf numFmtId="0" fontId="6" fillId="0" borderId="0" xfId="3" applyFont="1" applyAlignment="1">
      <alignment horizontal="center"/>
    </xf>
    <xf numFmtId="0" fontId="16" fillId="0" borderId="40" xfId="8" applyFont="1" applyBorder="1" applyAlignment="1">
      <alignment horizontal="center" wrapText="1"/>
    </xf>
    <xf numFmtId="167" fontId="12" fillId="0" borderId="41" xfId="8" applyNumberFormat="1" applyFont="1" applyBorder="1" applyAlignment="1">
      <alignment horizontal="center" vertical="center" wrapText="1"/>
    </xf>
    <xf numFmtId="190" fontId="18" fillId="0" borderId="7" xfId="12" applyNumberFormat="1" applyFont="1" applyBorder="1" applyAlignment="1" applyProtection="1">
      <alignment horizontal="center" vertical="center"/>
    </xf>
    <xf numFmtId="168" fontId="12" fillId="0" borderId="7" xfId="8" applyNumberFormat="1" applyFont="1" applyBorder="1" applyAlignment="1">
      <alignment horizontal="center" vertical="center" wrapText="1"/>
    </xf>
    <xf numFmtId="168" fontId="18" fillId="0" borderId="8" xfId="12" applyNumberFormat="1" applyFont="1" applyBorder="1" applyAlignment="1" applyProtection="1">
      <alignment horizontal="center" vertical="center"/>
    </xf>
    <xf numFmtId="0" fontId="10" fillId="3" borderId="3" xfId="5" applyFont="1" applyBorder="1" applyAlignment="1">
      <alignment horizontal="left" vertical="center"/>
      <protection locked="0"/>
    </xf>
    <xf numFmtId="10" fontId="10" fillId="3" borderId="3" xfId="9753" applyNumberFormat="1" applyFont="1" applyFill="1" applyBorder="1" applyAlignment="1" applyProtection="1">
      <alignment horizontal="center" vertical="center"/>
      <protection locked="0"/>
    </xf>
    <xf numFmtId="0" fontId="10" fillId="3" borderId="16" xfId="11" applyBorder="1" applyAlignment="1">
      <alignment horizontal="left" vertical="center" wrapText="1"/>
      <protection locked="0"/>
    </xf>
    <xf numFmtId="0" fontId="14" fillId="0" borderId="0" xfId="13" applyFont="1" applyBorder="1" applyAlignment="1" applyProtection="1">
      <alignment horizontal="left" vertical="center"/>
    </xf>
    <xf numFmtId="165" fontId="21" fillId="6" borderId="0" xfId="13" applyNumberFormat="1" applyFont="1" applyFill="1" applyBorder="1" applyAlignment="1">
      <alignment horizontal="center" vertical="center"/>
    </xf>
    <xf numFmtId="3" fontId="18" fillId="0" borderId="0" xfId="12" applyNumberFormat="1" applyFont="1" applyBorder="1" applyAlignment="1" applyProtection="1">
      <alignment horizontal="center" vertical="center"/>
    </xf>
    <xf numFmtId="3" fontId="18" fillId="0" borderId="9" xfId="12" applyNumberFormat="1" applyFont="1" applyBorder="1" applyAlignment="1" applyProtection="1">
      <alignment horizontal="center" vertical="center"/>
    </xf>
    <xf numFmtId="10" fontId="18" fillId="0" borderId="9" xfId="9753" applyNumberFormat="1" applyFont="1" applyBorder="1" applyAlignment="1">
      <alignment horizontal="center" vertical="center"/>
    </xf>
    <xf numFmtId="10" fontId="18" fillId="0" borderId="0" xfId="9753" applyNumberFormat="1" applyFont="1" applyBorder="1" applyAlignment="1">
      <alignment horizontal="center" vertical="center"/>
    </xf>
    <xf numFmtId="0" fontId="10" fillId="3" borderId="16" xfId="11" applyFill="1" applyBorder="1">
      <alignment horizontal="left" vertical="center"/>
      <protection locked="0"/>
    </xf>
    <xf numFmtId="0" fontId="10" fillId="3" borderId="44" xfId="11" applyFill="1" applyBorder="1">
      <alignment horizontal="left" vertical="center"/>
      <protection locked="0"/>
    </xf>
    <xf numFmtId="3" fontId="12" fillId="0" borderId="0" xfId="8" applyNumberFormat="1" applyFont="1" applyBorder="1" applyAlignment="1">
      <alignment horizontal="center" vertical="center"/>
    </xf>
    <xf numFmtId="192" fontId="10" fillId="3" borderId="3" xfId="5" applyNumberFormat="1" applyFont="1" applyBorder="1" applyAlignment="1">
      <alignment horizontal="center" vertical="center"/>
      <protection locked="0"/>
    </xf>
    <xf numFmtId="3" fontId="12" fillId="0" borderId="0" xfId="8" applyNumberFormat="1" applyFont="1" applyBorder="1" applyAlignment="1" applyProtection="1">
      <alignment horizontal="center" vertical="center"/>
    </xf>
    <xf numFmtId="0" fontId="101" fillId="3" borderId="16" xfId="11" applyFont="1" applyBorder="1">
      <alignment horizontal="left" vertical="center"/>
      <protection locked="0"/>
    </xf>
    <xf numFmtId="0" fontId="16" fillId="0" borderId="6" xfId="8" applyFont="1" applyBorder="1" applyAlignment="1">
      <alignment horizontal="left" wrapText="1"/>
    </xf>
    <xf numFmtId="0" fontId="10" fillId="3" borderId="45" xfId="11" applyBorder="1">
      <alignment horizontal="left" vertical="center"/>
      <protection locked="0"/>
    </xf>
    <xf numFmtId="0" fontId="16" fillId="0" borderId="40" xfId="8" applyFont="1" applyBorder="1" applyAlignment="1">
      <alignment horizontal="center" vertical="center" wrapText="1"/>
    </xf>
    <xf numFmtId="0" fontId="104" fillId="0" borderId="6" xfId="8" applyFont="1" applyBorder="1" applyAlignment="1">
      <alignment horizontal="center" vertical="center" wrapText="1"/>
    </xf>
    <xf numFmtId="193" fontId="18" fillId="0" borderId="0" xfId="12" applyNumberFormat="1" applyFont="1" applyBorder="1" applyAlignment="1" applyProtection="1">
      <alignment horizontal="center" vertical="center"/>
    </xf>
    <xf numFmtId="192" fontId="18" fillId="0" borderId="0" xfId="9754" applyNumberFormat="1" applyFont="1" applyBorder="1" applyAlignment="1" applyProtection="1">
      <alignment horizontal="center" vertical="center"/>
    </xf>
    <xf numFmtId="192" fontId="10" fillId="3" borderId="3" xfId="5" applyNumberFormat="1" applyFont="1" applyBorder="1" applyAlignment="1" applyProtection="1">
      <alignment horizontal="center" vertical="center"/>
    </xf>
    <xf numFmtId="194" fontId="18" fillId="0" borderId="0" xfId="12" applyNumberFormat="1" applyFont="1" applyBorder="1" applyAlignment="1" applyProtection="1">
      <alignment horizontal="center" vertical="center"/>
    </xf>
    <xf numFmtId="195" fontId="20" fillId="6" borderId="9" xfId="13" applyNumberFormat="1" applyFont="1" applyFill="1" applyBorder="1" applyAlignment="1">
      <alignment horizontal="center" vertical="center"/>
    </xf>
    <xf numFmtId="0" fontId="10" fillId="3" borderId="16" xfId="11" quotePrefix="1" applyBorder="1" applyAlignment="1">
      <alignment horizontal="left" vertical="center" wrapText="1"/>
      <protection locked="0"/>
    </xf>
    <xf numFmtId="196" fontId="18" fillId="0" borderId="0" xfId="12" applyNumberFormat="1" applyFont="1" applyBorder="1" applyAlignment="1" applyProtection="1">
      <alignment horizontal="center" vertical="center"/>
    </xf>
    <xf numFmtId="197" fontId="18" fillId="0" borderId="0" xfId="12" applyNumberFormat="1" applyFont="1" applyBorder="1" applyAlignment="1" applyProtection="1">
      <alignment horizontal="center" vertical="center"/>
    </xf>
    <xf numFmtId="197" fontId="20" fillId="6" borderId="9" xfId="13" applyNumberFormat="1" applyFont="1" applyFill="1" applyBorder="1" applyAlignment="1">
      <alignment horizontal="center" vertical="center"/>
    </xf>
    <xf numFmtId="3" fontId="10" fillId="3" borderId="3" xfId="5" applyNumberFormat="1" applyFont="1" applyBorder="1" applyAlignment="1">
      <alignment horizontal="center" vertical="center"/>
      <protection locked="0"/>
    </xf>
    <xf numFmtId="0" fontId="10" fillId="3" borderId="15" xfId="11" applyBorder="1" applyAlignment="1">
      <alignment vertical="center" wrapText="1"/>
      <protection locked="0"/>
    </xf>
    <xf numFmtId="9" fontId="12" fillId="0" borderId="0" xfId="9753" applyFont="1" applyBorder="1" applyAlignment="1">
      <alignment horizontal="center" vertical="center"/>
    </xf>
    <xf numFmtId="178" fontId="12" fillId="0" borderId="0" xfId="9753" applyNumberFormat="1" applyFont="1" applyBorder="1" applyAlignment="1">
      <alignment horizontal="center" vertical="center"/>
    </xf>
    <xf numFmtId="0" fontId="14" fillId="0" borderId="48" xfId="13" applyFont="1" applyBorder="1" applyAlignment="1" applyProtection="1">
      <alignment horizontal="left" vertical="center"/>
    </xf>
    <xf numFmtId="198" fontId="18" fillId="0" borderId="0" xfId="12" applyNumberFormat="1" applyFont="1" applyBorder="1" applyAlignment="1" applyProtection="1">
      <alignment horizontal="center" vertical="center"/>
    </xf>
    <xf numFmtId="0" fontId="20" fillId="0" borderId="0" xfId="14" applyFont="1"/>
    <xf numFmtId="165" fontId="105" fillId="6" borderId="48" xfId="13" applyNumberFormat="1" applyFont="1" applyFill="1" applyBorder="1" applyAlignment="1">
      <alignment horizontal="left" vertical="center"/>
    </xf>
    <xf numFmtId="165" fontId="20" fillId="6" borderId="48" xfId="13" applyNumberFormat="1" applyFont="1" applyFill="1" applyBorder="1" applyAlignment="1">
      <alignment horizontal="center" vertical="center"/>
    </xf>
    <xf numFmtId="165" fontId="18" fillId="0" borderId="6" xfId="12" applyNumberFormat="1" applyFont="1" applyBorder="1" applyAlignment="1" applyProtection="1">
      <alignment horizontal="center" vertical="center"/>
    </xf>
    <xf numFmtId="0" fontId="106" fillId="0" borderId="0" xfId="6" applyFont="1" applyFill="1">
      <alignment horizontal="left" vertical="center"/>
    </xf>
    <xf numFmtId="166" fontId="6" fillId="0" borderId="0" xfId="3" applyNumberFormat="1" applyFont="1"/>
    <xf numFmtId="199" fontId="10" fillId="3" borderId="3" xfId="5" applyNumberFormat="1" applyFont="1" applyBorder="1" applyAlignment="1">
      <alignment horizontal="center" vertical="center"/>
      <protection locked="0"/>
    </xf>
    <xf numFmtId="198" fontId="18" fillId="0" borderId="6" xfId="12" applyNumberFormat="1" applyFont="1" applyBorder="1" applyAlignment="1" applyProtection="1">
      <alignment horizontal="center" vertical="center"/>
    </xf>
    <xf numFmtId="0" fontId="16" fillId="0" borderId="6" xfId="8" applyFont="1" applyBorder="1" applyAlignment="1">
      <alignment horizontal="left" vertical="center"/>
    </xf>
    <xf numFmtId="199" fontId="107" fillId="0" borderId="0" xfId="3" applyNumberFormat="1" applyFont="1" applyFill="1" applyBorder="1" applyAlignment="1">
      <alignment horizontal="center"/>
    </xf>
    <xf numFmtId="198" fontId="18" fillId="0" borderId="7" xfId="12" applyNumberFormat="1" applyFont="1" applyBorder="1" applyAlignment="1" applyProtection="1">
      <alignment horizontal="center" vertical="center"/>
    </xf>
    <xf numFmtId="0" fontId="12" fillId="0" borderId="0" xfId="8" applyFont="1" applyBorder="1" applyAlignment="1">
      <alignment horizontal="center" vertical="center" wrapText="1"/>
    </xf>
    <xf numFmtId="198" fontId="18" fillId="0" borderId="41" xfId="12" applyNumberFormat="1" applyFont="1" applyBorder="1" applyAlignment="1" applyProtection="1">
      <alignment horizontal="center" vertical="center"/>
    </xf>
    <xf numFmtId="0" fontId="10" fillId="0" borderId="0" xfId="6" applyFont="1" applyFill="1" applyAlignment="1">
      <alignment horizontal="center" vertical="center" wrapText="1"/>
    </xf>
    <xf numFmtId="198" fontId="6" fillId="0" borderId="0" xfId="3" applyNumberFormat="1" applyFont="1"/>
    <xf numFmtId="0" fontId="10" fillId="3" borderId="2" xfId="11" applyAlignment="1">
      <alignment horizontal="center" vertical="center"/>
      <protection locked="0"/>
    </xf>
    <xf numFmtId="0" fontId="10" fillId="3" borderId="42" xfId="11" applyBorder="1" applyAlignment="1">
      <alignment horizontal="center" vertical="center" wrapText="1"/>
      <protection locked="0"/>
    </xf>
    <xf numFmtId="200" fontId="10" fillId="3" borderId="3" xfId="9953" applyNumberFormat="1" applyFont="1" applyFill="1" applyBorder="1" applyAlignment="1" applyProtection="1">
      <alignment horizontal="center" vertical="center"/>
      <protection locked="0"/>
    </xf>
    <xf numFmtId="43" fontId="0" fillId="0" borderId="0" xfId="0" applyNumberFormat="1" applyFont="1" applyFill="1" applyBorder="1"/>
    <xf numFmtId="190" fontId="18" fillId="0" borderId="0" xfId="12" applyNumberFormat="1" applyFont="1" applyBorder="1" applyAlignment="1" applyProtection="1">
      <alignment horizontal="center" vertical="center"/>
    </xf>
    <xf numFmtId="178" fontId="18" fillId="0" borderId="0" xfId="9753" applyNumberFormat="1" applyFont="1" applyBorder="1" applyAlignment="1" applyProtection="1">
      <alignment horizontal="center" vertical="center"/>
    </xf>
    <xf numFmtId="0" fontId="16" fillId="0" borderId="0" xfId="8" applyFont="1" applyBorder="1" applyAlignment="1">
      <alignment horizontal="left" vertical="center"/>
    </xf>
    <xf numFmtId="0" fontId="10" fillId="3" borderId="3" xfId="5" quotePrefix="1" applyFont="1" applyBorder="1" applyAlignment="1">
      <alignment horizontal="left" vertical="center"/>
      <protection locked="0"/>
    </xf>
    <xf numFmtId="198" fontId="18" fillId="0" borderId="8" xfId="12" applyNumberFormat="1" applyFont="1" applyBorder="1" applyAlignment="1" applyProtection="1">
      <alignment horizontal="center" vertical="center"/>
    </xf>
    <xf numFmtId="43" fontId="61" fillId="83" borderId="0" xfId="9954" applyNumberFormat="1" applyFont="1" applyFill="1"/>
    <xf numFmtId="0" fontId="10" fillId="3" borderId="42" xfId="11" applyBorder="1" applyAlignment="1">
      <alignment horizontal="center" vertical="center" wrapText="1"/>
      <protection locked="0"/>
    </xf>
    <xf numFmtId="0" fontId="10" fillId="3" borderId="13" xfId="11" applyBorder="1" applyAlignment="1">
      <alignment horizontal="center" vertical="center" wrapText="1"/>
      <protection locked="0"/>
    </xf>
    <xf numFmtId="0" fontId="10" fillId="3" borderId="14" xfId="11" applyBorder="1" applyAlignment="1">
      <alignment horizontal="center" vertical="center" wrapText="1"/>
      <protection locked="0"/>
    </xf>
    <xf numFmtId="0" fontId="10" fillId="3" borderId="42" xfId="11" applyBorder="1" applyAlignment="1">
      <alignment horizontal="left" vertical="center" wrapText="1"/>
      <protection locked="0"/>
    </xf>
    <xf numFmtId="0" fontId="10" fillId="3" borderId="13" xfId="11" applyBorder="1" applyAlignment="1">
      <alignment horizontal="left" vertical="center" wrapText="1"/>
      <protection locked="0"/>
    </xf>
    <xf numFmtId="0" fontId="10" fillId="3" borderId="14" xfId="11" applyBorder="1" applyAlignment="1">
      <alignment horizontal="left" vertical="center" wrapText="1"/>
      <protection locked="0"/>
    </xf>
    <xf numFmtId="0" fontId="10" fillId="3" borderId="15" xfId="11" applyBorder="1" applyAlignment="1">
      <alignment horizontal="center" vertical="center" wrapText="1"/>
      <protection locked="0"/>
    </xf>
    <xf numFmtId="0" fontId="10" fillId="3" borderId="15" xfId="11" applyBorder="1" applyAlignment="1">
      <alignment horizontal="left" vertical="center" wrapText="1"/>
      <protection locked="0"/>
    </xf>
    <xf numFmtId="0" fontId="10" fillId="3" borderId="13" xfId="11" applyBorder="1" applyAlignment="1">
      <alignment horizontal="center" vertical="center"/>
      <protection locked="0"/>
    </xf>
    <xf numFmtId="0" fontId="10" fillId="3" borderId="14" xfId="11" applyBorder="1" applyAlignment="1">
      <alignment horizontal="center" vertical="center"/>
      <protection locked="0"/>
    </xf>
    <xf numFmtId="0" fontId="10" fillId="3" borderId="42" xfId="5" applyFont="1" applyBorder="1" applyAlignment="1">
      <alignment horizontal="center" vertical="center"/>
      <protection locked="0"/>
    </xf>
    <xf numFmtId="0" fontId="10" fillId="3" borderId="13" xfId="5" applyFont="1" applyBorder="1" applyAlignment="1">
      <alignment horizontal="center" vertical="center"/>
      <protection locked="0"/>
    </xf>
    <xf numFmtId="0" fontId="10" fillId="3" borderId="14" xfId="5" applyFont="1" applyBorder="1" applyAlignment="1">
      <alignment horizontal="center" vertical="center"/>
      <protection locked="0"/>
    </xf>
    <xf numFmtId="0" fontId="10" fillId="0" borderId="0" xfId="6" applyFont="1" applyFill="1" applyAlignment="1">
      <alignment horizontal="left" vertical="center" wrapText="1"/>
    </xf>
    <xf numFmtId="0" fontId="10" fillId="3" borderId="12" xfId="11" applyBorder="1" applyAlignment="1">
      <alignment horizontal="center" vertical="center" wrapText="1"/>
      <protection locked="0"/>
    </xf>
    <xf numFmtId="0" fontId="10" fillId="0" borderId="0" xfId="6" applyFont="1" applyFill="1" applyAlignment="1">
      <alignment horizontal="left" vertical="top" wrapText="1"/>
    </xf>
    <xf numFmtId="0" fontId="10" fillId="3" borderId="15" xfId="11" applyBorder="1" applyAlignment="1">
      <alignment horizontal="left" vertical="center"/>
      <protection locked="0"/>
    </xf>
    <xf numFmtId="0" fontId="10" fillId="3" borderId="13" xfId="11" applyBorder="1" applyAlignment="1">
      <alignment horizontal="left" vertical="center"/>
      <protection locked="0"/>
    </xf>
    <xf numFmtId="0" fontId="10" fillId="3" borderId="14" xfId="11" applyBorder="1" applyAlignment="1">
      <alignment horizontal="left" vertical="center"/>
      <protection locked="0"/>
    </xf>
    <xf numFmtId="0" fontId="10" fillId="3" borderId="46" xfId="11" applyBorder="1" applyAlignment="1">
      <alignment horizontal="left" vertical="center"/>
      <protection locked="0"/>
    </xf>
    <xf numFmtId="0" fontId="10" fillId="3" borderId="47" xfId="11" applyBorder="1" applyAlignment="1">
      <alignment horizontal="left" vertical="center"/>
      <protection locked="0"/>
    </xf>
    <xf numFmtId="0" fontId="6" fillId="0" borderId="0" xfId="3" applyFont="1" applyFill="1"/>
    <xf numFmtId="0" fontId="13" fillId="0" borderId="0" xfId="10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0" fillId="0" borderId="0" xfId="0" applyFill="1"/>
  </cellXfs>
  <cellStyles count="10127">
    <cellStyle name=" 1" xfId="23"/>
    <cellStyle name=" 1 2" xfId="24"/>
    <cellStyle name=" 1 2 2" xfId="25"/>
    <cellStyle name=" 1 2 3" xfId="9755"/>
    <cellStyle name=" 1 3" xfId="26"/>
    <cellStyle name=" 1 3 2" xfId="27"/>
    <cellStyle name=" 1 4" xfId="28"/>
    <cellStyle name=" 1_29(d) - Gas extensions -tariffs" xfId="9756"/>
    <cellStyle name="_3GIS model v2.77_Distribution Business_Retail Fin Perform " xfId="29"/>
    <cellStyle name="_3GIS model v2.77_Fleet Overhead Costs 2_Retail Fin Perform " xfId="30"/>
    <cellStyle name="_3GIS model v2.77_Fleet Overhead Costs_Retail Fin Perform " xfId="31"/>
    <cellStyle name="_3GIS model v2.77_Forecast 2_Retail Fin Perform " xfId="32"/>
    <cellStyle name="_3GIS model v2.77_Forecast_Retail Fin Perform " xfId="33"/>
    <cellStyle name="_3GIS model v2.77_Funding &amp; Cashflow_1_Retail Fin Perform " xfId="34"/>
    <cellStyle name="_3GIS model v2.77_Funding &amp; Cashflow_Retail Fin Perform " xfId="35"/>
    <cellStyle name="_3GIS model v2.77_Group P&amp;L_1_Retail Fin Perform " xfId="36"/>
    <cellStyle name="_3GIS model v2.77_Group P&amp;L_Retail Fin Perform " xfId="37"/>
    <cellStyle name="_3GIS model v2.77_Opening  Detailed BS_Retail Fin Perform " xfId="38"/>
    <cellStyle name="_3GIS model v2.77_OUTPUT DB_Retail Fin Perform " xfId="39"/>
    <cellStyle name="_3GIS model v2.77_OUTPUT EB_Retail Fin Perform " xfId="40"/>
    <cellStyle name="_3GIS model v2.77_Report_Retail Fin Perform " xfId="41"/>
    <cellStyle name="_3GIS model v2.77_Retail Fin Perform " xfId="42"/>
    <cellStyle name="_3GIS model v2.77_Sheet2 2_Retail Fin Perform " xfId="43"/>
    <cellStyle name="_3GIS model v2.77_Sheet2_Retail Fin Perform " xfId="44"/>
    <cellStyle name="_Capex" xfId="45"/>
    <cellStyle name="_Capex 2" xfId="9757"/>
    <cellStyle name="_Capex_29(d) - Gas extensions -tariffs" xfId="9758"/>
    <cellStyle name="_UED AMP 2009-14 Final 250309 Less PU" xfId="46"/>
    <cellStyle name="_UED AMP 2009-14 Final 250309 Less PU_1011 monthly" xfId="47"/>
    <cellStyle name="20% - Accent1 2" xfId="48"/>
    <cellStyle name="20% - Accent1 2 2" xfId="49"/>
    <cellStyle name="20% - Accent1 2 3" xfId="50"/>
    <cellStyle name="20% - Accent1 2 4" xfId="9958"/>
    <cellStyle name="20% - Accent1 3" xfId="51"/>
    <cellStyle name="20% - Accent2 2" xfId="52"/>
    <cellStyle name="20% - Accent2 2 2" xfId="53"/>
    <cellStyle name="20% - Accent2 2 3" xfId="54"/>
    <cellStyle name="20% - Accent2 2 4" xfId="9959"/>
    <cellStyle name="20% - Accent2 3" xfId="55"/>
    <cellStyle name="20% - Accent3 2" xfId="56"/>
    <cellStyle name="20% - Accent3 2 2" xfId="57"/>
    <cellStyle name="20% - Accent3 2 3" xfId="58"/>
    <cellStyle name="20% - Accent3 2 4" xfId="9960"/>
    <cellStyle name="20% - Accent3 3" xfId="59"/>
    <cellStyle name="20% - Accent4 2" xfId="60"/>
    <cellStyle name="20% - Accent4 2 2" xfId="61"/>
    <cellStyle name="20% - Accent4 2 3" xfId="62"/>
    <cellStyle name="20% - Accent4 2 4" xfId="9961"/>
    <cellStyle name="20% - Accent4 3" xfId="63"/>
    <cellStyle name="20% - Accent5 2" xfId="64"/>
    <cellStyle name="20% - Accent5 2 2" xfId="65"/>
    <cellStyle name="20% - Accent5 2 3" xfId="66"/>
    <cellStyle name="20% - Accent5 2 4" xfId="9962"/>
    <cellStyle name="20% - Accent5 3" xfId="67"/>
    <cellStyle name="20% - Accent6 2" xfId="68"/>
    <cellStyle name="20% - Accent6 2 2" xfId="69"/>
    <cellStyle name="20% - Accent6 3" xfId="70"/>
    <cellStyle name="40% - Accent1 2" xfId="71"/>
    <cellStyle name="40% - Accent1 2 2" xfId="72"/>
    <cellStyle name="40% - Accent1 2 3" xfId="73"/>
    <cellStyle name="40% - Accent1 2 4" xfId="9963"/>
    <cellStyle name="40% - Accent1 3" xfId="74"/>
    <cellStyle name="40% - Accent2 2" xfId="75"/>
    <cellStyle name="40% - Accent2 2 2" xfId="76"/>
    <cellStyle name="40% - Accent2 2 3" xfId="77"/>
    <cellStyle name="40% - Accent2 2 4" xfId="9964"/>
    <cellStyle name="40% - Accent2 3" xfId="78"/>
    <cellStyle name="40% - Accent3 2" xfId="79"/>
    <cellStyle name="40% - Accent3 2 2" xfId="80"/>
    <cellStyle name="40% - Accent3 2 3" xfId="81"/>
    <cellStyle name="40% - Accent3 2 4" xfId="82"/>
    <cellStyle name="40% - Accent3 2 5" xfId="9965"/>
    <cellStyle name="40% - Accent3 3" xfId="83"/>
    <cellStyle name="40% - Accent4 2" xfId="84"/>
    <cellStyle name="40% - Accent4 2 2" xfId="85"/>
    <cellStyle name="40% - Accent4 2 3" xfId="86"/>
    <cellStyle name="40% - Accent4 2 4" xfId="9966"/>
    <cellStyle name="40% - Accent4 3" xfId="87"/>
    <cellStyle name="40% - Accent5 2" xfId="88"/>
    <cellStyle name="40% - Accent5 2 2" xfId="89"/>
    <cellStyle name="40% - Accent5 2 3" xfId="9967"/>
    <cellStyle name="40% - Accent5 3" xfId="90"/>
    <cellStyle name="40% - Accent6 2" xfId="91"/>
    <cellStyle name="40% - Accent6 2 2" xfId="92"/>
    <cellStyle name="40% - Accent6 2 3" xfId="93"/>
    <cellStyle name="40% - Accent6 2 4" xfId="9968"/>
    <cellStyle name="40% - Accent6 3" xfId="94"/>
    <cellStyle name="60% - Accent1 2" xfId="95"/>
    <cellStyle name="60% - Accent1 2 2" xfId="96"/>
    <cellStyle name="60% - Accent1 2 3" xfId="97"/>
    <cellStyle name="60% - Accent1 2 4" xfId="9969"/>
    <cellStyle name="60% - Accent1 3" xfId="98"/>
    <cellStyle name="60% - Accent2 2" xfId="99"/>
    <cellStyle name="60% - Accent2 2 2" xfId="100"/>
    <cellStyle name="60% - Accent2 2 3" xfId="101"/>
    <cellStyle name="60% - Accent2 3" xfId="102"/>
    <cellStyle name="60% - Accent3 2" xfId="103"/>
    <cellStyle name="60% - Accent3 2 2" xfId="104"/>
    <cellStyle name="60% - Accent3 2 3" xfId="105"/>
    <cellStyle name="60% - Accent3 3" xfId="106"/>
    <cellStyle name="60% - Accent4 2" xfId="107"/>
    <cellStyle name="60% - Accent4 2 2" xfId="108"/>
    <cellStyle name="60% - Accent4 2 3" xfId="109"/>
    <cellStyle name="60% - Accent4 3" xfId="110"/>
    <cellStyle name="60% - Accent5 2" xfId="111"/>
    <cellStyle name="60% - Accent5 2 2" xfId="112"/>
    <cellStyle name="60% - Accent5 2 3" xfId="9970"/>
    <cellStyle name="60% - Accent5 3" xfId="113"/>
    <cellStyle name="60% - Accent6 2" xfId="114"/>
    <cellStyle name="60% - Accent6 2 2" xfId="115"/>
    <cellStyle name="60% - Accent6 2 3" xfId="116"/>
    <cellStyle name="60% - Accent6 3" xfId="117"/>
    <cellStyle name="Accent1" xfId="2" builtinId="29"/>
    <cellStyle name="Accent1 - 20%" xfId="118"/>
    <cellStyle name="Accent1 - 40%" xfId="119"/>
    <cellStyle name="Accent1 - 60%" xfId="120"/>
    <cellStyle name="Accent1 - 60% 2" xfId="121"/>
    <cellStyle name="Accent1 10" xfId="122"/>
    <cellStyle name="Accent1 11" xfId="123"/>
    <cellStyle name="Accent1 12" xfId="124"/>
    <cellStyle name="Accent1 13" xfId="125"/>
    <cellStyle name="Accent1 14" xfId="126"/>
    <cellStyle name="Accent1 15" xfId="127"/>
    <cellStyle name="Accent1 16" xfId="128"/>
    <cellStyle name="Accent1 17" xfId="129"/>
    <cellStyle name="Accent1 18" xfId="130"/>
    <cellStyle name="Accent1 19" xfId="131"/>
    <cellStyle name="Accent1 2" xfId="132"/>
    <cellStyle name="Accent1 2 2" xfId="133"/>
    <cellStyle name="Accent1 2 3" xfId="134"/>
    <cellStyle name="Accent1 20" xfId="135"/>
    <cellStyle name="Accent1 21" xfId="136"/>
    <cellStyle name="Accent1 22" xfId="137"/>
    <cellStyle name="Accent1 23" xfId="138"/>
    <cellStyle name="Accent1 24" xfId="139"/>
    <cellStyle name="Accent1 25" xfId="140"/>
    <cellStyle name="Accent1 26" xfId="141"/>
    <cellStyle name="Accent1 27" xfId="142"/>
    <cellStyle name="Accent1 28" xfId="143"/>
    <cellStyle name="Accent1 29" xfId="144"/>
    <cellStyle name="Accent1 3" xfId="145"/>
    <cellStyle name="Accent1 3 2" xfId="10085"/>
    <cellStyle name="Accent1 30" xfId="146"/>
    <cellStyle name="Accent1 31" xfId="147"/>
    <cellStyle name="Accent1 32" xfId="148"/>
    <cellStyle name="Accent1 33" xfId="149"/>
    <cellStyle name="Accent1 34" xfId="150"/>
    <cellStyle name="Accent1 35" xfId="151"/>
    <cellStyle name="Accent1 36" xfId="152"/>
    <cellStyle name="Accent1 37" xfId="153"/>
    <cellStyle name="Accent1 38" xfId="154"/>
    <cellStyle name="Accent1 39" xfId="155"/>
    <cellStyle name="Accent1 4" xfId="156"/>
    <cellStyle name="Accent1 4 2" xfId="10086"/>
    <cellStyle name="Accent1 40" xfId="157"/>
    <cellStyle name="Accent1 41" xfId="158"/>
    <cellStyle name="Accent1 42" xfId="159"/>
    <cellStyle name="Accent1 43" xfId="160"/>
    <cellStyle name="Accent1 44" xfId="161"/>
    <cellStyle name="Accent1 45" xfId="162"/>
    <cellStyle name="Accent1 46" xfId="163"/>
    <cellStyle name="Accent1 47" xfId="164"/>
    <cellStyle name="Accent1 48" xfId="165"/>
    <cellStyle name="Accent1 49" xfId="166"/>
    <cellStyle name="Accent1 5" xfId="167"/>
    <cellStyle name="Accent1 5 2" xfId="10087"/>
    <cellStyle name="Accent1 50" xfId="168"/>
    <cellStyle name="Accent1 51" xfId="169"/>
    <cellStyle name="Accent1 52" xfId="170"/>
    <cellStyle name="Accent1 53" xfId="171"/>
    <cellStyle name="Accent1 54" xfId="172"/>
    <cellStyle name="Accent1 55" xfId="173"/>
    <cellStyle name="Accent1 56" xfId="174"/>
    <cellStyle name="Accent1 57" xfId="175"/>
    <cellStyle name="Accent1 58" xfId="176"/>
    <cellStyle name="Accent1 59" xfId="177"/>
    <cellStyle name="Accent1 6" xfId="178"/>
    <cellStyle name="Accent1 60" xfId="179"/>
    <cellStyle name="Accent1 61" xfId="180"/>
    <cellStyle name="Accent1 62" xfId="181"/>
    <cellStyle name="Accent1 63" xfId="182"/>
    <cellStyle name="Accent1 64" xfId="183"/>
    <cellStyle name="Accent1 65" xfId="184"/>
    <cellStyle name="Accent1 66" xfId="185"/>
    <cellStyle name="Accent1 67" xfId="186"/>
    <cellStyle name="Accent1 68" xfId="187"/>
    <cellStyle name="Accent1 69" xfId="188"/>
    <cellStyle name="Accent1 7" xfId="189"/>
    <cellStyle name="Accent1 70" xfId="190"/>
    <cellStyle name="Accent1 71" xfId="191"/>
    <cellStyle name="Accent1 72" xfId="192"/>
    <cellStyle name="Accent1 73" xfId="193"/>
    <cellStyle name="Accent1 74" xfId="194"/>
    <cellStyle name="Accent1 75" xfId="195"/>
    <cellStyle name="Accent1 76" xfId="196"/>
    <cellStyle name="Accent1 77" xfId="197"/>
    <cellStyle name="Accent1 78" xfId="198"/>
    <cellStyle name="Accent1 79" xfId="199"/>
    <cellStyle name="Accent1 8" xfId="200"/>
    <cellStyle name="Accent1 80" xfId="201"/>
    <cellStyle name="Accent1 81" xfId="202"/>
    <cellStyle name="Accent1 82" xfId="203"/>
    <cellStyle name="Accent1 83" xfId="204"/>
    <cellStyle name="Accent1 84" xfId="205"/>
    <cellStyle name="Accent1 85" xfId="206"/>
    <cellStyle name="Accent1 86" xfId="207"/>
    <cellStyle name="Accent1 87" xfId="208"/>
    <cellStyle name="Accent1 88" xfId="209"/>
    <cellStyle name="Accent1 89" xfId="210"/>
    <cellStyle name="Accent1 9" xfId="211"/>
    <cellStyle name="Accent1 90" xfId="212"/>
    <cellStyle name="Accent1 91" xfId="213"/>
    <cellStyle name="Accent1 92" xfId="214"/>
    <cellStyle name="Accent1 93" xfId="215"/>
    <cellStyle name="Accent2 - 20%" xfId="216"/>
    <cellStyle name="Accent2 - 40%" xfId="217"/>
    <cellStyle name="Accent2 - 60%" xfId="218"/>
    <cellStyle name="Accent2 - 60% 2" xfId="219"/>
    <cellStyle name="Accent2 10" xfId="220"/>
    <cellStyle name="Accent2 11" xfId="221"/>
    <cellStyle name="Accent2 12" xfId="222"/>
    <cellStyle name="Accent2 13" xfId="223"/>
    <cellStyle name="Accent2 14" xfId="224"/>
    <cellStyle name="Accent2 15" xfId="225"/>
    <cellStyle name="Accent2 16" xfId="226"/>
    <cellStyle name="Accent2 17" xfId="227"/>
    <cellStyle name="Accent2 18" xfId="228"/>
    <cellStyle name="Accent2 19" xfId="229"/>
    <cellStyle name="Accent2 2" xfId="230"/>
    <cellStyle name="Accent2 2 2" xfId="231"/>
    <cellStyle name="Accent2 20" xfId="232"/>
    <cellStyle name="Accent2 21" xfId="233"/>
    <cellStyle name="Accent2 22" xfId="234"/>
    <cellStyle name="Accent2 23" xfId="235"/>
    <cellStyle name="Accent2 24" xfId="236"/>
    <cellStyle name="Accent2 25" xfId="237"/>
    <cellStyle name="Accent2 26" xfId="238"/>
    <cellStyle name="Accent2 27" xfId="239"/>
    <cellStyle name="Accent2 28" xfId="240"/>
    <cellStyle name="Accent2 29" xfId="241"/>
    <cellStyle name="Accent2 3" xfId="242"/>
    <cellStyle name="Accent2 3 2" xfId="10088"/>
    <cellStyle name="Accent2 30" xfId="243"/>
    <cellStyle name="Accent2 31" xfId="244"/>
    <cellStyle name="Accent2 32" xfId="245"/>
    <cellStyle name="Accent2 33" xfId="246"/>
    <cellStyle name="Accent2 34" xfId="247"/>
    <cellStyle name="Accent2 35" xfId="248"/>
    <cellStyle name="Accent2 36" xfId="249"/>
    <cellStyle name="Accent2 37" xfId="250"/>
    <cellStyle name="Accent2 38" xfId="251"/>
    <cellStyle name="Accent2 39" xfId="252"/>
    <cellStyle name="Accent2 4" xfId="253"/>
    <cellStyle name="Accent2 4 2" xfId="10089"/>
    <cellStyle name="Accent2 40" xfId="254"/>
    <cellStyle name="Accent2 41" xfId="255"/>
    <cellStyle name="Accent2 42" xfId="256"/>
    <cellStyle name="Accent2 43" xfId="257"/>
    <cellStyle name="Accent2 44" xfId="258"/>
    <cellStyle name="Accent2 45" xfId="259"/>
    <cellStyle name="Accent2 46" xfId="260"/>
    <cellStyle name="Accent2 47" xfId="261"/>
    <cellStyle name="Accent2 48" xfId="262"/>
    <cellStyle name="Accent2 49" xfId="263"/>
    <cellStyle name="Accent2 5" xfId="264"/>
    <cellStyle name="Accent2 5 2" xfId="10090"/>
    <cellStyle name="Accent2 50" xfId="265"/>
    <cellStyle name="Accent2 51" xfId="266"/>
    <cellStyle name="Accent2 52" xfId="267"/>
    <cellStyle name="Accent2 53" xfId="268"/>
    <cellStyle name="Accent2 54" xfId="269"/>
    <cellStyle name="Accent2 55" xfId="270"/>
    <cellStyle name="Accent2 56" xfId="271"/>
    <cellStyle name="Accent2 57" xfId="272"/>
    <cellStyle name="Accent2 58" xfId="273"/>
    <cellStyle name="Accent2 59" xfId="274"/>
    <cellStyle name="Accent2 6" xfId="275"/>
    <cellStyle name="Accent2 60" xfId="276"/>
    <cellStyle name="Accent2 61" xfId="277"/>
    <cellStyle name="Accent2 62" xfId="278"/>
    <cellStyle name="Accent2 63" xfId="279"/>
    <cellStyle name="Accent2 64" xfId="280"/>
    <cellStyle name="Accent2 65" xfId="281"/>
    <cellStyle name="Accent2 66" xfId="282"/>
    <cellStyle name="Accent2 67" xfId="283"/>
    <cellStyle name="Accent2 68" xfId="284"/>
    <cellStyle name="Accent2 69" xfId="285"/>
    <cellStyle name="Accent2 7" xfId="286"/>
    <cellStyle name="Accent2 70" xfId="287"/>
    <cellStyle name="Accent2 71" xfId="288"/>
    <cellStyle name="Accent2 72" xfId="289"/>
    <cellStyle name="Accent2 73" xfId="290"/>
    <cellStyle name="Accent2 74" xfId="291"/>
    <cellStyle name="Accent2 75" xfId="292"/>
    <cellStyle name="Accent2 76" xfId="293"/>
    <cellStyle name="Accent2 77" xfId="294"/>
    <cellStyle name="Accent2 78" xfId="295"/>
    <cellStyle name="Accent2 79" xfId="296"/>
    <cellStyle name="Accent2 8" xfId="297"/>
    <cellStyle name="Accent2 80" xfId="298"/>
    <cellStyle name="Accent2 81" xfId="299"/>
    <cellStyle name="Accent2 82" xfId="300"/>
    <cellStyle name="Accent2 83" xfId="301"/>
    <cellStyle name="Accent2 84" xfId="302"/>
    <cellStyle name="Accent2 85" xfId="303"/>
    <cellStyle name="Accent2 86" xfId="304"/>
    <cellStyle name="Accent2 87" xfId="305"/>
    <cellStyle name="Accent2 88" xfId="306"/>
    <cellStyle name="Accent2 89" xfId="307"/>
    <cellStyle name="Accent2 9" xfId="308"/>
    <cellStyle name="Accent2 90" xfId="309"/>
    <cellStyle name="Accent2 91" xfId="310"/>
    <cellStyle name="Accent2 92" xfId="311"/>
    <cellStyle name="Accent2 93" xfId="312"/>
    <cellStyle name="Accent3 - 20%" xfId="313"/>
    <cellStyle name="Accent3 - 40%" xfId="314"/>
    <cellStyle name="Accent3 - 60%" xfId="315"/>
    <cellStyle name="Accent3 - 60% 2" xfId="316"/>
    <cellStyle name="Accent3 10" xfId="317"/>
    <cellStyle name="Accent3 11" xfId="318"/>
    <cellStyle name="Accent3 12" xfId="319"/>
    <cellStyle name="Accent3 13" xfId="320"/>
    <cellStyle name="Accent3 14" xfId="321"/>
    <cellStyle name="Accent3 15" xfId="322"/>
    <cellStyle name="Accent3 16" xfId="323"/>
    <cellStyle name="Accent3 17" xfId="324"/>
    <cellStyle name="Accent3 18" xfId="325"/>
    <cellStyle name="Accent3 19" xfId="326"/>
    <cellStyle name="Accent3 2" xfId="327"/>
    <cellStyle name="Accent3 2 2" xfId="328"/>
    <cellStyle name="Accent3 20" xfId="329"/>
    <cellStyle name="Accent3 21" xfId="330"/>
    <cellStyle name="Accent3 22" xfId="331"/>
    <cellStyle name="Accent3 23" xfId="332"/>
    <cellStyle name="Accent3 24" xfId="333"/>
    <cellStyle name="Accent3 25" xfId="334"/>
    <cellStyle name="Accent3 26" xfId="335"/>
    <cellStyle name="Accent3 27" xfId="336"/>
    <cellStyle name="Accent3 28" xfId="337"/>
    <cellStyle name="Accent3 29" xfId="338"/>
    <cellStyle name="Accent3 3" xfId="339"/>
    <cellStyle name="Accent3 3 2" xfId="10091"/>
    <cellStyle name="Accent3 30" xfId="340"/>
    <cellStyle name="Accent3 31" xfId="341"/>
    <cellStyle name="Accent3 32" xfId="342"/>
    <cellStyle name="Accent3 33" xfId="343"/>
    <cellStyle name="Accent3 34" xfId="344"/>
    <cellStyle name="Accent3 35" xfId="345"/>
    <cellStyle name="Accent3 36" xfId="346"/>
    <cellStyle name="Accent3 37" xfId="347"/>
    <cellStyle name="Accent3 38" xfId="348"/>
    <cellStyle name="Accent3 39" xfId="349"/>
    <cellStyle name="Accent3 4" xfId="350"/>
    <cellStyle name="Accent3 4 2" xfId="10092"/>
    <cellStyle name="Accent3 40" xfId="351"/>
    <cellStyle name="Accent3 41" xfId="352"/>
    <cellStyle name="Accent3 42" xfId="353"/>
    <cellStyle name="Accent3 43" xfId="354"/>
    <cellStyle name="Accent3 44" xfId="355"/>
    <cellStyle name="Accent3 45" xfId="356"/>
    <cellStyle name="Accent3 46" xfId="357"/>
    <cellStyle name="Accent3 47" xfId="358"/>
    <cellStyle name="Accent3 48" xfId="359"/>
    <cellStyle name="Accent3 49" xfId="360"/>
    <cellStyle name="Accent3 5" xfId="361"/>
    <cellStyle name="Accent3 5 2" xfId="10093"/>
    <cellStyle name="Accent3 50" xfId="362"/>
    <cellStyle name="Accent3 51" xfId="363"/>
    <cellStyle name="Accent3 52" xfId="364"/>
    <cellStyle name="Accent3 53" xfId="365"/>
    <cellStyle name="Accent3 54" xfId="366"/>
    <cellStyle name="Accent3 55" xfId="367"/>
    <cellStyle name="Accent3 56" xfId="368"/>
    <cellStyle name="Accent3 57" xfId="369"/>
    <cellStyle name="Accent3 58" xfId="370"/>
    <cellStyle name="Accent3 59" xfId="371"/>
    <cellStyle name="Accent3 6" xfId="372"/>
    <cellStyle name="Accent3 60" xfId="373"/>
    <cellStyle name="Accent3 61" xfId="374"/>
    <cellStyle name="Accent3 62" xfId="375"/>
    <cellStyle name="Accent3 63" xfId="376"/>
    <cellStyle name="Accent3 64" xfId="377"/>
    <cellStyle name="Accent3 65" xfId="378"/>
    <cellStyle name="Accent3 66" xfId="379"/>
    <cellStyle name="Accent3 67" xfId="380"/>
    <cellStyle name="Accent3 68" xfId="381"/>
    <cellStyle name="Accent3 69" xfId="382"/>
    <cellStyle name="Accent3 7" xfId="383"/>
    <cellStyle name="Accent3 70" xfId="384"/>
    <cellStyle name="Accent3 71" xfId="385"/>
    <cellStyle name="Accent3 72" xfId="386"/>
    <cellStyle name="Accent3 73" xfId="387"/>
    <cellStyle name="Accent3 74" xfId="388"/>
    <cellStyle name="Accent3 75" xfId="389"/>
    <cellStyle name="Accent3 76" xfId="390"/>
    <cellStyle name="Accent3 77" xfId="391"/>
    <cellStyle name="Accent3 78" xfId="392"/>
    <cellStyle name="Accent3 79" xfId="393"/>
    <cellStyle name="Accent3 8" xfId="394"/>
    <cellStyle name="Accent3 80" xfId="395"/>
    <cellStyle name="Accent3 81" xfId="396"/>
    <cellStyle name="Accent3 82" xfId="397"/>
    <cellStyle name="Accent3 83" xfId="398"/>
    <cellStyle name="Accent3 84" xfId="399"/>
    <cellStyle name="Accent3 85" xfId="400"/>
    <cellStyle name="Accent3 86" xfId="401"/>
    <cellStyle name="Accent3 87" xfId="402"/>
    <cellStyle name="Accent3 88" xfId="403"/>
    <cellStyle name="Accent3 89" xfId="404"/>
    <cellStyle name="Accent3 9" xfId="405"/>
    <cellStyle name="Accent3 90" xfId="406"/>
    <cellStyle name="Accent3 91" xfId="407"/>
    <cellStyle name="Accent3 92" xfId="408"/>
    <cellStyle name="Accent3 93" xfId="409"/>
    <cellStyle name="Accent4 - 20%" xfId="410"/>
    <cellStyle name="Accent4 - 40%" xfId="411"/>
    <cellStyle name="Accent4 - 60%" xfId="412"/>
    <cellStyle name="Accent4 - 60% 2" xfId="413"/>
    <cellStyle name="Accent4 10" xfId="414"/>
    <cellStyle name="Accent4 11" xfId="415"/>
    <cellStyle name="Accent4 12" xfId="416"/>
    <cellStyle name="Accent4 13" xfId="417"/>
    <cellStyle name="Accent4 14" xfId="418"/>
    <cellStyle name="Accent4 15" xfId="419"/>
    <cellStyle name="Accent4 16" xfId="420"/>
    <cellStyle name="Accent4 17" xfId="421"/>
    <cellStyle name="Accent4 18" xfId="422"/>
    <cellStyle name="Accent4 19" xfId="423"/>
    <cellStyle name="Accent4 2" xfId="424"/>
    <cellStyle name="Accent4 2 2" xfId="425"/>
    <cellStyle name="Accent4 2 3" xfId="426"/>
    <cellStyle name="Accent4 20" xfId="427"/>
    <cellStyle name="Accent4 21" xfId="428"/>
    <cellStyle name="Accent4 22" xfId="429"/>
    <cellStyle name="Accent4 23" xfId="430"/>
    <cellStyle name="Accent4 24" xfId="431"/>
    <cellStyle name="Accent4 25" xfId="432"/>
    <cellStyle name="Accent4 26" xfId="433"/>
    <cellStyle name="Accent4 27" xfId="434"/>
    <cellStyle name="Accent4 28" xfId="435"/>
    <cellStyle name="Accent4 29" xfId="436"/>
    <cellStyle name="Accent4 3" xfId="437"/>
    <cellStyle name="Accent4 3 2" xfId="10094"/>
    <cellStyle name="Accent4 30" xfId="438"/>
    <cellStyle name="Accent4 31" xfId="439"/>
    <cellStyle name="Accent4 32" xfId="440"/>
    <cellStyle name="Accent4 33" xfId="441"/>
    <cellStyle name="Accent4 34" xfId="442"/>
    <cellStyle name="Accent4 35" xfId="443"/>
    <cellStyle name="Accent4 36" xfId="444"/>
    <cellStyle name="Accent4 37" xfId="445"/>
    <cellStyle name="Accent4 38" xfId="446"/>
    <cellStyle name="Accent4 39" xfId="447"/>
    <cellStyle name="Accent4 4" xfId="448"/>
    <cellStyle name="Accent4 4 2" xfId="10095"/>
    <cellStyle name="Accent4 40" xfId="449"/>
    <cellStyle name="Accent4 41" xfId="450"/>
    <cellStyle name="Accent4 42" xfId="451"/>
    <cellStyle name="Accent4 43" xfId="452"/>
    <cellStyle name="Accent4 44" xfId="453"/>
    <cellStyle name="Accent4 45" xfId="454"/>
    <cellStyle name="Accent4 46" xfId="455"/>
    <cellStyle name="Accent4 47" xfId="456"/>
    <cellStyle name="Accent4 48" xfId="457"/>
    <cellStyle name="Accent4 49" xfId="458"/>
    <cellStyle name="Accent4 5" xfId="459"/>
    <cellStyle name="Accent4 5 2" xfId="10096"/>
    <cellStyle name="Accent4 50" xfId="460"/>
    <cellStyle name="Accent4 51" xfId="461"/>
    <cellStyle name="Accent4 52" xfId="462"/>
    <cellStyle name="Accent4 53" xfId="463"/>
    <cellStyle name="Accent4 54" xfId="464"/>
    <cellStyle name="Accent4 55" xfId="465"/>
    <cellStyle name="Accent4 56" xfId="466"/>
    <cellStyle name="Accent4 57" xfId="467"/>
    <cellStyle name="Accent4 58" xfId="468"/>
    <cellStyle name="Accent4 59" xfId="469"/>
    <cellStyle name="Accent4 6" xfId="470"/>
    <cellStyle name="Accent4 60" xfId="471"/>
    <cellStyle name="Accent4 61" xfId="472"/>
    <cellStyle name="Accent4 62" xfId="473"/>
    <cellStyle name="Accent4 63" xfId="474"/>
    <cellStyle name="Accent4 64" xfId="475"/>
    <cellStyle name="Accent4 65" xfId="476"/>
    <cellStyle name="Accent4 66" xfId="477"/>
    <cellStyle name="Accent4 67" xfId="478"/>
    <cellStyle name="Accent4 68" xfId="479"/>
    <cellStyle name="Accent4 69" xfId="480"/>
    <cellStyle name="Accent4 7" xfId="481"/>
    <cellStyle name="Accent4 70" xfId="482"/>
    <cellStyle name="Accent4 71" xfId="483"/>
    <cellStyle name="Accent4 72" xfId="484"/>
    <cellStyle name="Accent4 73" xfId="485"/>
    <cellStyle name="Accent4 74" xfId="486"/>
    <cellStyle name="Accent4 75" xfId="487"/>
    <cellStyle name="Accent4 76" xfId="488"/>
    <cellStyle name="Accent4 77" xfId="489"/>
    <cellStyle name="Accent4 78" xfId="490"/>
    <cellStyle name="Accent4 79" xfId="491"/>
    <cellStyle name="Accent4 8" xfId="492"/>
    <cellStyle name="Accent4 80" xfId="493"/>
    <cellStyle name="Accent4 81" xfId="494"/>
    <cellStyle name="Accent4 82" xfId="495"/>
    <cellStyle name="Accent4 83" xfId="496"/>
    <cellStyle name="Accent4 84" xfId="497"/>
    <cellStyle name="Accent4 85" xfId="498"/>
    <cellStyle name="Accent4 86" xfId="499"/>
    <cellStyle name="Accent4 87" xfId="500"/>
    <cellStyle name="Accent4 88" xfId="501"/>
    <cellStyle name="Accent4 89" xfId="502"/>
    <cellStyle name="Accent4 9" xfId="503"/>
    <cellStyle name="Accent4 90" xfId="504"/>
    <cellStyle name="Accent4 91" xfId="505"/>
    <cellStyle name="Accent4 92" xfId="506"/>
    <cellStyle name="Accent4 93" xfId="507"/>
    <cellStyle name="Accent5 - 20%" xfId="508"/>
    <cellStyle name="Accent5 - 40%" xfId="509"/>
    <cellStyle name="Accent5 - 60%" xfId="510"/>
    <cellStyle name="Accent5 - 60% 2" xfId="511"/>
    <cellStyle name="Accent5 10" xfId="512"/>
    <cellStyle name="Accent5 11" xfId="513"/>
    <cellStyle name="Accent5 12" xfId="514"/>
    <cellStyle name="Accent5 13" xfId="515"/>
    <cellStyle name="Accent5 14" xfId="516"/>
    <cellStyle name="Accent5 15" xfId="517"/>
    <cellStyle name="Accent5 16" xfId="518"/>
    <cellStyle name="Accent5 17" xfId="519"/>
    <cellStyle name="Accent5 18" xfId="520"/>
    <cellStyle name="Accent5 19" xfId="521"/>
    <cellStyle name="Accent5 2" xfId="522"/>
    <cellStyle name="Accent5 2 2" xfId="523"/>
    <cellStyle name="Accent5 20" xfId="524"/>
    <cellStyle name="Accent5 21" xfId="525"/>
    <cellStyle name="Accent5 22" xfId="526"/>
    <cellStyle name="Accent5 23" xfId="527"/>
    <cellStyle name="Accent5 24" xfId="528"/>
    <cellStyle name="Accent5 25" xfId="529"/>
    <cellStyle name="Accent5 26" xfId="530"/>
    <cellStyle name="Accent5 27" xfId="531"/>
    <cellStyle name="Accent5 28" xfId="532"/>
    <cellStyle name="Accent5 29" xfId="533"/>
    <cellStyle name="Accent5 3" xfId="534"/>
    <cellStyle name="Accent5 3 2" xfId="10097"/>
    <cellStyle name="Accent5 30" xfId="535"/>
    <cellStyle name="Accent5 31" xfId="536"/>
    <cellStyle name="Accent5 32" xfId="537"/>
    <cellStyle name="Accent5 33" xfId="538"/>
    <cellStyle name="Accent5 34" xfId="539"/>
    <cellStyle name="Accent5 35" xfId="540"/>
    <cellStyle name="Accent5 36" xfId="541"/>
    <cellStyle name="Accent5 37" xfId="542"/>
    <cellStyle name="Accent5 38" xfId="543"/>
    <cellStyle name="Accent5 39" xfId="544"/>
    <cellStyle name="Accent5 4" xfId="545"/>
    <cellStyle name="Accent5 4 2" xfId="10098"/>
    <cellStyle name="Accent5 40" xfId="546"/>
    <cellStyle name="Accent5 41" xfId="547"/>
    <cellStyle name="Accent5 42" xfId="548"/>
    <cellStyle name="Accent5 43" xfId="549"/>
    <cellStyle name="Accent5 44" xfId="550"/>
    <cellStyle name="Accent5 45" xfId="551"/>
    <cellStyle name="Accent5 46" xfId="552"/>
    <cellStyle name="Accent5 47" xfId="553"/>
    <cellStyle name="Accent5 48" xfId="554"/>
    <cellStyle name="Accent5 49" xfId="555"/>
    <cellStyle name="Accent5 5" xfId="556"/>
    <cellStyle name="Accent5 5 2" xfId="10099"/>
    <cellStyle name="Accent5 50" xfId="557"/>
    <cellStyle name="Accent5 51" xfId="558"/>
    <cellStyle name="Accent5 52" xfId="559"/>
    <cellStyle name="Accent5 53" xfId="560"/>
    <cellStyle name="Accent5 54" xfId="561"/>
    <cellStyle name="Accent5 55" xfId="562"/>
    <cellStyle name="Accent5 56" xfId="563"/>
    <cellStyle name="Accent5 57" xfId="564"/>
    <cellStyle name="Accent5 58" xfId="565"/>
    <cellStyle name="Accent5 59" xfId="566"/>
    <cellStyle name="Accent5 6" xfId="567"/>
    <cellStyle name="Accent5 60" xfId="568"/>
    <cellStyle name="Accent5 61" xfId="569"/>
    <cellStyle name="Accent5 62" xfId="570"/>
    <cellStyle name="Accent5 63" xfId="571"/>
    <cellStyle name="Accent5 64" xfId="572"/>
    <cellStyle name="Accent5 65" xfId="573"/>
    <cellStyle name="Accent5 66" xfId="574"/>
    <cellStyle name="Accent5 67" xfId="575"/>
    <cellStyle name="Accent5 68" xfId="576"/>
    <cellStyle name="Accent5 69" xfId="577"/>
    <cellStyle name="Accent5 7" xfId="578"/>
    <cellStyle name="Accent5 70" xfId="579"/>
    <cellStyle name="Accent5 71" xfId="580"/>
    <cellStyle name="Accent5 72" xfId="581"/>
    <cellStyle name="Accent5 73" xfId="582"/>
    <cellStyle name="Accent5 74" xfId="583"/>
    <cellStyle name="Accent5 75" xfId="584"/>
    <cellStyle name="Accent5 76" xfId="585"/>
    <cellStyle name="Accent5 77" xfId="586"/>
    <cellStyle name="Accent5 78" xfId="587"/>
    <cellStyle name="Accent5 79" xfId="588"/>
    <cellStyle name="Accent5 8" xfId="589"/>
    <cellStyle name="Accent5 80" xfId="590"/>
    <cellStyle name="Accent5 81" xfId="591"/>
    <cellStyle name="Accent5 82" xfId="592"/>
    <cellStyle name="Accent5 83" xfId="593"/>
    <cellStyle name="Accent5 84" xfId="594"/>
    <cellStyle name="Accent5 85" xfId="595"/>
    <cellStyle name="Accent5 86" xfId="596"/>
    <cellStyle name="Accent5 87" xfId="597"/>
    <cellStyle name="Accent5 88" xfId="598"/>
    <cellStyle name="Accent5 89" xfId="599"/>
    <cellStyle name="Accent5 9" xfId="600"/>
    <cellStyle name="Accent5 90" xfId="601"/>
    <cellStyle name="Accent5 91" xfId="602"/>
    <cellStyle name="Accent5 92" xfId="603"/>
    <cellStyle name="Accent5 93" xfId="604"/>
    <cellStyle name="Accent6 - 20%" xfId="605"/>
    <cellStyle name="Accent6 - 40%" xfId="606"/>
    <cellStyle name="Accent6 - 60%" xfId="607"/>
    <cellStyle name="Accent6 - 60% 2" xfId="608"/>
    <cellStyle name="Accent6 10" xfId="609"/>
    <cellStyle name="Accent6 11" xfId="610"/>
    <cellStyle name="Accent6 12" xfId="611"/>
    <cellStyle name="Accent6 13" xfId="612"/>
    <cellStyle name="Accent6 14" xfId="613"/>
    <cellStyle name="Accent6 15" xfId="614"/>
    <cellStyle name="Accent6 16" xfId="615"/>
    <cellStyle name="Accent6 17" xfId="616"/>
    <cellStyle name="Accent6 18" xfId="617"/>
    <cellStyle name="Accent6 19" xfId="618"/>
    <cellStyle name="Accent6 2" xfId="619"/>
    <cellStyle name="Accent6 2 2" xfId="620"/>
    <cellStyle name="Accent6 20" xfId="621"/>
    <cellStyle name="Accent6 21" xfId="622"/>
    <cellStyle name="Accent6 22" xfId="623"/>
    <cellStyle name="Accent6 23" xfId="624"/>
    <cellStyle name="Accent6 24" xfId="625"/>
    <cellStyle name="Accent6 25" xfId="626"/>
    <cellStyle name="Accent6 26" xfId="627"/>
    <cellStyle name="Accent6 27" xfId="628"/>
    <cellStyle name="Accent6 28" xfId="629"/>
    <cellStyle name="Accent6 29" xfId="630"/>
    <cellStyle name="Accent6 3" xfId="631"/>
    <cellStyle name="Accent6 3 2" xfId="10100"/>
    <cellStyle name="Accent6 30" xfId="632"/>
    <cellStyle name="Accent6 31" xfId="633"/>
    <cellStyle name="Accent6 32" xfId="634"/>
    <cellStyle name="Accent6 33" xfId="635"/>
    <cellStyle name="Accent6 34" xfId="636"/>
    <cellStyle name="Accent6 35" xfId="637"/>
    <cellStyle name="Accent6 36" xfId="638"/>
    <cellStyle name="Accent6 37" xfId="639"/>
    <cellStyle name="Accent6 38" xfId="640"/>
    <cellStyle name="Accent6 39" xfId="641"/>
    <cellStyle name="Accent6 4" xfId="642"/>
    <cellStyle name="Accent6 4 2" xfId="10101"/>
    <cellStyle name="Accent6 40" xfId="643"/>
    <cellStyle name="Accent6 41" xfId="644"/>
    <cellStyle name="Accent6 42" xfId="645"/>
    <cellStyle name="Accent6 43" xfId="646"/>
    <cellStyle name="Accent6 44" xfId="647"/>
    <cellStyle name="Accent6 45" xfId="648"/>
    <cellStyle name="Accent6 46" xfId="649"/>
    <cellStyle name="Accent6 47" xfId="650"/>
    <cellStyle name="Accent6 48" xfId="651"/>
    <cellStyle name="Accent6 49" xfId="652"/>
    <cellStyle name="Accent6 5" xfId="653"/>
    <cellStyle name="Accent6 5 2" xfId="10102"/>
    <cellStyle name="Accent6 50" xfId="654"/>
    <cellStyle name="Accent6 51" xfId="655"/>
    <cellStyle name="Accent6 52" xfId="656"/>
    <cellStyle name="Accent6 53" xfId="657"/>
    <cellStyle name="Accent6 54" xfId="658"/>
    <cellStyle name="Accent6 55" xfId="659"/>
    <cellStyle name="Accent6 56" xfId="660"/>
    <cellStyle name="Accent6 57" xfId="661"/>
    <cellStyle name="Accent6 58" xfId="662"/>
    <cellStyle name="Accent6 59" xfId="663"/>
    <cellStyle name="Accent6 6" xfId="664"/>
    <cellStyle name="Accent6 60" xfId="665"/>
    <cellStyle name="Accent6 61" xfId="666"/>
    <cellStyle name="Accent6 62" xfId="667"/>
    <cellStyle name="Accent6 63" xfId="668"/>
    <cellStyle name="Accent6 64" xfId="669"/>
    <cellStyle name="Accent6 65" xfId="670"/>
    <cellStyle name="Accent6 66" xfId="671"/>
    <cellStyle name="Accent6 67" xfId="672"/>
    <cellStyle name="Accent6 68" xfId="673"/>
    <cellStyle name="Accent6 69" xfId="674"/>
    <cellStyle name="Accent6 7" xfId="675"/>
    <cellStyle name="Accent6 70" xfId="676"/>
    <cellStyle name="Accent6 71" xfId="677"/>
    <cellStyle name="Accent6 72" xfId="678"/>
    <cellStyle name="Accent6 73" xfId="679"/>
    <cellStyle name="Accent6 74" xfId="680"/>
    <cellStyle name="Accent6 75" xfId="681"/>
    <cellStyle name="Accent6 76" xfId="682"/>
    <cellStyle name="Accent6 77" xfId="683"/>
    <cellStyle name="Accent6 78" xfId="684"/>
    <cellStyle name="Accent6 79" xfId="685"/>
    <cellStyle name="Accent6 8" xfId="686"/>
    <cellStyle name="Accent6 80" xfId="687"/>
    <cellStyle name="Accent6 81" xfId="688"/>
    <cellStyle name="Accent6 82" xfId="689"/>
    <cellStyle name="Accent6 83" xfId="690"/>
    <cellStyle name="Accent6 84" xfId="691"/>
    <cellStyle name="Accent6 85" xfId="692"/>
    <cellStyle name="Accent6 86" xfId="693"/>
    <cellStyle name="Accent6 87" xfId="694"/>
    <cellStyle name="Accent6 88" xfId="695"/>
    <cellStyle name="Accent6 89" xfId="696"/>
    <cellStyle name="Accent6 9" xfId="697"/>
    <cellStyle name="Accent6 90" xfId="698"/>
    <cellStyle name="Accent6 91" xfId="699"/>
    <cellStyle name="Accent6 92" xfId="700"/>
    <cellStyle name="Accent6 93" xfId="701"/>
    <cellStyle name="Agara" xfId="702"/>
    <cellStyle name="B79812_.wvu.PrintTitlest" xfId="703"/>
    <cellStyle name="Bad 2" xfId="704"/>
    <cellStyle name="Bad 3" xfId="705"/>
    <cellStyle name="Black" xfId="706"/>
    <cellStyle name="Blockout" xfId="707"/>
    <cellStyle name="Blockout 2" xfId="708"/>
    <cellStyle name="Blockout 3" xfId="9759"/>
    <cellStyle name="Blue" xfId="709"/>
    <cellStyle name="Calculation 2" xfId="710"/>
    <cellStyle name="Calculation 2 10" xfId="711"/>
    <cellStyle name="Calculation 2 11" xfId="712"/>
    <cellStyle name="Calculation 2 12" xfId="713"/>
    <cellStyle name="Calculation 2 13" xfId="714"/>
    <cellStyle name="Calculation 2 14" xfId="715"/>
    <cellStyle name="Calculation 2 15" xfId="716"/>
    <cellStyle name="Calculation 2 16" xfId="717"/>
    <cellStyle name="Calculation 2 17" xfId="718"/>
    <cellStyle name="Calculation 2 18" xfId="719"/>
    <cellStyle name="Calculation 2 19" xfId="720"/>
    <cellStyle name="Calculation 2 2" xfId="721"/>
    <cellStyle name="Calculation 2 2 10" xfId="722"/>
    <cellStyle name="Calculation 2 2 11" xfId="723"/>
    <cellStyle name="Calculation 2 2 12" xfId="724"/>
    <cellStyle name="Calculation 2 2 13" xfId="725"/>
    <cellStyle name="Calculation 2 2 14" xfId="726"/>
    <cellStyle name="Calculation 2 2 15" xfId="727"/>
    <cellStyle name="Calculation 2 2 16" xfId="728"/>
    <cellStyle name="Calculation 2 2 17" xfId="10013"/>
    <cellStyle name="Calculation 2 2 2" xfId="729"/>
    <cellStyle name="Calculation 2 2 2 10" xfId="730"/>
    <cellStyle name="Calculation 2 2 2 11" xfId="731"/>
    <cellStyle name="Calculation 2 2 2 12" xfId="732"/>
    <cellStyle name="Calculation 2 2 2 13" xfId="733"/>
    <cellStyle name="Calculation 2 2 2 14" xfId="734"/>
    <cellStyle name="Calculation 2 2 2 2" xfId="735"/>
    <cellStyle name="Calculation 2 2 2 2 10" xfId="736"/>
    <cellStyle name="Calculation 2 2 2 2 11" xfId="737"/>
    <cellStyle name="Calculation 2 2 2 2 12" xfId="738"/>
    <cellStyle name="Calculation 2 2 2 2 13" xfId="739"/>
    <cellStyle name="Calculation 2 2 2 2 2" xfId="740"/>
    <cellStyle name="Calculation 2 2 2 2 2 10" xfId="741"/>
    <cellStyle name="Calculation 2 2 2 2 2 2" xfId="742"/>
    <cellStyle name="Calculation 2 2 2 2 2 3" xfId="743"/>
    <cellStyle name="Calculation 2 2 2 2 2 4" xfId="744"/>
    <cellStyle name="Calculation 2 2 2 2 2 5" xfId="745"/>
    <cellStyle name="Calculation 2 2 2 2 2 6" xfId="746"/>
    <cellStyle name="Calculation 2 2 2 2 2 7" xfId="747"/>
    <cellStyle name="Calculation 2 2 2 2 2 8" xfId="748"/>
    <cellStyle name="Calculation 2 2 2 2 2 9" xfId="749"/>
    <cellStyle name="Calculation 2 2 2 2 3" xfId="750"/>
    <cellStyle name="Calculation 2 2 2 2 3 2" xfId="751"/>
    <cellStyle name="Calculation 2 2 2 2 3 3" xfId="752"/>
    <cellStyle name="Calculation 2 2 2 2 3 4" xfId="753"/>
    <cellStyle name="Calculation 2 2 2 2 3 5" xfId="754"/>
    <cellStyle name="Calculation 2 2 2 2 3 6" xfId="755"/>
    <cellStyle name="Calculation 2 2 2 2 3 7" xfId="756"/>
    <cellStyle name="Calculation 2 2 2 2 3 8" xfId="757"/>
    <cellStyle name="Calculation 2 2 2 2 3 9" xfId="758"/>
    <cellStyle name="Calculation 2 2 2 2 4" xfId="759"/>
    <cellStyle name="Calculation 2 2 2 2 4 2" xfId="760"/>
    <cellStyle name="Calculation 2 2 2 2 4 3" xfId="761"/>
    <cellStyle name="Calculation 2 2 2 2 4 4" xfId="762"/>
    <cellStyle name="Calculation 2 2 2 2 4 5" xfId="763"/>
    <cellStyle name="Calculation 2 2 2 2 4 6" xfId="764"/>
    <cellStyle name="Calculation 2 2 2 2 4 7" xfId="765"/>
    <cellStyle name="Calculation 2 2 2 2 4 8" xfId="766"/>
    <cellStyle name="Calculation 2 2 2 2 4 9" xfId="767"/>
    <cellStyle name="Calculation 2 2 2 2 5" xfId="768"/>
    <cellStyle name="Calculation 2 2 2 2 6" xfId="769"/>
    <cellStyle name="Calculation 2 2 2 2 7" xfId="770"/>
    <cellStyle name="Calculation 2 2 2 2 8" xfId="771"/>
    <cellStyle name="Calculation 2 2 2 2 9" xfId="772"/>
    <cellStyle name="Calculation 2 2 2 3" xfId="773"/>
    <cellStyle name="Calculation 2 2 2 3 10" xfId="774"/>
    <cellStyle name="Calculation 2 2 2 3 2" xfId="775"/>
    <cellStyle name="Calculation 2 2 2 3 3" xfId="776"/>
    <cellStyle name="Calculation 2 2 2 3 4" xfId="777"/>
    <cellStyle name="Calculation 2 2 2 3 5" xfId="778"/>
    <cellStyle name="Calculation 2 2 2 3 6" xfId="779"/>
    <cellStyle name="Calculation 2 2 2 3 7" xfId="780"/>
    <cellStyle name="Calculation 2 2 2 3 8" xfId="781"/>
    <cellStyle name="Calculation 2 2 2 3 9" xfId="782"/>
    <cellStyle name="Calculation 2 2 2 4" xfId="783"/>
    <cellStyle name="Calculation 2 2 2 4 2" xfId="784"/>
    <cellStyle name="Calculation 2 2 2 4 3" xfId="785"/>
    <cellStyle name="Calculation 2 2 2 4 4" xfId="786"/>
    <cellStyle name="Calculation 2 2 2 4 5" xfId="787"/>
    <cellStyle name="Calculation 2 2 2 4 6" xfId="788"/>
    <cellStyle name="Calculation 2 2 2 4 7" xfId="789"/>
    <cellStyle name="Calculation 2 2 2 4 8" xfId="790"/>
    <cellStyle name="Calculation 2 2 2 4 9" xfId="791"/>
    <cellStyle name="Calculation 2 2 2 5" xfId="792"/>
    <cellStyle name="Calculation 2 2 2 5 2" xfId="793"/>
    <cellStyle name="Calculation 2 2 2 5 3" xfId="794"/>
    <cellStyle name="Calculation 2 2 2 5 4" xfId="795"/>
    <cellStyle name="Calculation 2 2 2 5 5" xfId="796"/>
    <cellStyle name="Calculation 2 2 2 5 6" xfId="797"/>
    <cellStyle name="Calculation 2 2 2 5 7" xfId="798"/>
    <cellStyle name="Calculation 2 2 2 5 8" xfId="799"/>
    <cellStyle name="Calculation 2 2 2 5 9" xfId="800"/>
    <cellStyle name="Calculation 2 2 2 6" xfId="801"/>
    <cellStyle name="Calculation 2 2 2 7" xfId="802"/>
    <cellStyle name="Calculation 2 2 2 8" xfId="803"/>
    <cellStyle name="Calculation 2 2 2 9" xfId="804"/>
    <cellStyle name="Calculation 2 2 2_SS10_Codes Cat Analysis RIN" xfId="805"/>
    <cellStyle name="Calculation 2 2 3" xfId="806"/>
    <cellStyle name="Calculation 2 2 3 10" xfId="807"/>
    <cellStyle name="Calculation 2 2 3 11" xfId="808"/>
    <cellStyle name="Calculation 2 2 3 12" xfId="809"/>
    <cellStyle name="Calculation 2 2 3 13" xfId="810"/>
    <cellStyle name="Calculation 2 2 3 14" xfId="811"/>
    <cellStyle name="Calculation 2 2 3 2" xfId="812"/>
    <cellStyle name="Calculation 2 2 3 2 10" xfId="813"/>
    <cellStyle name="Calculation 2 2 3 2 11" xfId="814"/>
    <cellStyle name="Calculation 2 2 3 2 12" xfId="815"/>
    <cellStyle name="Calculation 2 2 3 2 13" xfId="816"/>
    <cellStyle name="Calculation 2 2 3 2 2" xfId="817"/>
    <cellStyle name="Calculation 2 2 3 2 2 10" xfId="818"/>
    <cellStyle name="Calculation 2 2 3 2 2 2" xfId="819"/>
    <cellStyle name="Calculation 2 2 3 2 2 3" xfId="820"/>
    <cellStyle name="Calculation 2 2 3 2 2 4" xfId="821"/>
    <cellStyle name="Calculation 2 2 3 2 2 5" xfId="822"/>
    <cellStyle name="Calculation 2 2 3 2 2 6" xfId="823"/>
    <cellStyle name="Calculation 2 2 3 2 2 7" xfId="824"/>
    <cellStyle name="Calculation 2 2 3 2 2 8" xfId="825"/>
    <cellStyle name="Calculation 2 2 3 2 2 9" xfId="826"/>
    <cellStyle name="Calculation 2 2 3 2 3" xfId="827"/>
    <cellStyle name="Calculation 2 2 3 2 3 2" xfId="828"/>
    <cellStyle name="Calculation 2 2 3 2 3 3" xfId="829"/>
    <cellStyle name="Calculation 2 2 3 2 3 4" xfId="830"/>
    <cellStyle name="Calculation 2 2 3 2 3 5" xfId="831"/>
    <cellStyle name="Calculation 2 2 3 2 3 6" xfId="832"/>
    <cellStyle name="Calculation 2 2 3 2 3 7" xfId="833"/>
    <cellStyle name="Calculation 2 2 3 2 3 8" xfId="834"/>
    <cellStyle name="Calculation 2 2 3 2 3 9" xfId="835"/>
    <cellStyle name="Calculation 2 2 3 2 4" xfId="836"/>
    <cellStyle name="Calculation 2 2 3 2 4 2" xfId="837"/>
    <cellStyle name="Calculation 2 2 3 2 4 3" xfId="838"/>
    <cellStyle name="Calculation 2 2 3 2 4 4" xfId="839"/>
    <cellStyle name="Calculation 2 2 3 2 4 5" xfId="840"/>
    <cellStyle name="Calculation 2 2 3 2 4 6" xfId="841"/>
    <cellStyle name="Calculation 2 2 3 2 4 7" xfId="842"/>
    <cellStyle name="Calculation 2 2 3 2 4 8" xfId="843"/>
    <cellStyle name="Calculation 2 2 3 2 4 9" xfId="844"/>
    <cellStyle name="Calculation 2 2 3 2 5" xfId="845"/>
    <cellStyle name="Calculation 2 2 3 2 6" xfId="846"/>
    <cellStyle name="Calculation 2 2 3 2 7" xfId="847"/>
    <cellStyle name="Calculation 2 2 3 2 8" xfId="848"/>
    <cellStyle name="Calculation 2 2 3 2 9" xfId="849"/>
    <cellStyle name="Calculation 2 2 3 3" xfId="850"/>
    <cellStyle name="Calculation 2 2 3 3 10" xfId="851"/>
    <cellStyle name="Calculation 2 2 3 3 2" xfId="852"/>
    <cellStyle name="Calculation 2 2 3 3 3" xfId="853"/>
    <cellStyle name="Calculation 2 2 3 3 4" xfId="854"/>
    <cellStyle name="Calculation 2 2 3 3 5" xfId="855"/>
    <cellStyle name="Calculation 2 2 3 3 6" xfId="856"/>
    <cellStyle name="Calculation 2 2 3 3 7" xfId="857"/>
    <cellStyle name="Calculation 2 2 3 3 8" xfId="858"/>
    <cellStyle name="Calculation 2 2 3 3 9" xfId="859"/>
    <cellStyle name="Calculation 2 2 3 4" xfId="860"/>
    <cellStyle name="Calculation 2 2 3 4 2" xfId="861"/>
    <cellStyle name="Calculation 2 2 3 4 3" xfId="862"/>
    <cellStyle name="Calculation 2 2 3 4 4" xfId="863"/>
    <cellStyle name="Calculation 2 2 3 4 5" xfId="864"/>
    <cellStyle name="Calculation 2 2 3 4 6" xfId="865"/>
    <cellStyle name="Calculation 2 2 3 4 7" xfId="866"/>
    <cellStyle name="Calculation 2 2 3 4 8" xfId="867"/>
    <cellStyle name="Calculation 2 2 3 4 9" xfId="868"/>
    <cellStyle name="Calculation 2 2 3 5" xfId="869"/>
    <cellStyle name="Calculation 2 2 3 5 2" xfId="870"/>
    <cellStyle name="Calculation 2 2 3 5 3" xfId="871"/>
    <cellStyle name="Calculation 2 2 3 5 4" xfId="872"/>
    <cellStyle name="Calculation 2 2 3 5 5" xfId="873"/>
    <cellStyle name="Calculation 2 2 3 5 6" xfId="874"/>
    <cellStyle name="Calculation 2 2 3 5 7" xfId="875"/>
    <cellStyle name="Calculation 2 2 3 5 8" xfId="876"/>
    <cellStyle name="Calculation 2 2 3 5 9" xfId="877"/>
    <cellStyle name="Calculation 2 2 3 6" xfId="878"/>
    <cellStyle name="Calculation 2 2 3 7" xfId="879"/>
    <cellStyle name="Calculation 2 2 3 8" xfId="880"/>
    <cellStyle name="Calculation 2 2 3 9" xfId="881"/>
    <cellStyle name="Calculation 2 2 3_SS10_Codes Cat Analysis RIN" xfId="882"/>
    <cellStyle name="Calculation 2 2 4" xfId="883"/>
    <cellStyle name="Calculation 2 2 4 10" xfId="884"/>
    <cellStyle name="Calculation 2 2 4 11" xfId="885"/>
    <cellStyle name="Calculation 2 2 4 12" xfId="886"/>
    <cellStyle name="Calculation 2 2 4 13" xfId="887"/>
    <cellStyle name="Calculation 2 2 4 2" xfId="888"/>
    <cellStyle name="Calculation 2 2 4 2 10" xfId="889"/>
    <cellStyle name="Calculation 2 2 4 2 2" xfId="890"/>
    <cellStyle name="Calculation 2 2 4 2 3" xfId="891"/>
    <cellStyle name="Calculation 2 2 4 2 4" xfId="892"/>
    <cellStyle name="Calculation 2 2 4 2 5" xfId="893"/>
    <cellStyle name="Calculation 2 2 4 2 6" xfId="894"/>
    <cellStyle name="Calculation 2 2 4 2 7" xfId="895"/>
    <cellStyle name="Calculation 2 2 4 2 8" xfId="896"/>
    <cellStyle name="Calculation 2 2 4 2 9" xfId="897"/>
    <cellStyle name="Calculation 2 2 4 3" xfId="898"/>
    <cellStyle name="Calculation 2 2 4 3 2" xfId="899"/>
    <cellStyle name="Calculation 2 2 4 3 3" xfId="900"/>
    <cellStyle name="Calculation 2 2 4 3 4" xfId="901"/>
    <cellStyle name="Calculation 2 2 4 3 5" xfId="902"/>
    <cellStyle name="Calculation 2 2 4 3 6" xfId="903"/>
    <cellStyle name="Calculation 2 2 4 3 7" xfId="904"/>
    <cellStyle name="Calculation 2 2 4 3 8" xfId="905"/>
    <cellStyle name="Calculation 2 2 4 3 9" xfId="906"/>
    <cellStyle name="Calculation 2 2 4 4" xfId="907"/>
    <cellStyle name="Calculation 2 2 4 4 2" xfId="908"/>
    <cellStyle name="Calculation 2 2 4 4 3" xfId="909"/>
    <cellStyle name="Calculation 2 2 4 4 4" xfId="910"/>
    <cellStyle name="Calculation 2 2 4 4 5" xfId="911"/>
    <cellStyle name="Calculation 2 2 4 4 6" xfId="912"/>
    <cellStyle name="Calculation 2 2 4 4 7" xfId="913"/>
    <cellStyle name="Calculation 2 2 4 4 8" xfId="914"/>
    <cellStyle name="Calculation 2 2 4 4 9" xfId="915"/>
    <cellStyle name="Calculation 2 2 4 5" xfId="916"/>
    <cellStyle name="Calculation 2 2 4 6" xfId="917"/>
    <cellStyle name="Calculation 2 2 4 7" xfId="918"/>
    <cellStyle name="Calculation 2 2 4 8" xfId="919"/>
    <cellStyle name="Calculation 2 2 4 9" xfId="920"/>
    <cellStyle name="Calculation 2 2 5" xfId="921"/>
    <cellStyle name="Calculation 2 2 5 10" xfId="922"/>
    <cellStyle name="Calculation 2 2 5 2" xfId="923"/>
    <cellStyle name="Calculation 2 2 5 3" xfId="924"/>
    <cellStyle name="Calculation 2 2 5 4" xfId="925"/>
    <cellStyle name="Calculation 2 2 5 5" xfId="926"/>
    <cellStyle name="Calculation 2 2 5 6" xfId="927"/>
    <cellStyle name="Calculation 2 2 5 7" xfId="928"/>
    <cellStyle name="Calculation 2 2 5 8" xfId="929"/>
    <cellStyle name="Calculation 2 2 5 9" xfId="930"/>
    <cellStyle name="Calculation 2 2 6" xfId="931"/>
    <cellStyle name="Calculation 2 2 6 2" xfId="932"/>
    <cellStyle name="Calculation 2 2 6 3" xfId="933"/>
    <cellStyle name="Calculation 2 2 6 4" xfId="934"/>
    <cellStyle name="Calculation 2 2 6 5" xfId="935"/>
    <cellStyle name="Calculation 2 2 6 6" xfId="936"/>
    <cellStyle name="Calculation 2 2 6 7" xfId="937"/>
    <cellStyle name="Calculation 2 2 6 8" xfId="938"/>
    <cellStyle name="Calculation 2 2 6 9" xfId="939"/>
    <cellStyle name="Calculation 2 2 7" xfId="940"/>
    <cellStyle name="Calculation 2 2 7 2" xfId="941"/>
    <cellStyle name="Calculation 2 2 7 3" xfId="942"/>
    <cellStyle name="Calculation 2 2 7 4" xfId="943"/>
    <cellStyle name="Calculation 2 2 7 5" xfId="944"/>
    <cellStyle name="Calculation 2 2 7 6" xfId="945"/>
    <cellStyle name="Calculation 2 2 7 7" xfId="946"/>
    <cellStyle name="Calculation 2 2 7 8" xfId="947"/>
    <cellStyle name="Calculation 2 2 7 9" xfId="948"/>
    <cellStyle name="Calculation 2 2 8" xfId="949"/>
    <cellStyle name="Calculation 2 2 9" xfId="950"/>
    <cellStyle name="Calculation 2 2_SS10_Codes Cat Analysis RIN" xfId="951"/>
    <cellStyle name="Calculation 2 20" xfId="9971"/>
    <cellStyle name="Calculation 2 3" xfId="952"/>
    <cellStyle name="Calculation 2 3 10" xfId="953"/>
    <cellStyle name="Calculation 2 3 11" xfId="954"/>
    <cellStyle name="Calculation 2 3 12" xfId="955"/>
    <cellStyle name="Calculation 2 3 13" xfId="956"/>
    <cellStyle name="Calculation 2 3 14" xfId="957"/>
    <cellStyle name="Calculation 2 3 15" xfId="958"/>
    <cellStyle name="Calculation 2 3 16" xfId="959"/>
    <cellStyle name="Calculation 2 3 17" xfId="10014"/>
    <cellStyle name="Calculation 2 3 2" xfId="960"/>
    <cellStyle name="Calculation 2 3 2 10" xfId="961"/>
    <cellStyle name="Calculation 2 3 2 11" xfId="962"/>
    <cellStyle name="Calculation 2 3 2 12" xfId="963"/>
    <cellStyle name="Calculation 2 3 2 13" xfId="964"/>
    <cellStyle name="Calculation 2 3 2 14" xfId="965"/>
    <cellStyle name="Calculation 2 3 2 2" xfId="966"/>
    <cellStyle name="Calculation 2 3 2 2 10" xfId="967"/>
    <cellStyle name="Calculation 2 3 2 2 11" xfId="968"/>
    <cellStyle name="Calculation 2 3 2 2 12" xfId="969"/>
    <cellStyle name="Calculation 2 3 2 2 13" xfId="970"/>
    <cellStyle name="Calculation 2 3 2 2 2" xfId="971"/>
    <cellStyle name="Calculation 2 3 2 2 2 10" xfId="972"/>
    <cellStyle name="Calculation 2 3 2 2 2 2" xfId="973"/>
    <cellStyle name="Calculation 2 3 2 2 2 3" xfId="974"/>
    <cellStyle name="Calculation 2 3 2 2 2 4" xfId="975"/>
    <cellStyle name="Calculation 2 3 2 2 2 5" xfId="976"/>
    <cellStyle name="Calculation 2 3 2 2 2 6" xfId="977"/>
    <cellStyle name="Calculation 2 3 2 2 2 7" xfId="978"/>
    <cellStyle name="Calculation 2 3 2 2 2 8" xfId="979"/>
    <cellStyle name="Calculation 2 3 2 2 2 9" xfId="980"/>
    <cellStyle name="Calculation 2 3 2 2 3" xfId="981"/>
    <cellStyle name="Calculation 2 3 2 2 3 2" xfId="982"/>
    <cellStyle name="Calculation 2 3 2 2 3 3" xfId="983"/>
    <cellStyle name="Calculation 2 3 2 2 3 4" xfId="984"/>
    <cellStyle name="Calculation 2 3 2 2 3 5" xfId="985"/>
    <cellStyle name="Calculation 2 3 2 2 3 6" xfId="986"/>
    <cellStyle name="Calculation 2 3 2 2 3 7" xfId="987"/>
    <cellStyle name="Calculation 2 3 2 2 3 8" xfId="988"/>
    <cellStyle name="Calculation 2 3 2 2 3 9" xfId="989"/>
    <cellStyle name="Calculation 2 3 2 2 4" xfId="990"/>
    <cellStyle name="Calculation 2 3 2 2 4 2" xfId="991"/>
    <cellStyle name="Calculation 2 3 2 2 4 3" xfId="992"/>
    <cellStyle name="Calculation 2 3 2 2 4 4" xfId="993"/>
    <cellStyle name="Calculation 2 3 2 2 4 5" xfId="994"/>
    <cellStyle name="Calculation 2 3 2 2 4 6" xfId="995"/>
    <cellStyle name="Calculation 2 3 2 2 4 7" xfId="996"/>
    <cellStyle name="Calculation 2 3 2 2 4 8" xfId="997"/>
    <cellStyle name="Calculation 2 3 2 2 4 9" xfId="998"/>
    <cellStyle name="Calculation 2 3 2 2 5" xfId="999"/>
    <cellStyle name="Calculation 2 3 2 2 6" xfId="1000"/>
    <cellStyle name="Calculation 2 3 2 2 7" xfId="1001"/>
    <cellStyle name="Calculation 2 3 2 2 8" xfId="1002"/>
    <cellStyle name="Calculation 2 3 2 2 9" xfId="1003"/>
    <cellStyle name="Calculation 2 3 2 3" xfId="1004"/>
    <cellStyle name="Calculation 2 3 2 3 10" xfId="1005"/>
    <cellStyle name="Calculation 2 3 2 3 2" xfId="1006"/>
    <cellStyle name="Calculation 2 3 2 3 3" xfId="1007"/>
    <cellStyle name="Calculation 2 3 2 3 4" xfId="1008"/>
    <cellStyle name="Calculation 2 3 2 3 5" xfId="1009"/>
    <cellStyle name="Calculation 2 3 2 3 6" xfId="1010"/>
    <cellStyle name="Calculation 2 3 2 3 7" xfId="1011"/>
    <cellStyle name="Calculation 2 3 2 3 8" xfId="1012"/>
    <cellStyle name="Calculation 2 3 2 3 9" xfId="1013"/>
    <cellStyle name="Calculation 2 3 2 4" xfId="1014"/>
    <cellStyle name="Calculation 2 3 2 4 2" xfId="1015"/>
    <cellStyle name="Calculation 2 3 2 4 3" xfId="1016"/>
    <cellStyle name="Calculation 2 3 2 4 4" xfId="1017"/>
    <cellStyle name="Calculation 2 3 2 4 5" xfId="1018"/>
    <cellStyle name="Calculation 2 3 2 4 6" xfId="1019"/>
    <cellStyle name="Calculation 2 3 2 4 7" xfId="1020"/>
    <cellStyle name="Calculation 2 3 2 4 8" xfId="1021"/>
    <cellStyle name="Calculation 2 3 2 4 9" xfId="1022"/>
    <cellStyle name="Calculation 2 3 2 5" xfId="1023"/>
    <cellStyle name="Calculation 2 3 2 5 2" xfId="1024"/>
    <cellStyle name="Calculation 2 3 2 5 3" xfId="1025"/>
    <cellStyle name="Calculation 2 3 2 5 4" xfId="1026"/>
    <cellStyle name="Calculation 2 3 2 5 5" xfId="1027"/>
    <cellStyle name="Calculation 2 3 2 5 6" xfId="1028"/>
    <cellStyle name="Calculation 2 3 2 5 7" xfId="1029"/>
    <cellStyle name="Calculation 2 3 2 5 8" xfId="1030"/>
    <cellStyle name="Calculation 2 3 2 5 9" xfId="1031"/>
    <cellStyle name="Calculation 2 3 2 6" xfId="1032"/>
    <cellStyle name="Calculation 2 3 2 7" xfId="1033"/>
    <cellStyle name="Calculation 2 3 2 8" xfId="1034"/>
    <cellStyle name="Calculation 2 3 2 9" xfId="1035"/>
    <cellStyle name="Calculation 2 3 2_SS10_Codes Cat Analysis RIN" xfId="1036"/>
    <cellStyle name="Calculation 2 3 3" xfId="1037"/>
    <cellStyle name="Calculation 2 3 3 10" xfId="1038"/>
    <cellStyle name="Calculation 2 3 3 11" xfId="1039"/>
    <cellStyle name="Calculation 2 3 3 12" xfId="1040"/>
    <cellStyle name="Calculation 2 3 3 13" xfId="1041"/>
    <cellStyle name="Calculation 2 3 3 14" xfId="1042"/>
    <cellStyle name="Calculation 2 3 3 2" xfId="1043"/>
    <cellStyle name="Calculation 2 3 3 2 10" xfId="1044"/>
    <cellStyle name="Calculation 2 3 3 2 11" xfId="1045"/>
    <cellStyle name="Calculation 2 3 3 2 12" xfId="1046"/>
    <cellStyle name="Calculation 2 3 3 2 13" xfId="1047"/>
    <cellStyle name="Calculation 2 3 3 2 2" xfId="1048"/>
    <cellStyle name="Calculation 2 3 3 2 2 10" xfId="1049"/>
    <cellStyle name="Calculation 2 3 3 2 2 2" xfId="1050"/>
    <cellStyle name="Calculation 2 3 3 2 2 3" xfId="1051"/>
    <cellStyle name="Calculation 2 3 3 2 2 4" xfId="1052"/>
    <cellStyle name="Calculation 2 3 3 2 2 5" xfId="1053"/>
    <cellStyle name="Calculation 2 3 3 2 2 6" xfId="1054"/>
    <cellStyle name="Calculation 2 3 3 2 2 7" xfId="1055"/>
    <cellStyle name="Calculation 2 3 3 2 2 8" xfId="1056"/>
    <cellStyle name="Calculation 2 3 3 2 2 9" xfId="1057"/>
    <cellStyle name="Calculation 2 3 3 2 3" xfId="1058"/>
    <cellStyle name="Calculation 2 3 3 2 3 2" xfId="1059"/>
    <cellStyle name="Calculation 2 3 3 2 3 3" xfId="1060"/>
    <cellStyle name="Calculation 2 3 3 2 3 4" xfId="1061"/>
    <cellStyle name="Calculation 2 3 3 2 3 5" xfId="1062"/>
    <cellStyle name="Calculation 2 3 3 2 3 6" xfId="1063"/>
    <cellStyle name="Calculation 2 3 3 2 3 7" xfId="1064"/>
    <cellStyle name="Calculation 2 3 3 2 3 8" xfId="1065"/>
    <cellStyle name="Calculation 2 3 3 2 3 9" xfId="1066"/>
    <cellStyle name="Calculation 2 3 3 2 4" xfId="1067"/>
    <cellStyle name="Calculation 2 3 3 2 4 2" xfId="1068"/>
    <cellStyle name="Calculation 2 3 3 2 4 3" xfId="1069"/>
    <cellStyle name="Calculation 2 3 3 2 4 4" xfId="1070"/>
    <cellStyle name="Calculation 2 3 3 2 4 5" xfId="1071"/>
    <cellStyle name="Calculation 2 3 3 2 4 6" xfId="1072"/>
    <cellStyle name="Calculation 2 3 3 2 4 7" xfId="1073"/>
    <cellStyle name="Calculation 2 3 3 2 4 8" xfId="1074"/>
    <cellStyle name="Calculation 2 3 3 2 4 9" xfId="1075"/>
    <cellStyle name="Calculation 2 3 3 2 5" xfId="1076"/>
    <cellStyle name="Calculation 2 3 3 2 6" xfId="1077"/>
    <cellStyle name="Calculation 2 3 3 2 7" xfId="1078"/>
    <cellStyle name="Calculation 2 3 3 2 8" xfId="1079"/>
    <cellStyle name="Calculation 2 3 3 2 9" xfId="1080"/>
    <cellStyle name="Calculation 2 3 3 3" xfId="1081"/>
    <cellStyle name="Calculation 2 3 3 3 10" xfId="1082"/>
    <cellStyle name="Calculation 2 3 3 3 2" xfId="1083"/>
    <cellStyle name="Calculation 2 3 3 3 3" xfId="1084"/>
    <cellStyle name="Calculation 2 3 3 3 4" xfId="1085"/>
    <cellStyle name="Calculation 2 3 3 3 5" xfId="1086"/>
    <cellStyle name="Calculation 2 3 3 3 6" xfId="1087"/>
    <cellStyle name="Calculation 2 3 3 3 7" xfId="1088"/>
    <cellStyle name="Calculation 2 3 3 3 8" xfId="1089"/>
    <cellStyle name="Calculation 2 3 3 3 9" xfId="1090"/>
    <cellStyle name="Calculation 2 3 3 4" xfId="1091"/>
    <cellStyle name="Calculation 2 3 3 4 2" xfId="1092"/>
    <cellStyle name="Calculation 2 3 3 4 3" xfId="1093"/>
    <cellStyle name="Calculation 2 3 3 4 4" xfId="1094"/>
    <cellStyle name="Calculation 2 3 3 4 5" xfId="1095"/>
    <cellStyle name="Calculation 2 3 3 4 6" xfId="1096"/>
    <cellStyle name="Calculation 2 3 3 4 7" xfId="1097"/>
    <cellStyle name="Calculation 2 3 3 4 8" xfId="1098"/>
    <cellStyle name="Calculation 2 3 3 4 9" xfId="1099"/>
    <cellStyle name="Calculation 2 3 3 5" xfId="1100"/>
    <cellStyle name="Calculation 2 3 3 5 2" xfId="1101"/>
    <cellStyle name="Calculation 2 3 3 5 3" xfId="1102"/>
    <cellStyle name="Calculation 2 3 3 5 4" xfId="1103"/>
    <cellStyle name="Calculation 2 3 3 5 5" xfId="1104"/>
    <cellStyle name="Calculation 2 3 3 5 6" xfId="1105"/>
    <cellStyle name="Calculation 2 3 3 5 7" xfId="1106"/>
    <cellStyle name="Calculation 2 3 3 5 8" xfId="1107"/>
    <cellStyle name="Calculation 2 3 3 5 9" xfId="1108"/>
    <cellStyle name="Calculation 2 3 3 6" xfId="1109"/>
    <cellStyle name="Calculation 2 3 3 7" xfId="1110"/>
    <cellStyle name="Calculation 2 3 3 8" xfId="1111"/>
    <cellStyle name="Calculation 2 3 3 9" xfId="1112"/>
    <cellStyle name="Calculation 2 3 3_SS10_Codes Cat Analysis RIN" xfId="1113"/>
    <cellStyle name="Calculation 2 3 4" xfId="1114"/>
    <cellStyle name="Calculation 2 3 4 10" xfId="1115"/>
    <cellStyle name="Calculation 2 3 4 11" xfId="1116"/>
    <cellStyle name="Calculation 2 3 4 12" xfId="1117"/>
    <cellStyle name="Calculation 2 3 4 13" xfId="1118"/>
    <cellStyle name="Calculation 2 3 4 2" xfId="1119"/>
    <cellStyle name="Calculation 2 3 4 2 10" xfId="1120"/>
    <cellStyle name="Calculation 2 3 4 2 2" xfId="1121"/>
    <cellStyle name="Calculation 2 3 4 2 3" xfId="1122"/>
    <cellStyle name="Calculation 2 3 4 2 4" xfId="1123"/>
    <cellStyle name="Calculation 2 3 4 2 5" xfId="1124"/>
    <cellStyle name="Calculation 2 3 4 2 6" xfId="1125"/>
    <cellStyle name="Calculation 2 3 4 2 7" xfId="1126"/>
    <cellStyle name="Calculation 2 3 4 2 8" xfId="1127"/>
    <cellStyle name="Calculation 2 3 4 2 9" xfId="1128"/>
    <cellStyle name="Calculation 2 3 4 3" xfId="1129"/>
    <cellStyle name="Calculation 2 3 4 3 2" xfId="1130"/>
    <cellStyle name="Calculation 2 3 4 3 3" xfId="1131"/>
    <cellStyle name="Calculation 2 3 4 3 4" xfId="1132"/>
    <cellStyle name="Calculation 2 3 4 3 5" xfId="1133"/>
    <cellStyle name="Calculation 2 3 4 3 6" xfId="1134"/>
    <cellStyle name="Calculation 2 3 4 3 7" xfId="1135"/>
    <cellStyle name="Calculation 2 3 4 3 8" xfId="1136"/>
    <cellStyle name="Calculation 2 3 4 3 9" xfId="1137"/>
    <cellStyle name="Calculation 2 3 4 4" xfId="1138"/>
    <cellStyle name="Calculation 2 3 4 4 2" xfId="1139"/>
    <cellStyle name="Calculation 2 3 4 4 3" xfId="1140"/>
    <cellStyle name="Calculation 2 3 4 4 4" xfId="1141"/>
    <cellStyle name="Calculation 2 3 4 4 5" xfId="1142"/>
    <cellStyle name="Calculation 2 3 4 4 6" xfId="1143"/>
    <cellStyle name="Calculation 2 3 4 4 7" xfId="1144"/>
    <cellStyle name="Calculation 2 3 4 4 8" xfId="1145"/>
    <cellStyle name="Calculation 2 3 4 4 9" xfId="1146"/>
    <cellStyle name="Calculation 2 3 4 5" xfId="1147"/>
    <cellStyle name="Calculation 2 3 4 6" xfId="1148"/>
    <cellStyle name="Calculation 2 3 4 7" xfId="1149"/>
    <cellStyle name="Calculation 2 3 4 8" xfId="1150"/>
    <cellStyle name="Calculation 2 3 4 9" xfId="1151"/>
    <cellStyle name="Calculation 2 3 5" xfId="1152"/>
    <cellStyle name="Calculation 2 3 5 10" xfId="1153"/>
    <cellStyle name="Calculation 2 3 5 2" xfId="1154"/>
    <cellStyle name="Calculation 2 3 5 3" xfId="1155"/>
    <cellStyle name="Calculation 2 3 5 4" xfId="1156"/>
    <cellStyle name="Calculation 2 3 5 5" xfId="1157"/>
    <cellStyle name="Calculation 2 3 5 6" xfId="1158"/>
    <cellStyle name="Calculation 2 3 5 7" xfId="1159"/>
    <cellStyle name="Calculation 2 3 5 8" xfId="1160"/>
    <cellStyle name="Calculation 2 3 5 9" xfId="1161"/>
    <cellStyle name="Calculation 2 3 6" xfId="1162"/>
    <cellStyle name="Calculation 2 3 6 2" xfId="1163"/>
    <cellStyle name="Calculation 2 3 6 3" xfId="1164"/>
    <cellStyle name="Calculation 2 3 6 4" xfId="1165"/>
    <cellStyle name="Calculation 2 3 6 5" xfId="1166"/>
    <cellStyle name="Calculation 2 3 6 6" xfId="1167"/>
    <cellStyle name="Calculation 2 3 6 7" xfId="1168"/>
    <cellStyle name="Calculation 2 3 6 8" xfId="1169"/>
    <cellStyle name="Calculation 2 3 6 9" xfId="1170"/>
    <cellStyle name="Calculation 2 3 7" xfId="1171"/>
    <cellStyle name="Calculation 2 3 7 2" xfId="1172"/>
    <cellStyle name="Calculation 2 3 7 3" xfId="1173"/>
    <cellStyle name="Calculation 2 3 7 4" xfId="1174"/>
    <cellStyle name="Calculation 2 3 7 5" xfId="1175"/>
    <cellStyle name="Calculation 2 3 7 6" xfId="1176"/>
    <cellStyle name="Calculation 2 3 7 7" xfId="1177"/>
    <cellStyle name="Calculation 2 3 7 8" xfId="1178"/>
    <cellStyle name="Calculation 2 3 7 9" xfId="1179"/>
    <cellStyle name="Calculation 2 3 8" xfId="1180"/>
    <cellStyle name="Calculation 2 3 9" xfId="1181"/>
    <cellStyle name="Calculation 2 3_SS10_Codes Cat Analysis RIN" xfId="1182"/>
    <cellStyle name="Calculation 2 4" xfId="1183"/>
    <cellStyle name="Calculation 2 4 10" xfId="1184"/>
    <cellStyle name="Calculation 2 4 11" xfId="1185"/>
    <cellStyle name="Calculation 2 4 12" xfId="1186"/>
    <cellStyle name="Calculation 2 4 13" xfId="1187"/>
    <cellStyle name="Calculation 2 4 14" xfId="1188"/>
    <cellStyle name="Calculation 2 4 15" xfId="1189"/>
    <cellStyle name="Calculation 2 4 16" xfId="1190"/>
    <cellStyle name="Calculation 2 4 2" xfId="1191"/>
    <cellStyle name="Calculation 2 4 2 10" xfId="1192"/>
    <cellStyle name="Calculation 2 4 2 11" xfId="1193"/>
    <cellStyle name="Calculation 2 4 2 12" xfId="1194"/>
    <cellStyle name="Calculation 2 4 2 13" xfId="1195"/>
    <cellStyle name="Calculation 2 4 2 14" xfId="1196"/>
    <cellStyle name="Calculation 2 4 2 2" xfId="1197"/>
    <cellStyle name="Calculation 2 4 2 2 10" xfId="1198"/>
    <cellStyle name="Calculation 2 4 2 2 11" xfId="1199"/>
    <cellStyle name="Calculation 2 4 2 2 12" xfId="1200"/>
    <cellStyle name="Calculation 2 4 2 2 13" xfId="1201"/>
    <cellStyle name="Calculation 2 4 2 2 2" xfId="1202"/>
    <cellStyle name="Calculation 2 4 2 2 2 10" xfId="1203"/>
    <cellStyle name="Calculation 2 4 2 2 2 2" xfId="1204"/>
    <cellStyle name="Calculation 2 4 2 2 2 3" xfId="1205"/>
    <cellStyle name="Calculation 2 4 2 2 2 4" xfId="1206"/>
    <cellStyle name="Calculation 2 4 2 2 2 5" xfId="1207"/>
    <cellStyle name="Calculation 2 4 2 2 2 6" xfId="1208"/>
    <cellStyle name="Calculation 2 4 2 2 2 7" xfId="1209"/>
    <cellStyle name="Calculation 2 4 2 2 2 8" xfId="1210"/>
    <cellStyle name="Calculation 2 4 2 2 2 9" xfId="1211"/>
    <cellStyle name="Calculation 2 4 2 2 3" xfId="1212"/>
    <cellStyle name="Calculation 2 4 2 2 3 2" xfId="1213"/>
    <cellStyle name="Calculation 2 4 2 2 3 3" xfId="1214"/>
    <cellStyle name="Calculation 2 4 2 2 3 4" xfId="1215"/>
    <cellStyle name="Calculation 2 4 2 2 3 5" xfId="1216"/>
    <cellStyle name="Calculation 2 4 2 2 3 6" xfId="1217"/>
    <cellStyle name="Calculation 2 4 2 2 3 7" xfId="1218"/>
    <cellStyle name="Calculation 2 4 2 2 3 8" xfId="1219"/>
    <cellStyle name="Calculation 2 4 2 2 3 9" xfId="1220"/>
    <cellStyle name="Calculation 2 4 2 2 4" xfId="1221"/>
    <cellStyle name="Calculation 2 4 2 2 4 2" xfId="1222"/>
    <cellStyle name="Calculation 2 4 2 2 4 3" xfId="1223"/>
    <cellStyle name="Calculation 2 4 2 2 4 4" xfId="1224"/>
    <cellStyle name="Calculation 2 4 2 2 4 5" xfId="1225"/>
    <cellStyle name="Calculation 2 4 2 2 4 6" xfId="1226"/>
    <cellStyle name="Calculation 2 4 2 2 4 7" xfId="1227"/>
    <cellStyle name="Calculation 2 4 2 2 4 8" xfId="1228"/>
    <cellStyle name="Calculation 2 4 2 2 4 9" xfId="1229"/>
    <cellStyle name="Calculation 2 4 2 2 5" xfId="1230"/>
    <cellStyle name="Calculation 2 4 2 2 6" xfId="1231"/>
    <cellStyle name="Calculation 2 4 2 2 7" xfId="1232"/>
    <cellStyle name="Calculation 2 4 2 2 8" xfId="1233"/>
    <cellStyle name="Calculation 2 4 2 2 9" xfId="1234"/>
    <cellStyle name="Calculation 2 4 2 3" xfId="1235"/>
    <cellStyle name="Calculation 2 4 2 3 10" xfId="1236"/>
    <cellStyle name="Calculation 2 4 2 3 2" xfId="1237"/>
    <cellStyle name="Calculation 2 4 2 3 3" xfId="1238"/>
    <cellStyle name="Calculation 2 4 2 3 4" xfId="1239"/>
    <cellStyle name="Calculation 2 4 2 3 5" xfId="1240"/>
    <cellStyle name="Calculation 2 4 2 3 6" xfId="1241"/>
    <cellStyle name="Calculation 2 4 2 3 7" xfId="1242"/>
    <cellStyle name="Calculation 2 4 2 3 8" xfId="1243"/>
    <cellStyle name="Calculation 2 4 2 3 9" xfId="1244"/>
    <cellStyle name="Calculation 2 4 2 4" xfId="1245"/>
    <cellStyle name="Calculation 2 4 2 4 2" xfId="1246"/>
    <cellStyle name="Calculation 2 4 2 4 3" xfId="1247"/>
    <cellStyle name="Calculation 2 4 2 4 4" xfId="1248"/>
    <cellStyle name="Calculation 2 4 2 4 5" xfId="1249"/>
    <cellStyle name="Calculation 2 4 2 4 6" xfId="1250"/>
    <cellStyle name="Calculation 2 4 2 4 7" xfId="1251"/>
    <cellStyle name="Calculation 2 4 2 4 8" xfId="1252"/>
    <cellStyle name="Calculation 2 4 2 4 9" xfId="1253"/>
    <cellStyle name="Calculation 2 4 2 5" xfId="1254"/>
    <cellStyle name="Calculation 2 4 2 5 2" xfId="1255"/>
    <cellStyle name="Calculation 2 4 2 5 3" xfId="1256"/>
    <cellStyle name="Calculation 2 4 2 5 4" xfId="1257"/>
    <cellStyle name="Calculation 2 4 2 5 5" xfId="1258"/>
    <cellStyle name="Calculation 2 4 2 5 6" xfId="1259"/>
    <cellStyle name="Calculation 2 4 2 5 7" xfId="1260"/>
    <cellStyle name="Calculation 2 4 2 5 8" xfId="1261"/>
    <cellStyle name="Calculation 2 4 2 5 9" xfId="1262"/>
    <cellStyle name="Calculation 2 4 2 6" xfId="1263"/>
    <cellStyle name="Calculation 2 4 2 7" xfId="1264"/>
    <cellStyle name="Calculation 2 4 2 8" xfId="1265"/>
    <cellStyle name="Calculation 2 4 2 9" xfId="1266"/>
    <cellStyle name="Calculation 2 4 2_SS10_Codes Cat Analysis RIN" xfId="1267"/>
    <cellStyle name="Calculation 2 4 3" xfId="1268"/>
    <cellStyle name="Calculation 2 4 3 10" xfId="1269"/>
    <cellStyle name="Calculation 2 4 3 11" xfId="1270"/>
    <cellStyle name="Calculation 2 4 3 12" xfId="1271"/>
    <cellStyle name="Calculation 2 4 3 13" xfId="1272"/>
    <cellStyle name="Calculation 2 4 3 14" xfId="1273"/>
    <cellStyle name="Calculation 2 4 3 2" xfId="1274"/>
    <cellStyle name="Calculation 2 4 3 2 10" xfId="1275"/>
    <cellStyle name="Calculation 2 4 3 2 11" xfId="1276"/>
    <cellStyle name="Calculation 2 4 3 2 12" xfId="1277"/>
    <cellStyle name="Calculation 2 4 3 2 13" xfId="1278"/>
    <cellStyle name="Calculation 2 4 3 2 2" xfId="1279"/>
    <cellStyle name="Calculation 2 4 3 2 2 10" xfId="1280"/>
    <cellStyle name="Calculation 2 4 3 2 2 2" xfId="1281"/>
    <cellStyle name="Calculation 2 4 3 2 2 3" xfId="1282"/>
    <cellStyle name="Calculation 2 4 3 2 2 4" xfId="1283"/>
    <cellStyle name="Calculation 2 4 3 2 2 5" xfId="1284"/>
    <cellStyle name="Calculation 2 4 3 2 2 6" xfId="1285"/>
    <cellStyle name="Calculation 2 4 3 2 2 7" xfId="1286"/>
    <cellStyle name="Calculation 2 4 3 2 2 8" xfId="1287"/>
    <cellStyle name="Calculation 2 4 3 2 2 9" xfId="1288"/>
    <cellStyle name="Calculation 2 4 3 2 3" xfId="1289"/>
    <cellStyle name="Calculation 2 4 3 2 3 2" xfId="1290"/>
    <cellStyle name="Calculation 2 4 3 2 3 3" xfId="1291"/>
    <cellStyle name="Calculation 2 4 3 2 3 4" xfId="1292"/>
    <cellStyle name="Calculation 2 4 3 2 3 5" xfId="1293"/>
    <cellStyle name="Calculation 2 4 3 2 3 6" xfId="1294"/>
    <cellStyle name="Calculation 2 4 3 2 3 7" xfId="1295"/>
    <cellStyle name="Calculation 2 4 3 2 3 8" xfId="1296"/>
    <cellStyle name="Calculation 2 4 3 2 3 9" xfId="1297"/>
    <cellStyle name="Calculation 2 4 3 2 4" xfId="1298"/>
    <cellStyle name="Calculation 2 4 3 2 4 2" xfId="1299"/>
    <cellStyle name="Calculation 2 4 3 2 4 3" xfId="1300"/>
    <cellStyle name="Calculation 2 4 3 2 4 4" xfId="1301"/>
    <cellStyle name="Calculation 2 4 3 2 4 5" xfId="1302"/>
    <cellStyle name="Calculation 2 4 3 2 4 6" xfId="1303"/>
    <cellStyle name="Calculation 2 4 3 2 4 7" xfId="1304"/>
    <cellStyle name="Calculation 2 4 3 2 4 8" xfId="1305"/>
    <cellStyle name="Calculation 2 4 3 2 4 9" xfId="1306"/>
    <cellStyle name="Calculation 2 4 3 2 5" xfId="1307"/>
    <cellStyle name="Calculation 2 4 3 2 6" xfId="1308"/>
    <cellStyle name="Calculation 2 4 3 2 7" xfId="1309"/>
    <cellStyle name="Calculation 2 4 3 2 8" xfId="1310"/>
    <cellStyle name="Calculation 2 4 3 2 9" xfId="1311"/>
    <cellStyle name="Calculation 2 4 3 3" xfId="1312"/>
    <cellStyle name="Calculation 2 4 3 3 10" xfId="1313"/>
    <cellStyle name="Calculation 2 4 3 3 2" xfId="1314"/>
    <cellStyle name="Calculation 2 4 3 3 3" xfId="1315"/>
    <cellStyle name="Calculation 2 4 3 3 4" xfId="1316"/>
    <cellStyle name="Calculation 2 4 3 3 5" xfId="1317"/>
    <cellStyle name="Calculation 2 4 3 3 6" xfId="1318"/>
    <cellStyle name="Calculation 2 4 3 3 7" xfId="1319"/>
    <cellStyle name="Calculation 2 4 3 3 8" xfId="1320"/>
    <cellStyle name="Calculation 2 4 3 3 9" xfId="1321"/>
    <cellStyle name="Calculation 2 4 3 4" xfId="1322"/>
    <cellStyle name="Calculation 2 4 3 4 2" xfId="1323"/>
    <cellStyle name="Calculation 2 4 3 4 3" xfId="1324"/>
    <cellStyle name="Calculation 2 4 3 4 4" xfId="1325"/>
    <cellStyle name="Calculation 2 4 3 4 5" xfId="1326"/>
    <cellStyle name="Calculation 2 4 3 4 6" xfId="1327"/>
    <cellStyle name="Calculation 2 4 3 4 7" xfId="1328"/>
    <cellStyle name="Calculation 2 4 3 4 8" xfId="1329"/>
    <cellStyle name="Calculation 2 4 3 4 9" xfId="1330"/>
    <cellStyle name="Calculation 2 4 3 5" xfId="1331"/>
    <cellStyle name="Calculation 2 4 3 5 2" xfId="1332"/>
    <cellStyle name="Calculation 2 4 3 5 3" xfId="1333"/>
    <cellStyle name="Calculation 2 4 3 5 4" xfId="1334"/>
    <cellStyle name="Calculation 2 4 3 5 5" xfId="1335"/>
    <cellStyle name="Calculation 2 4 3 5 6" xfId="1336"/>
    <cellStyle name="Calculation 2 4 3 5 7" xfId="1337"/>
    <cellStyle name="Calculation 2 4 3 5 8" xfId="1338"/>
    <cellStyle name="Calculation 2 4 3 5 9" xfId="1339"/>
    <cellStyle name="Calculation 2 4 3 6" xfId="1340"/>
    <cellStyle name="Calculation 2 4 3 7" xfId="1341"/>
    <cellStyle name="Calculation 2 4 3 8" xfId="1342"/>
    <cellStyle name="Calculation 2 4 3 9" xfId="1343"/>
    <cellStyle name="Calculation 2 4 3_SS10_Codes Cat Analysis RIN" xfId="1344"/>
    <cellStyle name="Calculation 2 4 4" xfId="1345"/>
    <cellStyle name="Calculation 2 4 4 10" xfId="1346"/>
    <cellStyle name="Calculation 2 4 4 11" xfId="1347"/>
    <cellStyle name="Calculation 2 4 4 12" xfId="1348"/>
    <cellStyle name="Calculation 2 4 4 13" xfId="1349"/>
    <cellStyle name="Calculation 2 4 4 2" xfId="1350"/>
    <cellStyle name="Calculation 2 4 4 2 10" xfId="1351"/>
    <cellStyle name="Calculation 2 4 4 2 2" xfId="1352"/>
    <cellStyle name="Calculation 2 4 4 2 3" xfId="1353"/>
    <cellStyle name="Calculation 2 4 4 2 4" xfId="1354"/>
    <cellStyle name="Calculation 2 4 4 2 5" xfId="1355"/>
    <cellStyle name="Calculation 2 4 4 2 6" xfId="1356"/>
    <cellStyle name="Calculation 2 4 4 2 7" xfId="1357"/>
    <cellStyle name="Calculation 2 4 4 2 8" xfId="1358"/>
    <cellStyle name="Calculation 2 4 4 2 9" xfId="1359"/>
    <cellStyle name="Calculation 2 4 4 3" xfId="1360"/>
    <cellStyle name="Calculation 2 4 4 3 2" xfId="1361"/>
    <cellStyle name="Calculation 2 4 4 3 3" xfId="1362"/>
    <cellStyle name="Calculation 2 4 4 3 4" xfId="1363"/>
    <cellStyle name="Calculation 2 4 4 3 5" xfId="1364"/>
    <cellStyle name="Calculation 2 4 4 3 6" xfId="1365"/>
    <cellStyle name="Calculation 2 4 4 3 7" xfId="1366"/>
    <cellStyle name="Calculation 2 4 4 3 8" xfId="1367"/>
    <cellStyle name="Calculation 2 4 4 3 9" xfId="1368"/>
    <cellStyle name="Calculation 2 4 4 4" xfId="1369"/>
    <cellStyle name="Calculation 2 4 4 4 2" xfId="1370"/>
    <cellStyle name="Calculation 2 4 4 4 3" xfId="1371"/>
    <cellStyle name="Calculation 2 4 4 4 4" xfId="1372"/>
    <cellStyle name="Calculation 2 4 4 4 5" xfId="1373"/>
    <cellStyle name="Calculation 2 4 4 4 6" xfId="1374"/>
    <cellStyle name="Calculation 2 4 4 4 7" xfId="1375"/>
    <cellStyle name="Calculation 2 4 4 4 8" xfId="1376"/>
    <cellStyle name="Calculation 2 4 4 4 9" xfId="1377"/>
    <cellStyle name="Calculation 2 4 4 5" xfId="1378"/>
    <cellStyle name="Calculation 2 4 4 6" xfId="1379"/>
    <cellStyle name="Calculation 2 4 4 7" xfId="1380"/>
    <cellStyle name="Calculation 2 4 4 8" xfId="1381"/>
    <cellStyle name="Calculation 2 4 4 9" xfId="1382"/>
    <cellStyle name="Calculation 2 4 5" xfId="1383"/>
    <cellStyle name="Calculation 2 4 5 10" xfId="1384"/>
    <cellStyle name="Calculation 2 4 5 2" xfId="1385"/>
    <cellStyle name="Calculation 2 4 5 3" xfId="1386"/>
    <cellStyle name="Calculation 2 4 5 4" xfId="1387"/>
    <cellStyle name="Calculation 2 4 5 5" xfId="1388"/>
    <cellStyle name="Calculation 2 4 5 6" xfId="1389"/>
    <cellStyle name="Calculation 2 4 5 7" xfId="1390"/>
    <cellStyle name="Calculation 2 4 5 8" xfId="1391"/>
    <cellStyle name="Calculation 2 4 5 9" xfId="1392"/>
    <cellStyle name="Calculation 2 4 6" xfId="1393"/>
    <cellStyle name="Calculation 2 4 6 2" xfId="1394"/>
    <cellStyle name="Calculation 2 4 6 3" xfId="1395"/>
    <cellStyle name="Calculation 2 4 6 4" xfId="1396"/>
    <cellStyle name="Calculation 2 4 6 5" xfId="1397"/>
    <cellStyle name="Calculation 2 4 6 6" xfId="1398"/>
    <cellStyle name="Calculation 2 4 6 7" xfId="1399"/>
    <cellStyle name="Calculation 2 4 6 8" xfId="1400"/>
    <cellStyle name="Calculation 2 4 6 9" xfId="1401"/>
    <cellStyle name="Calculation 2 4 7" xfId="1402"/>
    <cellStyle name="Calculation 2 4 7 2" xfId="1403"/>
    <cellStyle name="Calculation 2 4 7 3" xfId="1404"/>
    <cellStyle name="Calculation 2 4 7 4" xfId="1405"/>
    <cellStyle name="Calculation 2 4 7 5" xfId="1406"/>
    <cellStyle name="Calculation 2 4 7 6" xfId="1407"/>
    <cellStyle name="Calculation 2 4 7 7" xfId="1408"/>
    <cellStyle name="Calculation 2 4 7 8" xfId="1409"/>
    <cellStyle name="Calculation 2 4 7 9" xfId="1410"/>
    <cellStyle name="Calculation 2 4 8" xfId="1411"/>
    <cellStyle name="Calculation 2 4 9" xfId="1412"/>
    <cellStyle name="Calculation 2 4_SS10_Codes Cat Analysis RIN" xfId="1413"/>
    <cellStyle name="Calculation 2 5" xfId="1414"/>
    <cellStyle name="Calculation 2 5 10" xfId="1415"/>
    <cellStyle name="Calculation 2 5 11" xfId="1416"/>
    <cellStyle name="Calculation 2 5 12" xfId="1417"/>
    <cellStyle name="Calculation 2 5 13" xfId="1418"/>
    <cellStyle name="Calculation 2 5 14" xfId="1419"/>
    <cellStyle name="Calculation 2 5 15" xfId="1420"/>
    <cellStyle name="Calculation 2 5 16" xfId="1421"/>
    <cellStyle name="Calculation 2 5 2" xfId="1422"/>
    <cellStyle name="Calculation 2 5 2 10" xfId="1423"/>
    <cellStyle name="Calculation 2 5 2 11" xfId="1424"/>
    <cellStyle name="Calculation 2 5 2 12" xfId="1425"/>
    <cellStyle name="Calculation 2 5 2 13" xfId="1426"/>
    <cellStyle name="Calculation 2 5 2 14" xfId="1427"/>
    <cellStyle name="Calculation 2 5 2 2" xfId="1428"/>
    <cellStyle name="Calculation 2 5 2 2 10" xfId="1429"/>
    <cellStyle name="Calculation 2 5 2 2 11" xfId="1430"/>
    <cellStyle name="Calculation 2 5 2 2 12" xfId="1431"/>
    <cellStyle name="Calculation 2 5 2 2 13" xfId="1432"/>
    <cellStyle name="Calculation 2 5 2 2 2" xfId="1433"/>
    <cellStyle name="Calculation 2 5 2 2 2 10" xfId="1434"/>
    <cellStyle name="Calculation 2 5 2 2 2 2" xfId="1435"/>
    <cellStyle name="Calculation 2 5 2 2 2 3" xfId="1436"/>
    <cellStyle name="Calculation 2 5 2 2 2 4" xfId="1437"/>
    <cellStyle name="Calculation 2 5 2 2 2 5" xfId="1438"/>
    <cellStyle name="Calculation 2 5 2 2 2 6" xfId="1439"/>
    <cellStyle name="Calculation 2 5 2 2 2 7" xfId="1440"/>
    <cellStyle name="Calculation 2 5 2 2 2 8" xfId="1441"/>
    <cellStyle name="Calculation 2 5 2 2 2 9" xfId="1442"/>
    <cellStyle name="Calculation 2 5 2 2 3" xfId="1443"/>
    <cellStyle name="Calculation 2 5 2 2 3 2" xfId="1444"/>
    <cellStyle name="Calculation 2 5 2 2 3 3" xfId="1445"/>
    <cellStyle name="Calculation 2 5 2 2 3 4" xfId="1446"/>
    <cellStyle name="Calculation 2 5 2 2 3 5" xfId="1447"/>
    <cellStyle name="Calculation 2 5 2 2 3 6" xfId="1448"/>
    <cellStyle name="Calculation 2 5 2 2 3 7" xfId="1449"/>
    <cellStyle name="Calculation 2 5 2 2 3 8" xfId="1450"/>
    <cellStyle name="Calculation 2 5 2 2 3 9" xfId="1451"/>
    <cellStyle name="Calculation 2 5 2 2 4" xfId="1452"/>
    <cellStyle name="Calculation 2 5 2 2 4 2" xfId="1453"/>
    <cellStyle name="Calculation 2 5 2 2 4 3" xfId="1454"/>
    <cellStyle name="Calculation 2 5 2 2 4 4" xfId="1455"/>
    <cellStyle name="Calculation 2 5 2 2 4 5" xfId="1456"/>
    <cellStyle name="Calculation 2 5 2 2 4 6" xfId="1457"/>
    <cellStyle name="Calculation 2 5 2 2 4 7" xfId="1458"/>
    <cellStyle name="Calculation 2 5 2 2 4 8" xfId="1459"/>
    <cellStyle name="Calculation 2 5 2 2 4 9" xfId="1460"/>
    <cellStyle name="Calculation 2 5 2 2 5" xfId="1461"/>
    <cellStyle name="Calculation 2 5 2 2 6" xfId="1462"/>
    <cellStyle name="Calculation 2 5 2 2 7" xfId="1463"/>
    <cellStyle name="Calculation 2 5 2 2 8" xfId="1464"/>
    <cellStyle name="Calculation 2 5 2 2 9" xfId="1465"/>
    <cellStyle name="Calculation 2 5 2 3" xfId="1466"/>
    <cellStyle name="Calculation 2 5 2 3 10" xfId="1467"/>
    <cellStyle name="Calculation 2 5 2 3 2" xfId="1468"/>
    <cellStyle name="Calculation 2 5 2 3 3" xfId="1469"/>
    <cellStyle name="Calculation 2 5 2 3 4" xfId="1470"/>
    <cellStyle name="Calculation 2 5 2 3 5" xfId="1471"/>
    <cellStyle name="Calculation 2 5 2 3 6" xfId="1472"/>
    <cellStyle name="Calculation 2 5 2 3 7" xfId="1473"/>
    <cellStyle name="Calculation 2 5 2 3 8" xfId="1474"/>
    <cellStyle name="Calculation 2 5 2 3 9" xfId="1475"/>
    <cellStyle name="Calculation 2 5 2 4" xfId="1476"/>
    <cellStyle name="Calculation 2 5 2 4 2" xfId="1477"/>
    <cellStyle name="Calculation 2 5 2 4 3" xfId="1478"/>
    <cellStyle name="Calculation 2 5 2 4 4" xfId="1479"/>
    <cellStyle name="Calculation 2 5 2 4 5" xfId="1480"/>
    <cellStyle name="Calculation 2 5 2 4 6" xfId="1481"/>
    <cellStyle name="Calculation 2 5 2 4 7" xfId="1482"/>
    <cellStyle name="Calculation 2 5 2 4 8" xfId="1483"/>
    <cellStyle name="Calculation 2 5 2 4 9" xfId="1484"/>
    <cellStyle name="Calculation 2 5 2 5" xfId="1485"/>
    <cellStyle name="Calculation 2 5 2 5 2" xfId="1486"/>
    <cellStyle name="Calculation 2 5 2 5 3" xfId="1487"/>
    <cellStyle name="Calculation 2 5 2 5 4" xfId="1488"/>
    <cellStyle name="Calculation 2 5 2 5 5" xfId="1489"/>
    <cellStyle name="Calculation 2 5 2 5 6" xfId="1490"/>
    <cellStyle name="Calculation 2 5 2 5 7" xfId="1491"/>
    <cellStyle name="Calculation 2 5 2 5 8" xfId="1492"/>
    <cellStyle name="Calculation 2 5 2 5 9" xfId="1493"/>
    <cellStyle name="Calculation 2 5 2 6" xfId="1494"/>
    <cellStyle name="Calculation 2 5 2 7" xfId="1495"/>
    <cellStyle name="Calculation 2 5 2 8" xfId="1496"/>
    <cellStyle name="Calculation 2 5 2 9" xfId="1497"/>
    <cellStyle name="Calculation 2 5 2_SS10_Codes Cat Analysis RIN" xfId="1498"/>
    <cellStyle name="Calculation 2 5 3" xfId="1499"/>
    <cellStyle name="Calculation 2 5 3 10" xfId="1500"/>
    <cellStyle name="Calculation 2 5 3 11" xfId="1501"/>
    <cellStyle name="Calculation 2 5 3 12" xfId="1502"/>
    <cellStyle name="Calculation 2 5 3 13" xfId="1503"/>
    <cellStyle name="Calculation 2 5 3 14" xfId="1504"/>
    <cellStyle name="Calculation 2 5 3 2" xfId="1505"/>
    <cellStyle name="Calculation 2 5 3 2 10" xfId="1506"/>
    <cellStyle name="Calculation 2 5 3 2 11" xfId="1507"/>
    <cellStyle name="Calculation 2 5 3 2 12" xfId="1508"/>
    <cellStyle name="Calculation 2 5 3 2 13" xfId="1509"/>
    <cellStyle name="Calculation 2 5 3 2 2" xfId="1510"/>
    <cellStyle name="Calculation 2 5 3 2 2 10" xfId="1511"/>
    <cellStyle name="Calculation 2 5 3 2 2 2" xfId="1512"/>
    <cellStyle name="Calculation 2 5 3 2 2 3" xfId="1513"/>
    <cellStyle name="Calculation 2 5 3 2 2 4" xfId="1514"/>
    <cellStyle name="Calculation 2 5 3 2 2 5" xfId="1515"/>
    <cellStyle name="Calculation 2 5 3 2 2 6" xfId="1516"/>
    <cellStyle name="Calculation 2 5 3 2 2 7" xfId="1517"/>
    <cellStyle name="Calculation 2 5 3 2 2 8" xfId="1518"/>
    <cellStyle name="Calculation 2 5 3 2 2 9" xfId="1519"/>
    <cellStyle name="Calculation 2 5 3 2 3" xfId="1520"/>
    <cellStyle name="Calculation 2 5 3 2 3 2" xfId="1521"/>
    <cellStyle name="Calculation 2 5 3 2 3 3" xfId="1522"/>
    <cellStyle name="Calculation 2 5 3 2 3 4" xfId="1523"/>
    <cellStyle name="Calculation 2 5 3 2 3 5" xfId="1524"/>
    <cellStyle name="Calculation 2 5 3 2 3 6" xfId="1525"/>
    <cellStyle name="Calculation 2 5 3 2 3 7" xfId="1526"/>
    <cellStyle name="Calculation 2 5 3 2 3 8" xfId="1527"/>
    <cellStyle name="Calculation 2 5 3 2 3 9" xfId="1528"/>
    <cellStyle name="Calculation 2 5 3 2 4" xfId="1529"/>
    <cellStyle name="Calculation 2 5 3 2 4 2" xfId="1530"/>
    <cellStyle name="Calculation 2 5 3 2 4 3" xfId="1531"/>
    <cellStyle name="Calculation 2 5 3 2 4 4" xfId="1532"/>
    <cellStyle name="Calculation 2 5 3 2 4 5" xfId="1533"/>
    <cellStyle name="Calculation 2 5 3 2 4 6" xfId="1534"/>
    <cellStyle name="Calculation 2 5 3 2 4 7" xfId="1535"/>
    <cellStyle name="Calculation 2 5 3 2 4 8" xfId="1536"/>
    <cellStyle name="Calculation 2 5 3 2 4 9" xfId="1537"/>
    <cellStyle name="Calculation 2 5 3 2 5" xfId="1538"/>
    <cellStyle name="Calculation 2 5 3 2 6" xfId="1539"/>
    <cellStyle name="Calculation 2 5 3 2 7" xfId="1540"/>
    <cellStyle name="Calculation 2 5 3 2 8" xfId="1541"/>
    <cellStyle name="Calculation 2 5 3 2 9" xfId="1542"/>
    <cellStyle name="Calculation 2 5 3 3" xfId="1543"/>
    <cellStyle name="Calculation 2 5 3 3 10" xfId="1544"/>
    <cellStyle name="Calculation 2 5 3 3 2" xfId="1545"/>
    <cellStyle name="Calculation 2 5 3 3 3" xfId="1546"/>
    <cellStyle name="Calculation 2 5 3 3 4" xfId="1547"/>
    <cellStyle name="Calculation 2 5 3 3 5" xfId="1548"/>
    <cellStyle name="Calculation 2 5 3 3 6" xfId="1549"/>
    <cellStyle name="Calculation 2 5 3 3 7" xfId="1550"/>
    <cellStyle name="Calculation 2 5 3 3 8" xfId="1551"/>
    <cellStyle name="Calculation 2 5 3 3 9" xfId="1552"/>
    <cellStyle name="Calculation 2 5 3 4" xfId="1553"/>
    <cellStyle name="Calculation 2 5 3 4 2" xfId="1554"/>
    <cellStyle name="Calculation 2 5 3 4 3" xfId="1555"/>
    <cellStyle name="Calculation 2 5 3 4 4" xfId="1556"/>
    <cellStyle name="Calculation 2 5 3 4 5" xfId="1557"/>
    <cellStyle name="Calculation 2 5 3 4 6" xfId="1558"/>
    <cellStyle name="Calculation 2 5 3 4 7" xfId="1559"/>
    <cellStyle name="Calculation 2 5 3 4 8" xfId="1560"/>
    <cellStyle name="Calculation 2 5 3 4 9" xfId="1561"/>
    <cellStyle name="Calculation 2 5 3 5" xfId="1562"/>
    <cellStyle name="Calculation 2 5 3 5 2" xfId="1563"/>
    <cellStyle name="Calculation 2 5 3 5 3" xfId="1564"/>
    <cellStyle name="Calculation 2 5 3 5 4" xfId="1565"/>
    <cellStyle name="Calculation 2 5 3 5 5" xfId="1566"/>
    <cellStyle name="Calculation 2 5 3 5 6" xfId="1567"/>
    <cellStyle name="Calculation 2 5 3 5 7" xfId="1568"/>
    <cellStyle name="Calculation 2 5 3 5 8" xfId="1569"/>
    <cellStyle name="Calculation 2 5 3 5 9" xfId="1570"/>
    <cellStyle name="Calculation 2 5 3 6" xfId="1571"/>
    <cellStyle name="Calculation 2 5 3 7" xfId="1572"/>
    <cellStyle name="Calculation 2 5 3 8" xfId="1573"/>
    <cellStyle name="Calculation 2 5 3 9" xfId="1574"/>
    <cellStyle name="Calculation 2 5 3_SS10_Codes Cat Analysis RIN" xfId="1575"/>
    <cellStyle name="Calculation 2 5 4" xfId="1576"/>
    <cellStyle name="Calculation 2 5 4 10" xfId="1577"/>
    <cellStyle name="Calculation 2 5 4 11" xfId="1578"/>
    <cellStyle name="Calculation 2 5 4 12" xfId="1579"/>
    <cellStyle name="Calculation 2 5 4 13" xfId="1580"/>
    <cellStyle name="Calculation 2 5 4 2" xfId="1581"/>
    <cellStyle name="Calculation 2 5 4 2 10" xfId="1582"/>
    <cellStyle name="Calculation 2 5 4 2 2" xfId="1583"/>
    <cellStyle name="Calculation 2 5 4 2 3" xfId="1584"/>
    <cellStyle name="Calculation 2 5 4 2 4" xfId="1585"/>
    <cellStyle name="Calculation 2 5 4 2 5" xfId="1586"/>
    <cellStyle name="Calculation 2 5 4 2 6" xfId="1587"/>
    <cellStyle name="Calculation 2 5 4 2 7" xfId="1588"/>
    <cellStyle name="Calculation 2 5 4 2 8" xfId="1589"/>
    <cellStyle name="Calculation 2 5 4 2 9" xfId="1590"/>
    <cellStyle name="Calculation 2 5 4 3" xfId="1591"/>
    <cellStyle name="Calculation 2 5 4 3 2" xfId="1592"/>
    <cellStyle name="Calculation 2 5 4 3 3" xfId="1593"/>
    <cellStyle name="Calculation 2 5 4 3 4" xfId="1594"/>
    <cellStyle name="Calculation 2 5 4 3 5" xfId="1595"/>
    <cellStyle name="Calculation 2 5 4 3 6" xfId="1596"/>
    <cellStyle name="Calculation 2 5 4 3 7" xfId="1597"/>
    <cellStyle name="Calculation 2 5 4 3 8" xfId="1598"/>
    <cellStyle name="Calculation 2 5 4 3 9" xfId="1599"/>
    <cellStyle name="Calculation 2 5 4 4" xfId="1600"/>
    <cellStyle name="Calculation 2 5 4 4 2" xfId="1601"/>
    <cellStyle name="Calculation 2 5 4 4 3" xfId="1602"/>
    <cellStyle name="Calculation 2 5 4 4 4" xfId="1603"/>
    <cellStyle name="Calculation 2 5 4 4 5" xfId="1604"/>
    <cellStyle name="Calculation 2 5 4 4 6" xfId="1605"/>
    <cellStyle name="Calculation 2 5 4 4 7" xfId="1606"/>
    <cellStyle name="Calculation 2 5 4 4 8" xfId="1607"/>
    <cellStyle name="Calculation 2 5 4 4 9" xfId="1608"/>
    <cellStyle name="Calculation 2 5 4 5" xfId="1609"/>
    <cellStyle name="Calculation 2 5 4 6" xfId="1610"/>
    <cellStyle name="Calculation 2 5 4 7" xfId="1611"/>
    <cellStyle name="Calculation 2 5 4 8" xfId="1612"/>
    <cellStyle name="Calculation 2 5 4 9" xfId="1613"/>
    <cellStyle name="Calculation 2 5 5" xfId="1614"/>
    <cellStyle name="Calculation 2 5 5 10" xfId="1615"/>
    <cellStyle name="Calculation 2 5 5 2" xfId="1616"/>
    <cellStyle name="Calculation 2 5 5 3" xfId="1617"/>
    <cellStyle name="Calculation 2 5 5 4" xfId="1618"/>
    <cellStyle name="Calculation 2 5 5 5" xfId="1619"/>
    <cellStyle name="Calculation 2 5 5 6" xfId="1620"/>
    <cellStyle name="Calculation 2 5 5 7" xfId="1621"/>
    <cellStyle name="Calculation 2 5 5 8" xfId="1622"/>
    <cellStyle name="Calculation 2 5 5 9" xfId="1623"/>
    <cellStyle name="Calculation 2 5 6" xfId="1624"/>
    <cellStyle name="Calculation 2 5 6 2" xfId="1625"/>
    <cellStyle name="Calculation 2 5 6 3" xfId="1626"/>
    <cellStyle name="Calculation 2 5 6 4" xfId="1627"/>
    <cellStyle name="Calculation 2 5 6 5" xfId="1628"/>
    <cellStyle name="Calculation 2 5 6 6" xfId="1629"/>
    <cellStyle name="Calculation 2 5 6 7" xfId="1630"/>
    <cellStyle name="Calculation 2 5 6 8" xfId="1631"/>
    <cellStyle name="Calculation 2 5 6 9" xfId="1632"/>
    <cellStyle name="Calculation 2 5 7" xfId="1633"/>
    <cellStyle name="Calculation 2 5 7 2" xfId="1634"/>
    <cellStyle name="Calculation 2 5 7 3" xfId="1635"/>
    <cellStyle name="Calculation 2 5 7 4" xfId="1636"/>
    <cellStyle name="Calculation 2 5 7 5" xfId="1637"/>
    <cellStyle name="Calculation 2 5 7 6" xfId="1638"/>
    <cellStyle name="Calculation 2 5 7 7" xfId="1639"/>
    <cellStyle name="Calculation 2 5 7 8" xfId="1640"/>
    <cellStyle name="Calculation 2 5 7 9" xfId="1641"/>
    <cellStyle name="Calculation 2 5 8" xfId="1642"/>
    <cellStyle name="Calculation 2 5 9" xfId="1643"/>
    <cellStyle name="Calculation 2 5_SS10_Codes Cat Analysis RIN" xfId="1644"/>
    <cellStyle name="Calculation 2 6" xfId="1645"/>
    <cellStyle name="Calculation 2 6 10" xfId="1646"/>
    <cellStyle name="Calculation 2 6 11" xfId="1647"/>
    <cellStyle name="Calculation 2 6 12" xfId="1648"/>
    <cellStyle name="Calculation 2 6 13" xfId="1649"/>
    <cellStyle name="Calculation 2 6 2" xfId="1650"/>
    <cellStyle name="Calculation 2 6 2 10" xfId="1651"/>
    <cellStyle name="Calculation 2 6 2 2" xfId="1652"/>
    <cellStyle name="Calculation 2 6 2 3" xfId="1653"/>
    <cellStyle name="Calculation 2 6 2 4" xfId="1654"/>
    <cellStyle name="Calculation 2 6 2 5" xfId="1655"/>
    <cellStyle name="Calculation 2 6 2 6" xfId="1656"/>
    <cellStyle name="Calculation 2 6 2 7" xfId="1657"/>
    <cellStyle name="Calculation 2 6 2 8" xfId="1658"/>
    <cellStyle name="Calculation 2 6 2 9" xfId="1659"/>
    <cellStyle name="Calculation 2 6 3" xfId="1660"/>
    <cellStyle name="Calculation 2 6 3 2" xfId="1661"/>
    <cellStyle name="Calculation 2 6 3 3" xfId="1662"/>
    <cellStyle name="Calculation 2 6 3 4" xfId="1663"/>
    <cellStyle name="Calculation 2 6 3 5" xfId="1664"/>
    <cellStyle name="Calculation 2 6 3 6" xfId="1665"/>
    <cellStyle name="Calculation 2 6 3 7" xfId="1666"/>
    <cellStyle name="Calculation 2 6 3 8" xfId="1667"/>
    <cellStyle name="Calculation 2 6 3 9" xfId="1668"/>
    <cellStyle name="Calculation 2 6 4" xfId="1669"/>
    <cellStyle name="Calculation 2 6 4 2" xfId="1670"/>
    <cellStyle name="Calculation 2 6 4 3" xfId="1671"/>
    <cellStyle name="Calculation 2 6 4 4" xfId="1672"/>
    <cellStyle name="Calculation 2 6 4 5" xfId="1673"/>
    <cellStyle name="Calculation 2 6 4 6" xfId="1674"/>
    <cellStyle name="Calculation 2 6 4 7" xfId="1675"/>
    <cellStyle name="Calculation 2 6 4 8" xfId="1676"/>
    <cellStyle name="Calculation 2 6 4 9" xfId="1677"/>
    <cellStyle name="Calculation 2 6 5" xfId="1678"/>
    <cellStyle name="Calculation 2 6 6" xfId="1679"/>
    <cellStyle name="Calculation 2 6 7" xfId="1680"/>
    <cellStyle name="Calculation 2 6 8" xfId="1681"/>
    <cellStyle name="Calculation 2 6 9" xfId="1682"/>
    <cellStyle name="Calculation 2 7" xfId="1683"/>
    <cellStyle name="Calculation 2 7 10" xfId="1684"/>
    <cellStyle name="Calculation 2 7 2" xfId="1685"/>
    <cellStyle name="Calculation 2 7 3" xfId="1686"/>
    <cellStyle name="Calculation 2 7 4" xfId="1687"/>
    <cellStyle name="Calculation 2 7 5" xfId="1688"/>
    <cellStyle name="Calculation 2 7 6" xfId="1689"/>
    <cellStyle name="Calculation 2 7 7" xfId="1690"/>
    <cellStyle name="Calculation 2 7 8" xfId="1691"/>
    <cellStyle name="Calculation 2 7 9" xfId="1692"/>
    <cellStyle name="Calculation 2 8" xfId="1693"/>
    <cellStyle name="Calculation 2 8 2" xfId="1694"/>
    <cellStyle name="Calculation 2 8 3" xfId="1695"/>
    <cellStyle name="Calculation 2 8 4" xfId="1696"/>
    <cellStyle name="Calculation 2 8 5" xfId="1697"/>
    <cellStyle name="Calculation 2 8 6" xfId="1698"/>
    <cellStyle name="Calculation 2 8 7" xfId="1699"/>
    <cellStyle name="Calculation 2 8 8" xfId="1700"/>
    <cellStyle name="Calculation 2 8 9" xfId="1701"/>
    <cellStyle name="Calculation 2 9" xfId="1702"/>
    <cellStyle name="Calculation 2 9 2" xfId="1703"/>
    <cellStyle name="Calculation 2 9 3" xfId="1704"/>
    <cellStyle name="Calculation 2 9 4" xfId="1705"/>
    <cellStyle name="Calculation 2 9 5" xfId="1706"/>
    <cellStyle name="Calculation 2 9 6" xfId="1707"/>
    <cellStyle name="Calculation 2 9 7" xfId="1708"/>
    <cellStyle name="Calculation 2 9 8" xfId="1709"/>
    <cellStyle name="Calculation 2 9 9" xfId="1710"/>
    <cellStyle name="Calculation 2_SS10_Codes Cat Analysis RIN" xfId="1711"/>
    <cellStyle name="Calculation 3" xfId="1712"/>
    <cellStyle name="Check Cell 2" xfId="1713"/>
    <cellStyle name="Check Cell 2 2" xfId="1714"/>
    <cellStyle name="Check Cell 2 2 2" xfId="1715"/>
    <cellStyle name="Check Cell 2 2 2 2" xfId="1716"/>
    <cellStyle name="Check Cell 2 3" xfId="1717"/>
    <cellStyle name="Check Cell 3" xfId="1718"/>
    <cellStyle name="Check RedRedGreen" xfId="18"/>
    <cellStyle name="Comma" xfId="9953" builtinId="3"/>
    <cellStyle name="Comma [0]7Z_87C" xfId="1719"/>
    <cellStyle name="Comma 0" xfId="1720"/>
    <cellStyle name="Comma 1" xfId="1721"/>
    <cellStyle name="Comma 1 2" xfId="9760"/>
    <cellStyle name="Comma 10" xfId="1722"/>
    <cellStyle name="Comma 10 2" xfId="1723"/>
    <cellStyle name="Comma 10 3" xfId="10015"/>
    <cellStyle name="Comma 100" xfId="1724"/>
    <cellStyle name="Comma 101" xfId="1725"/>
    <cellStyle name="Comma 102" xfId="1726"/>
    <cellStyle name="Comma 103" xfId="1727"/>
    <cellStyle name="Comma 104" xfId="1728"/>
    <cellStyle name="Comma 105" xfId="1729"/>
    <cellStyle name="Comma 106" xfId="20"/>
    <cellStyle name="Comma 107" xfId="9955"/>
    <cellStyle name="Comma 11" xfId="1730"/>
    <cellStyle name="Comma 11 2" xfId="1731"/>
    <cellStyle name="Comma 11 2 2" xfId="1732"/>
    <cellStyle name="Comma 11 3" xfId="1733"/>
    <cellStyle name="Comma 11 4" xfId="1734"/>
    <cellStyle name="Comma 12" xfId="1735"/>
    <cellStyle name="Comma 13" xfId="1736"/>
    <cellStyle name="Comma 13 2" xfId="1737"/>
    <cellStyle name="Comma 14" xfId="1738"/>
    <cellStyle name="Comma 14 2" xfId="1739"/>
    <cellStyle name="Comma 15" xfId="1740"/>
    <cellStyle name="Comma 16" xfId="1741"/>
    <cellStyle name="Comma 17" xfId="1742"/>
    <cellStyle name="Comma 18" xfId="1743"/>
    <cellStyle name="Comma 19" xfId="1744"/>
    <cellStyle name="Comma 2" xfId="1745"/>
    <cellStyle name="Comma 2 2" xfId="1746"/>
    <cellStyle name="Comma 2 2 2" xfId="1747"/>
    <cellStyle name="Comma 2 2 2 2" xfId="10016"/>
    <cellStyle name="Comma 2 2 3" xfId="1748"/>
    <cellStyle name="Comma 2 2 3 2" xfId="10017"/>
    <cellStyle name="Comma 2 2 4" xfId="1749"/>
    <cellStyle name="Comma 2 3" xfId="1750"/>
    <cellStyle name="Comma 2 3 2" xfId="1751"/>
    <cellStyle name="Comma 2 4" xfId="1752"/>
    <cellStyle name="Comma 2 5" xfId="1753"/>
    <cellStyle name="Comma 2 6" xfId="10018"/>
    <cellStyle name="Comma 2_SS10_Codes Cat Analysis RIN" xfId="1754"/>
    <cellStyle name="Comma 20" xfId="1755"/>
    <cellStyle name="Comma 21" xfId="1756"/>
    <cellStyle name="Comma 22" xfId="1757"/>
    <cellStyle name="Comma 23" xfId="1758"/>
    <cellStyle name="Comma 24" xfId="1759"/>
    <cellStyle name="Comma 25" xfId="1760"/>
    <cellStyle name="Comma 26" xfId="1761"/>
    <cellStyle name="Comma 27" xfId="1762"/>
    <cellStyle name="Comma 28" xfId="1763"/>
    <cellStyle name="Comma 29" xfId="1764"/>
    <cellStyle name="Comma 3" xfId="1765"/>
    <cellStyle name="Comma 3 2" xfId="1766"/>
    <cellStyle name="Comma 3 2 2" xfId="1767"/>
    <cellStyle name="Comma 3 2 2 2" xfId="10019"/>
    <cellStyle name="Comma 3 2 3" xfId="9972"/>
    <cellStyle name="Comma 3 3" xfId="1768"/>
    <cellStyle name="Comma 3 3 2" xfId="1769"/>
    <cellStyle name="Comma 3 3 2 2" xfId="10020"/>
    <cellStyle name="Comma 3 3 3" xfId="9973"/>
    <cellStyle name="Comma 3 4" xfId="1770"/>
    <cellStyle name="Comma 3 4 2" xfId="10021"/>
    <cellStyle name="Comma 3 5" xfId="1771"/>
    <cellStyle name="Comma 3 5 2" xfId="10022"/>
    <cellStyle name="Comma 3 6" xfId="1772"/>
    <cellStyle name="Comma 3 6 2" xfId="10023"/>
    <cellStyle name="Comma 30" xfId="1773"/>
    <cellStyle name="Comma 31" xfId="1774"/>
    <cellStyle name="Comma 32" xfId="1775"/>
    <cellStyle name="Comma 33" xfId="1776"/>
    <cellStyle name="Comma 34" xfId="1777"/>
    <cellStyle name="Comma 35" xfId="1778"/>
    <cellStyle name="Comma 36" xfId="1779"/>
    <cellStyle name="Comma 37" xfId="1780"/>
    <cellStyle name="Comma 38" xfId="1781"/>
    <cellStyle name="Comma 39" xfId="1782"/>
    <cellStyle name="Comma 4" xfId="1783"/>
    <cellStyle name="Comma 4 10" xfId="1784"/>
    <cellStyle name="Comma 4 10 2" xfId="1785"/>
    <cellStyle name="Comma 4 11" xfId="9974"/>
    <cellStyle name="Comma 4 2" xfId="1786"/>
    <cellStyle name="Comma 4 2 2" xfId="1787"/>
    <cellStyle name="Comma 4 3" xfId="1788"/>
    <cellStyle name="Comma 4 3 2" xfId="1789"/>
    <cellStyle name="Comma 4 3 2 2" xfId="1790"/>
    <cellStyle name="Comma 4 3 3" xfId="1791"/>
    <cellStyle name="Comma 4 3 3 2" xfId="1792"/>
    <cellStyle name="Comma 4 3 4" xfId="1793"/>
    <cellStyle name="Comma 4 4" xfId="1794"/>
    <cellStyle name="Comma 4 4 2" xfId="1795"/>
    <cellStyle name="Comma 4 4 2 2" xfId="1796"/>
    <cellStyle name="Comma 4 4 3" xfId="1797"/>
    <cellStyle name="Comma 4 5" xfId="1798"/>
    <cellStyle name="Comma 4 5 2" xfId="1799"/>
    <cellStyle name="Comma 4 5 2 2" xfId="1800"/>
    <cellStyle name="Comma 4 5 3" xfId="1801"/>
    <cellStyle name="Comma 4 6" xfId="1802"/>
    <cellStyle name="Comma 4 7" xfId="1803"/>
    <cellStyle name="Comma 4 7 2" xfId="1804"/>
    <cellStyle name="Comma 4 8" xfId="1805"/>
    <cellStyle name="Comma 4 9" xfId="1806"/>
    <cellStyle name="Comma 4 9 2" xfId="1807"/>
    <cellStyle name="Comma 40" xfId="1808"/>
    <cellStyle name="Comma 41" xfId="1809"/>
    <cellStyle name="Comma 42" xfId="1810"/>
    <cellStyle name="Comma 43" xfId="1811"/>
    <cellStyle name="Comma 44" xfId="1812"/>
    <cellStyle name="Comma 45" xfId="1813"/>
    <cellStyle name="Comma 46" xfId="1814"/>
    <cellStyle name="Comma 47" xfId="1815"/>
    <cellStyle name="Comma 48" xfId="1816"/>
    <cellStyle name="Comma 49" xfId="1817"/>
    <cellStyle name="Comma 5" xfId="1818"/>
    <cellStyle name="Comma 5 2" xfId="1819"/>
    <cellStyle name="Comma 5 2 2" xfId="1820"/>
    <cellStyle name="Comma 5 3" xfId="1821"/>
    <cellStyle name="Comma 5 4" xfId="9975"/>
    <cellStyle name="Comma 50" xfId="1822"/>
    <cellStyle name="Comma 51" xfId="1823"/>
    <cellStyle name="Comma 52" xfId="1824"/>
    <cellStyle name="Comma 53" xfId="1825"/>
    <cellStyle name="Comma 54" xfId="1826"/>
    <cellStyle name="Comma 55" xfId="1827"/>
    <cellStyle name="Comma 56" xfId="1828"/>
    <cellStyle name="Comma 57" xfId="1829"/>
    <cellStyle name="Comma 58" xfId="1830"/>
    <cellStyle name="Comma 59" xfId="1831"/>
    <cellStyle name="Comma 6" xfId="1832"/>
    <cellStyle name="Comma 6 2" xfId="1833"/>
    <cellStyle name="Comma 6 2 2" xfId="1834"/>
    <cellStyle name="Comma 6 3" xfId="1835"/>
    <cellStyle name="Comma 6 4" xfId="9976"/>
    <cellStyle name="Comma 60" xfId="1836"/>
    <cellStyle name="Comma 61" xfId="1837"/>
    <cellStyle name="Comma 62" xfId="1838"/>
    <cellStyle name="Comma 63" xfId="1839"/>
    <cellStyle name="Comma 64" xfId="1840"/>
    <cellStyle name="Comma 65" xfId="1841"/>
    <cellStyle name="Comma 66" xfId="1842"/>
    <cellStyle name="Comma 67" xfId="1843"/>
    <cellStyle name="Comma 68" xfId="1844"/>
    <cellStyle name="Comma 69" xfId="1845"/>
    <cellStyle name="Comma 7" xfId="1846"/>
    <cellStyle name="Comma 7 2" xfId="1847"/>
    <cellStyle name="Comma 7 2 2" xfId="1848"/>
    <cellStyle name="Comma 7 3" xfId="1849"/>
    <cellStyle name="Comma 7 3 2" xfId="1850"/>
    <cellStyle name="Comma 7 4" xfId="1851"/>
    <cellStyle name="Comma 70" xfId="1852"/>
    <cellStyle name="Comma 71" xfId="1853"/>
    <cellStyle name="Comma 72" xfId="1854"/>
    <cellStyle name="Comma 73" xfId="1855"/>
    <cellStyle name="Comma 74" xfId="1856"/>
    <cellStyle name="Comma 75" xfId="1857"/>
    <cellStyle name="Comma 76" xfId="1858"/>
    <cellStyle name="Comma 77" xfId="1859"/>
    <cellStyle name="Comma 78" xfId="1860"/>
    <cellStyle name="Comma 79" xfId="1861"/>
    <cellStyle name="Comma 8" xfId="1862"/>
    <cellStyle name="Comma 8 2" xfId="1863"/>
    <cellStyle name="Comma 8 2 2" xfId="1864"/>
    <cellStyle name="Comma 8 3" xfId="1865"/>
    <cellStyle name="Comma 80" xfId="1866"/>
    <cellStyle name="Comma 81" xfId="1867"/>
    <cellStyle name="Comma 82" xfId="1868"/>
    <cellStyle name="Comma 83" xfId="1869"/>
    <cellStyle name="Comma 84" xfId="1870"/>
    <cellStyle name="Comma 85" xfId="1871"/>
    <cellStyle name="Comma 86" xfId="1872"/>
    <cellStyle name="Comma 87" xfId="1873"/>
    <cellStyle name="Comma 88" xfId="1874"/>
    <cellStyle name="Comma 89" xfId="1875"/>
    <cellStyle name="Comma 9" xfId="1876"/>
    <cellStyle name="Comma 9 2" xfId="1877"/>
    <cellStyle name="Comma 9 2 2" xfId="1878"/>
    <cellStyle name="Comma 9 2 3" xfId="10025"/>
    <cellStyle name="Comma 9 3" xfId="1879"/>
    <cellStyle name="Comma 9 3 2" xfId="10026"/>
    <cellStyle name="Comma 9 4" xfId="10125"/>
    <cellStyle name="Comma 9 5" xfId="10024"/>
    <cellStyle name="Comma 90" xfId="1880"/>
    <cellStyle name="Comma 91" xfId="1881"/>
    <cellStyle name="Comma 92" xfId="1882"/>
    <cellStyle name="Comma 93" xfId="1883"/>
    <cellStyle name="Comma 94" xfId="1884"/>
    <cellStyle name="Comma 95" xfId="1885"/>
    <cellStyle name="Comma 96" xfId="1886"/>
    <cellStyle name="Comma 97" xfId="1887"/>
    <cellStyle name="Comma 98" xfId="1888"/>
    <cellStyle name="Comma 99" xfId="1889"/>
    <cellStyle name="Comma0" xfId="1890"/>
    <cellStyle name="Currency" xfId="9754" builtinId="4"/>
    <cellStyle name="Currency 11" xfId="1891"/>
    <cellStyle name="Currency 11 2" xfId="9761"/>
    <cellStyle name="Currency 2" xfId="1892"/>
    <cellStyle name="Currency 2 2" xfId="1893"/>
    <cellStyle name="Currency 2 2 2" xfId="1894"/>
    <cellStyle name="Currency 2 3" xfId="1895"/>
    <cellStyle name="Currency 2 3 2" xfId="1896"/>
    <cellStyle name="Currency 2 4" xfId="1897"/>
    <cellStyle name="Currency 3" xfId="1898"/>
    <cellStyle name="Currency 3 2" xfId="1899"/>
    <cellStyle name="Currency 3 2 2" xfId="1900"/>
    <cellStyle name="Currency 3 3" xfId="1901"/>
    <cellStyle name="Currency 3 3 2" xfId="1902"/>
    <cellStyle name="Currency 3 4" xfId="1903"/>
    <cellStyle name="Currency 4" xfId="1904"/>
    <cellStyle name="Currency 4 2" xfId="9762"/>
    <cellStyle name="Currency 5" xfId="1905"/>
    <cellStyle name="Currency 5 2" xfId="10027"/>
    <cellStyle name="Currency 6" xfId="9763"/>
    <cellStyle name="Currency 6 2" xfId="9764"/>
    <cellStyle name="Currency 6 3" xfId="9765"/>
    <cellStyle name="Currency 7" xfId="9766"/>
    <cellStyle name="D4_B8B1_005004B79812_.wvu.PrintTitlest" xfId="1906"/>
    <cellStyle name="Date" xfId="1907"/>
    <cellStyle name="Date 2" xfId="9767"/>
    <cellStyle name="dms_Blue_HDR" xfId="10028"/>
    <cellStyle name="Dropdown" xfId="10124"/>
    <cellStyle name="Emphasis 1" xfId="1908"/>
    <cellStyle name="Emphasis 1 2" xfId="1909"/>
    <cellStyle name="Emphasis 2" xfId="1910"/>
    <cellStyle name="Emphasis 2 2" xfId="1911"/>
    <cellStyle name="Emphasis 3" xfId="1912"/>
    <cellStyle name="Emphasis 3 2" xfId="1913"/>
    <cellStyle name="Euro" xfId="1914"/>
    <cellStyle name="Explanatory Text 2" xfId="1915"/>
    <cellStyle name="Explanatory Text 3" xfId="1916"/>
    <cellStyle name="Fixed" xfId="1917"/>
    <cellStyle name="Fixed 2" xfId="9768"/>
    <cellStyle name="Flashing" xfId="1918"/>
    <cellStyle name="Gilsans" xfId="1919"/>
    <cellStyle name="Gilsansl" xfId="1920"/>
    <cellStyle name="Good 2" xfId="1921"/>
    <cellStyle name="Good 2 2" xfId="1922"/>
    <cellStyle name="Good 3" xfId="1923"/>
    <cellStyle name="Heading 1" xfId="1" builtinId="16"/>
    <cellStyle name="Heading 1 2" xfId="1924"/>
    <cellStyle name="Heading 1 2 2" xfId="1925"/>
    <cellStyle name="Heading 1 2 2 2" xfId="9978"/>
    <cellStyle name="Heading 1 2 3" xfId="9977"/>
    <cellStyle name="Heading 1 3" xfId="1926"/>
    <cellStyle name="Heading 1 4" xfId="1927"/>
    <cellStyle name="Heading 2 2" xfId="1928"/>
    <cellStyle name="Heading 2 2 2" xfId="1929"/>
    <cellStyle name="Heading 2 2 2 2" xfId="9980"/>
    <cellStyle name="Heading 2 2 3" xfId="9979"/>
    <cellStyle name="Heading 2 3" xfId="1930"/>
    <cellStyle name="Heading 2 4" xfId="1931"/>
    <cellStyle name="Heading 2 Input" xfId="10"/>
    <cellStyle name="Heading 3 2" xfId="1932"/>
    <cellStyle name="Heading 3 2 2" xfId="1933"/>
    <cellStyle name="Heading 3 2 2 2" xfId="1934"/>
    <cellStyle name="Heading 3 2 2 2 2" xfId="1935"/>
    <cellStyle name="Heading 3 2 2 2 2 2" xfId="1936"/>
    <cellStyle name="Heading 3 2 2 2 2 2 2" xfId="10029"/>
    <cellStyle name="Heading 3 2 2 2 2 3" xfId="9769"/>
    <cellStyle name="Heading 3 2 2 2 2 4" xfId="9770"/>
    <cellStyle name="Heading 3 2 2 2 3" xfId="1937"/>
    <cellStyle name="Heading 3 2 2 2 3 2" xfId="10030"/>
    <cellStyle name="Heading 3 2 2 2 4" xfId="9771"/>
    <cellStyle name="Heading 3 2 2 2 5" xfId="9772"/>
    <cellStyle name="Heading 3 2 2 3" xfId="1938"/>
    <cellStyle name="Heading 3 2 2 3 2" xfId="1939"/>
    <cellStyle name="Heading 3 2 2 3 2 2" xfId="9773"/>
    <cellStyle name="Heading 3 2 2 3 2 3" xfId="9774"/>
    <cellStyle name="Heading 3 2 2 3 2 4" xfId="9775"/>
    <cellStyle name="Heading 3 2 2 3 3" xfId="9776"/>
    <cellStyle name="Heading 3 2 2 3 4" xfId="9777"/>
    <cellStyle name="Heading 3 2 2 3 5" xfId="9778"/>
    <cellStyle name="Heading 3 2 2 4" xfId="1940"/>
    <cellStyle name="Heading 3 2 2 4 2" xfId="9779"/>
    <cellStyle name="Heading 3 2 2 4 3" xfId="9780"/>
    <cellStyle name="Heading 3 2 2 4 4" xfId="9781"/>
    <cellStyle name="Heading 3 2 2 5" xfId="9782"/>
    <cellStyle name="Heading 3 2 2 5 2" xfId="9783"/>
    <cellStyle name="Heading 3 2 2 5 3" xfId="9784"/>
    <cellStyle name="Heading 3 2 3" xfId="1941"/>
    <cellStyle name="Heading 3 2 3 2" xfId="1942"/>
    <cellStyle name="Heading 3 2 3 2 2" xfId="1943"/>
    <cellStyle name="Heading 3 2 3 3" xfId="1944"/>
    <cellStyle name="Heading 3 2 3 4" xfId="9981"/>
    <cellStyle name="Heading 3 2 4" xfId="1945"/>
    <cellStyle name="Heading 3 2 4 2" xfId="1946"/>
    <cellStyle name="Heading 3 2 4 2 2" xfId="9785"/>
    <cellStyle name="Heading 3 2 4 2 3" xfId="9786"/>
    <cellStyle name="Heading 3 2 4 2 4" xfId="9787"/>
    <cellStyle name="Heading 3 2 4 3" xfId="9788"/>
    <cellStyle name="Heading 3 2 4 4" xfId="9789"/>
    <cellStyle name="Heading 3 2 4 5" xfId="9790"/>
    <cellStyle name="Heading 3 2 5" xfId="1947"/>
    <cellStyle name="Heading 3 2 5 2" xfId="9791"/>
    <cellStyle name="Heading 3 2 5 2 2" xfId="9792"/>
    <cellStyle name="Heading 3 2 5 2 3" xfId="9793"/>
    <cellStyle name="Heading 3 2 5 2 4" xfId="9794"/>
    <cellStyle name="Heading 3 2 5 3" xfId="9795"/>
    <cellStyle name="Heading 3 2 5 4" xfId="9796"/>
    <cellStyle name="Heading 3 2 5 5" xfId="9797"/>
    <cellStyle name="Heading 3 2 6" xfId="1948"/>
    <cellStyle name="Heading 3 2 6 2" xfId="9798"/>
    <cellStyle name="Heading 3 2 6 3" xfId="9799"/>
    <cellStyle name="Heading 3 2 6 4" xfId="9800"/>
    <cellStyle name="Heading 3 2 7" xfId="9801"/>
    <cellStyle name="Heading 3 2 7 2" xfId="9802"/>
    <cellStyle name="Heading 3 2 7 3" xfId="9803"/>
    <cellStyle name="Heading 3 3" xfId="1949"/>
    <cellStyle name="Heading 3 4" xfId="1950"/>
    <cellStyle name="Heading 3 Input" xfId="16"/>
    <cellStyle name="Heading 3 Output" xfId="8"/>
    <cellStyle name="Heading 4 2" xfId="1951"/>
    <cellStyle name="Heading 4 2 2" xfId="1952"/>
    <cellStyle name="Heading 4 2 2 2" xfId="9983"/>
    <cellStyle name="Heading 4 2 3" xfId="9982"/>
    <cellStyle name="Heading 4 3" xfId="1953"/>
    <cellStyle name="Heading 4 4" xfId="1954"/>
    <cellStyle name="Heading 4 Assumptions" xfId="11"/>
    <cellStyle name="Heading 4 Assumptions 2" xfId="5"/>
    <cellStyle name="Heading 4 Input" xfId="6"/>
    <cellStyle name="Heading 4 Output" xfId="13"/>
    <cellStyle name="Heading(4)" xfId="1955"/>
    <cellStyle name="Hyperlink 2" xfId="1956"/>
    <cellStyle name="Hyperlink 2 2" xfId="1957"/>
    <cellStyle name="Hyperlink 2 2 2" xfId="1958"/>
    <cellStyle name="Hyperlink 2 2 3" xfId="10008"/>
    <cellStyle name="Hyperlink 2 3" xfId="1959"/>
    <cellStyle name="Hyperlink 2 3 2" xfId="10031"/>
    <cellStyle name="Hyperlink 2 4" xfId="9984"/>
    <cellStyle name="Hyperlink 3" xfId="1960"/>
    <cellStyle name="Hyperlink 3 2" xfId="10032"/>
    <cellStyle name="Hyperlink 4" xfId="1961"/>
    <cellStyle name="Hyperlink Arrow" xfId="1962"/>
    <cellStyle name="Hyperlink Text" xfId="1963"/>
    <cellStyle name="import" xfId="9804"/>
    <cellStyle name="import%" xfId="9805"/>
    <cellStyle name="import_ICRC Electricity model 1-1  (1 Feb 2003) " xfId="9806"/>
    <cellStyle name="Input 2" xfId="1964"/>
    <cellStyle name="Input 2 10" xfId="1965"/>
    <cellStyle name="Input 2 11" xfId="1966"/>
    <cellStyle name="Input 2 12" xfId="1967"/>
    <cellStyle name="Input 2 13" xfId="1968"/>
    <cellStyle name="Input 2 14" xfId="1969"/>
    <cellStyle name="Input 2 15" xfId="1970"/>
    <cellStyle name="Input 2 16" xfId="1971"/>
    <cellStyle name="Input 2 17" xfId="1972"/>
    <cellStyle name="Input 2 18" xfId="1973"/>
    <cellStyle name="Input 2 19" xfId="9985"/>
    <cellStyle name="Input 2 2" xfId="1974"/>
    <cellStyle name="Input 2 2 10" xfId="1975"/>
    <cellStyle name="Input 2 2 11" xfId="1976"/>
    <cellStyle name="Input 2 2 12" xfId="1977"/>
    <cellStyle name="Input 2 2 13" xfId="1978"/>
    <cellStyle name="Input 2 2 14" xfId="1979"/>
    <cellStyle name="Input 2 2 15" xfId="1980"/>
    <cellStyle name="Input 2 2 16" xfId="1981"/>
    <cellStyle name="Input 2 2 17" xfId="10033"/>
    <cellStyle name="Input 2 2 2" xfId="1982"/>
    <cellStyle name="Input 2 2 2 10" xfId="1983"/>
    <cellStyle name="Input 2 2 2 11" xfId="1984"/>
    <cellStyle name="Input 2 2 2 12" xfId="1985"/>
    <cellStyle name="Input 2 2 2 13" xfId="1986"/>
    <cellStyle name="Input 2 2 2 14" xfId="1987"/>
    <cellStyle name="Input 2 2 2 2" xfId="1988"/>
    <cellStyle name="Input 2 2 2 2 10" xfId="1989"/>
    <cellStyle name="Input 2 2 2 2 11" xfId="1990"/>
    <cellStyle name="Input 2 2 2 2 12" xfId="1991"/>
    <cellStyle name="Input 2 2 2 2 13" xfId="1992"/>
    <cellStyle name="Input 2 2 2 2 2" xfId="1993"/>
    <cellStyle name="Input 2 2 2 2 2 10" xfId="1994"/>
    <cellStyle name="Input 2 2 2 2 2 2" xfId="1995"/>
    <cellStyle name="Input 2 2 2 2 2 3" xfId="1996"/>
    <cellStyle name="Input 2 2 2 2 2 4" xfId="1997"/>
    <cellStyle name="Input 2 2 2 2 2 5" xfId="1998"/>
    <cellStyle name="Input 2 2 2 2 2 6" xfId="1999"/>
    <cellStyle name="Input 2 2 2 2 2 7" xfId="2000"/>
    <cellStyle name="Input 2 2 2 2 2 8" xfId="2001"/>
    <cellStyle name="Input 2 2 2 2 2 9" xfId="2002"/>
    <cellStyle name="Input 2 2 2 2 3" xfId="2003"/>
    <cellStyle name="Input 2 2 2 2 3 2" xfId="2004"/>
    <cellStyle name="Input 2 2 2 2 3 3" xfId="2005"/>
    <cellStyle name="Input 2 2 2 2 3 4" xfId="2006"/>
    <cellStyle name="Input 2 2 2 2 3 5" xfId="2007"/>
    <cellStyle name="Input 2 2 2 2 3 6" xfId="2008"/>
    <cellStyle name="Input 2 2 2 2 3 7" xfId="2009"/>
    <cellStyle name="Input 2 2 2 2 3 8" xfId="2010"/>
    <cellStyle name="Input 2 2 2 2 3 9" xfId="2011"/>
    <cellStyle name="Input 2 2 2 2 4" xfId="2012"/>
    <cellStyle name="Input 2 2 2 2 4 2" xfId="2013"/>
    <cellStyle name="Input 2 2 2 2 4 3" xfId="2014"/>
    <cellStyle name="Input 2 2 2 2 4 4" xfId="2015"/>
    <cellStyle name="Input 2 2 2 2 4 5" xfId="2016"/>
    <cellStyle name="Input 2 2 2 2 4 6" xfId="2017"/>
    <cellStyle name="Input 2 2 2 2 4 7" xfId="2018"/>
    <cellStyle name="Input 2 2 2 2 4 8" xfId="2019"/>
    <cellStyle name="Input 2 2 2 2 4 9" xfId="2020"/>
    <cellStyle name="Input 2 2 2 2 5" xfId="2021"/>
    <cellStyle name="Input 2 2 2 2 6" xfId="2022"/>
    <cellStyle name="Input 2 2 2 2 7" xfId="2023"/>
    <cellStyle name="Input 2 2 2 2 8" xfId="2024"/>
    <cellStyle name="Input 2 2 2 2 9" xfId="2025"/>
    <cellStyle name="Input 2 2 2 3" xfId="2026"/>
    <cellStyle name="Input 2 2 2 3 10" xfId="2027"/>
    <cellStyle name="Input 2 2 2 3 2" xfId="2028"/>
    <cellStyle name="Input 2 2 2 3 3" xfId="2029"/>
    <cellStyle name="Input 2 2 2 3 4" xfId="2030"/>
    <cellStyle name="Input 2 2 2 3 5" xfId="2031"/>
    <cellStyle name="Input 2 2 2 3 6" xfId="2032"/>
    <cellStyle name="Input 2 2 2 3 7" xfId="2033"/>
    <cellStyle name="Input 2 2 2 3 8" xfId="2034"/>
    <cellStyle name="Input 2 2 2 3 9" xfId="2035"/>
    <cellStyle name="Input 2 2 2 4" xfId="2036"/>
    <cellStyle name="Input 2 2 2 4 2" xfId="2037"/>
    <cellStyle name="Input 2 2 2 4 3" xfId="2038"/>
    <cellStyle name="Input 2 2 2 4 4" xfId="2039"/>
    <cellStyle name="Input 2 2 2 4 5" xfId="2040"/>
    <cellStyle name="Input 2 2 2 4 6" xfId="2041"/>
    <cellStyle name="Input 2 2 2 4 7" xfId="2042"/>
    <cellStyle name="Input 2 2 2 4 8" xfId="2043"/>
    <cellStyle name="Input 2 2 2 4 9" xfId="2044"/>
    <cellStyle name="Input 2 2 2 5" xfId="2045"/>
    <cellStyle name="Input 2 2 2 5 2" xfId="2046"/>
    <cellStyle name="Input 2 2 2 5 3" xfId="2047"/>
    <cellStyle name="Input 2 2 2 5 4" xfId="2048"/>
    <cellStyle name="Input 2 2 2 5 5" xfId="2049"/>
    <cellStyle name="Input 2 2 2 5 6" xfId="2050"/>
    <cellStyle name="Input 2 2 2 5 7" xfId="2051"/>
    <cellStyle name="Input 2 2 2 5 8" xfId="2052"/>
    <cellStyle name="Input 2 2 2 5 9" xfId="2053"/>
    <cellStyle name="Input 2 2 2 6" xfId="2054"/>
    <cellStyle name="Input 2 2 2 7" xfId="2055"/>
    <cellStyle name="Input 2 2 2 8" xfId="2056"/>
    <cellStyle name="Input 2 2 2 9" xfId="2057"/>
    <cellStyle name="Input 2 2 3" xfId="2058"/>
    <cellStyle name="Input 2 2 3 10" xfId="2059"/>
    <cellStyle name="Input 2 2 3 11" xfId="2060"/>
    <cellStyle name="Input 2 2 3 12" xfId="2061"/>
    <cellStyle name="Input 2 2 3 13" xfId="2062"/>
    <cellStyle name="Input 2 2 3 14" xfId="2063"/>
    <cellStyle name="Input 2 2 3 2" xfId="2064"/>
    <cellStyle name="Input 2 2 3 2 10" xfId="2065"/>
    <cellStyle name="Input 2 2 3 2 11" xfId="2066"/>
    <cellStyle name="Input 2 2 3 2 12" xfId="2067"/>
    <cellStyle name="Input 2 2 3 2 13" xfId="2068"/>
    <cellStyle name="Input 2 2 3 2 2" xfId="2069"/>
    <cellStyle name="Input 2 2 3 2 2 10" xfId="2070"/>
    <cellStyle name="Input 2 2 3 2 2 2" xfId="2071"/>
    <cellStyle name="Input 2 2 3 2 2 3" xfId="2072"/>
    <cellStyle name="Input 2 2 3 2 2 4" xfId="2073"/>
    <cellStyle name="Input 2 2 3 2 2 5" xfId="2074"/>
    <cellStyle name="Input 2 2 3 2 2 6" xfId="2075"/>
    <cellStyle name="Input 2 2 3 2 2 7" xfId="2076"/>
    <cellStyle name="Input 2 2 3 2 2 8" xfId="2077"/>
    <cellStyle name="Input 2 2 3 2 2 9" xfId="2078"/>
    <cellStyle name="Input 2 2 3 2 3" xfId="2079"/>
    <cellStyle name="Input 2 2 3 2 3 2" xfId="2080"/>
    <cellStyle name="Input 2 2 3 2 3 3" xfId="2081"/>
    <cellStyle name="Input 2 2 3 2 3 4" xfId="2082"/>
    <cellStyle name="Input 2 2 3 2 3 5" xfId="2083"/>
    <cellStyle name="Input 2 2 3 2 3 6" xfId="2084"/>
    <cellStyle name="Input 2 2 3 2 3 7" xfId="2085"/>
    <cellStyle name="Input 2 2 3 2 3 8" xfId="2086"/>
    <cellStyle name="Input 2 2 3 2 3 9" xfId="2087"/>
    <cellStyle name="Input 2 2 3 2 4" xfId="2088"/>
    <cellStyle name="Input 2 2 3 2 4 2" xfId="2089"/>
    <cellStyle name="Input 2 2 3 2 4 3" xfId="2090"/>
    <cellStyle name="Input 2 2 3 2 4 4" xfId="2091"/>
    <cellStyle name="Input 2 2 3 2 4 5" xfId="2092"/>
    <cellStyle name="Input 2 2 3 2 4 6" xfId="2093"/>
    <cellStyle name="Input 2 2 3 2 4 7" xfId="2094"/>
    <cellStyle name="Input 2 2 3 2 4 8" xfId="2095"/>
    <cellStyle name="Input 2 2 3 2 4 9" xfId="2096"/>
    <cellStyle name="Input 2 2 3 2 5" xfId="2097"/>
    <cellStyle name="Input 2 2 3 2 6" xfId="2098"/>
    <cellStyle name="Input 2 2 3 2 7" xfId="2099"/>
    <cellStyle name="Input 2 2 3 2 8" xfId="2100"/>
    <cellStyle name="Input 2 2 3 2 9" xfId="2101"/>
    <cellStyle name="Input 2 2 3 3" xfId="2102"/>
    <cellStyle name="Input 2 2 3 3 10" xfId="2103"/>
    <cellStyle name="Input 2 2 3 3 2" xfId="2104"/>
    <cellStyle name="Input 2 2 3 3 3" xfId="2105"/>
    <cellStyle name="Input 2 2 3 3 4" xfId="2106"/>
    <cellStyle name="Input 2 2 3 3 5" xfId="2107"/>
    <cellStyle name="Input 2 2 3 3 6" xfId="2108"/>
    <cellStyle name="Input 2 2 3 3 7" xfId="2109"/>
    <cellStyle name="Input 2 2 3 3 8" xfId="2110"/>
    <cellStyle name="Input 2 2 3 3 9" xfId="2111"/>
    <cellStyle name="Input 2 2 3 4" xfId="2112"/>
    <cellStyle name="Input 2 2 3 4 2" xfId="2113"/>
    <cellStyle name="Input 2 2 3 4 3" xfId="2114"/>
    <cellStyle name="Input 2 2 3 4 4" xfId="2115"/>
    <cellStyle name="Input 2 2 3 4 5" xfId="2116"/>
    <cellStyle name="Input 2 2 3 4 6" xfId="2117"/>
    <cellStyle name="Input 2 2 3 4 7" xfId="2118"/>
    <cellStyle name="Input 2 2 3 4 8" xfId="2119"/>
    <cellStyle name="Input 2 2 3 4 9" xfId="2120"/>
    <cellStyle name="Input 2 2 3 5" xfId="2121"/>
    <cellStyle name="Input 2 2 3 5 2" xfId="2122"/>
    <cellStyle name="Input 2 2 3 5 3" xfId="2123"/>
    <cellStyle name="Input 2 2 3 5 4" xfId="2124"/>
    <cellStyle name="Input 2 2 3 5 5" xfId="2125"/>
    <cellStyle name="Input 2 2 3 5 6" xfId="2126"/>
    <cellStyle name="Input 2 2 3 5 7" xfId="2127"/>
    <cellStyle name="Input 2 2 3 5 8" xfId="2128"/>
    <cellStyle name="Input 2 2 3 5 9" xfId="2129"/>
    <cellStyle name="Input 2 2 3 6" xfId="2130"/>
    <cellStyle name="Input 2 2 3 7" xfId="2131"/>
    <cellStyle name="Input 2 2 3 8" xfId="2132"/>
    <cellStyle name="Input 2 2 3 9" xfId="2133"/>
    <cellStyle name="Input 2 2 4" xfId="2134"/>
    <cellStyle name="Input 2 2 4 10" xfId="2135"/>
    <cellStyle name="Input 2 2 4 11" xfId="2136"/>
    <cellStyle name="Input 2 2 4 12" xfId="2137"/>
    <cellStyle name="Input 2 2 4 13" xfId="2138"/>
    <cellStyle name="Input 2 2 4 2" xfId="2139"/>
    <cellStyle name="Input 2 2 4 2 10" xfId="2140"/>
    <cellStyle name="Input 2 2 4 2 2" xfId="2141"/>
    <cellStyle name="Input 2 2 4 2 3" xfId="2142"/>
    <cellStyle name="Input 2 2 4 2 4" xfId="2143"/>
    <cellStyle name="Input 2 2 4 2 5" xfId="2144"/>
    <cellStyle name="Input 2 2 4 2 6" xfId="2145"/>
    <cellStyle name="Input 2 2 4 2 7" xfId="2146"/>
    <cellStyle name="Input 2 2 4 2 8" xfId="2147"/>
    <cellStyle name="Input 2 2 4 2 9" xfId="2148"/>
    <cellStyle name="Input 2 2 4 3" xfId="2149"/>
    <cellStyle name="Input 2 2 4 3 2" xfId="2150"/>
    <cellStyle name="Input 2 2 4 3 3" xfId="2151"/>
    <cellStyle name="Input 2 2 4 3 4" xfId="2152"/>
    <cellStyle name="Input 2 2 4 3 5" xfId="2153"/>
    <cellStyle name="Input 2 2 4 3 6" xfId="2154"/>
    <cellStyle name="Input 2 2 4 3 7" xfId="2155"/>
    <cellStyle name="Input 2 2 4 3 8" xfId="2156"/>
    <cellStyle name="Input 2 2 4 3 9" xfId="2157"/>
    <cellStyle name="Input 2 2 4 4" xfId="2158"/>
    <cellStyle name="Input 2 2 4 4 2" xfId="2159"/>
    <cellStyle name="Input 2 2 4 4 3" xfId="2160"/>
    <cellStyle name="Input 2 2 4 4 4" xfId="2161"/>
    <cellStyle name="Input 2 2 4 4 5" xfId="2162"/>
    <cellStyle name="Input 2 2 4 4 6" xfId="2163"/>
    <cellStyle name="Input 2 2 4 4 7" xfId="2164"/>
    <cellStyle name="Input 2 2 4 4 8" xfId="2165"/>
    <cellStyle name="Input 2 2 4 4 9" xfId="2166"/>
    <cellStyle name="Input 2 2 4 5" xfId="2167"/>
    <cellStyle name="Input 2 2 4 6" xfId="2168"/>
    <cellStyle name="Input 2 2 4 7" xfId="2169"/>
    <cellStyle name="Input 2 2 4 8" xfId="2170"/>
    <cellStyle name="Input 2 2 4 9" xfId="2171"/>
    <cellStyle name="Input 2 2 5" xfId="2172"/>
    <cellStyle name="Input 2 2 5 10" xfId="2173"/>
    <cellStyle name="Input 2 2 5 2" xfId="2174"/>
    <cellStyle name="Input 2 2 5 3" xfId="2175"/>
    <cellStyle name="Input 2 2 5 4" xfId="2176"/>
    <cellStyle name="Input 2 2 5 5" xfId="2177"/>
    <cellStyle name="Input 2 2 5 6" xfId="2178"/>
    <cellStyle name="Input 2 2 5 7" xfId="2179"/>
    <cellStyle name="Input 2 2 5 8" xfId="2180"/>
    <cellStyle name="Input 2 2 5 9" xfId="2181"/>
    <cellStyle name="Input 2 2 6" xfId="2182"/>
    <cellStyle name="Input 2 2 6 2" xfId="2183"/>
    <cellStyle name="Input 2 2 6 3" xfId="2184"/>
    <cellStyle name="Input 2 2 6 4" xfId="2185"/>
    <cellStyle name="Input 2 2 6 5" xfId="2186"/>
    <cellStyle name="Input 2 2 6 6" xfId="2187"/>
    <cellStyle name="Input 2 2 6 7" xfId="2188"/>
    <cellStyle name="Input 2 2 6 8" xfId="2189"/>
    <cellStyle name="Input 2 2 6 9" xfId="2190"/>
    <cellStyle name="Input 2 2 7" xfId="2191"/>
    <cellStyle name="Input 2 2 7 2" xfId="2192"/>
    <cellStyle name="Input 2 2 7 3" xfId="2193"/>
    <cellStyle name="Input 2 2 7 4" xfId="2194"/>
    <cellStyle name="Input 2 2 7 5" xfId="2195"/>
    <cellStyle name="Input 2 2 7 6" xfId="2196"/>
    <cellStyle name="Input 2 2 7 7" xfId="2197"/>
    <cellStyle name="Input 2 2 7 8" xfId="2198"/>
    <cellStyle name="Input 2 2 7 9" xfId="2199"/>
    <cellStyle name="Input 2 2 8" xfId="2200"/>
    <cellStyle name="Input 2 2 9" xfId="2201"/>
    <cellStyle name="Input 2 3" xfId="2202"/>
    <cellStyle name="Input 2 3 10" xfId="2203"/>
    <cellStyle name="Input 2 3 11" xfId="2204"/>
    <cellStyle name="Input 2 3 12" xfId="2205"/>
    <cellStyle name="Input 2 3 13" xfId="2206"/>
    <cellStyle name="Input 2 3 14" xfId="2207"/>
    <cellStyle name="Input 2 3 15" xfId="2208"/>
    <cellStyle name="Input 2 3 16" xfId="2209"/>
    <cellStyle name="Input 2 3 17" xfId="10034"/>
    <cellStyle name="Input 2 3 2" xfId="2210"/>
    <cellStyle name="Input 2 3 2 10" xfId="2211"/>
    <cellStyle name="Input 2 3 2 11" xfId="2212"/>
    <cellStyle name="Input 2 3 2 12" xfId="2213"/>
    <cellStyle name="Input 2 3 2 13" xfId="2214"/>
    <cellStyle name="Input 2 3 2 14" xfId="2215"/>
    <cellStyle name="Input 2 3 2 2" xfId="2216"/>
    <cellStyle name="Input 2 3 2 2 10" xfId="2217"/>
    <cellStyle name="Input 2 3 2 2 11" xfId="2218"/>
    <cellStyle name="Input 2 3 2 2 12" xfId="2219"/>
    <cellStyle name="Input 2 3 2 2 13" xfId="2220"/>
    <cellStyle name="Input 2 3 2 2 2" xfId="2221"/>
    <cellStyle name="Input 2 3 2 2 2 10" xfId="2222"/>
    <cellStyle name="Input 2 3 2 2 2 2" xfId="2223"/>
    <cellStyle name="Input 2 3 2 2 2 3" xfId="2224"/>
    <cellStyle name="Input 2 3 2 2 2 4" xfId="2225"/>
    <cellStyle name="Input 2 3 2 2 2 5" xfId="2226"/>
    <cellStyle name="Input 2 3 2 2 2 6" xfId="2227"/>
    <cellStyle name="Input 2 3 2 2 2 7" xfId="2228"/>
    <cellStyle name="Input 2 3 2 2 2 8" xfId="2229"/>
    <cellStyle name="Input 2 3 2 2 2 9" xfId="2230"/>
    <cellStyle name="Input 2 3 2 2 3" xfId="2231"/>
    <cellStyle name="Input 2 3 2 2 3 2" xfId="2232"/>
    <cellStyle name="Input 2 3 2 2 3 3" xfId="2233"/>
    <cellStyle name="Input 2 3 2 2 3 4" xfId="2234"/>
    <cellStyle name="Input 2 3 2 2 3 5" xfId="2235"/>
    <cellStyle name="Input 2 3 2 2 3 6" xfId="2236"/>
    <cellStyle name="Input 2 3 2 2 3 7" xfId="2237"/>
    <cellStyle name="Input 2 3 2 2 3 8" xfId="2238"/>
    <cellStyle name="Input 2 3 2 2 3 9" xfId="2239"/>
    <cellStyle name="Input 2 3 2 2 4" xfId="2240"/>
    <cellStyle name="Input 2 3 2 2 4 2" xfId="2241"/>
    <cellStyle name="Input 2 3 2 2 4 3" xfId="2242"/>
    <cellStyle name="Input 2 3 2 2 4 4" xfId="2243"/>
    <cellStyle name="Input 2 3 2 2 4 5" xfId="2244"/>
    <cellStyle name="Input 2 3 2 2 4 6" xfId="2245"/>
    <cellStyle name="Input 2 3 2 2 4 7" xfId="2246"/>
    <cellStyle name="Input 2 3 2 2 4 8" xfId="2247"/>
    <cellStyle name="Input 2 3 2 2 4 9" xfId="2248"/>
    <cellStyle name="Input 2 3 2 2 5" xfId="2249"/>
    <cellStyle name="Input 2 3 2 2 6" xfId="2250"/>
    <cellStyle name="Input 2 3 2 2 7" xfId="2251"/>
    <cellStyle name="Input 2 3 2 2 8" xfId="2252"/>
    <cellStyle name="Input 2 3 2 2 9" xfId="2253"/>
    <cellStyle name="Input 2 3 2 3" xfId="2254"/>
    <cellStyle name="Input 2 3 2 3 10" xfId="2255"/>
    <cellStyle name="Input 2 3 2 3 2" xfId="2256"/>
    <cellStyle name="Input 2 3 2 3 3" xfId="2257"/>
    <cellStyle name="Input 2 3 2 3 4" xfId="2258"/>
    <cellStyle name="Input 2 3 2 3 5" xfId="2259"/>
    <cellStyle name="Input 2 3 2 3 6" xfId="2260"/>
    <cellStyle name="Input 2 3 2 3 7" xfId="2261"/>
    <cellStyle name="Input 2 3 2 3 8" xfId="2262"/>
    <cellStyle name="Input 2 3 2 3 9" xfId="2263"/>
    <cellStyle name="Input 2 3 2 4" xfId="2264"/>
    <cellStyle name="Input 2 3 2 4 2" xfId="2265"/>
    <cellStyle name="Input 2 3 2 4 3" xfId="2266"/>
    <cellStyle name="Input 2 3 2 4 4" xfId="2267"/>
    <cellStyle name="Input 2 3 2 4 5" xfId="2268"/>
    <cellStyle name="Input 2 3 2 4 6" xfId="2269"/>
    <cellStyle name="Input 2 3 2 4 7" xfId="2270"/>
    <cellStyle name="Input 2 3 2 4 8" xfId="2271"/>
    <cellStyle name="Input 2 3 2 4 9" xfId="2272"/>
    <cellStyle name="Input 2 3 2 5" xfId="2273"/>
    <cellStyle name="Input 2 3 2 5 2" xfId="2274"/>
    <cellStyle name="Input 2 3 2 5 3" xfId="2275"/>
    <cellStyle name="Input 2 3 2 5 4" xfId="2276"/>
    <cellStyle name="Input 2 3 2 5 5" xfId="2277"/>
    <cellStyle name="Input 2 3 2 5 6" xfId="2278"/>
    <cellStyle name="Input 2 3 2 5 7" xfId="2279"/>
    <cellStyle name="Input 2 3 2 5 8" xfId="2280"/>
    <cellStyle name="Input 2 3 2 5 9" xfId="2281"/>
    <cellStyle name="Input 2 3 2 6" xfId="2282"/>
    <cellStyle name="Input 2 3 2 7" xfId="2283"/>
    <cellStyle name="Input 2 3 2 8" xfId="2284"/>
    <cellStyle name="Input 2 3 2 9" xfId="2285"/>
    <cellStyle name="Input 2 3 3" xfId="2286"/>
    <cellStyle name="Input 2 3 3 10" xfId="2287"/>
    <cellStyle name="Input 2 3 3 11" xfId="2288"/>
    <cellStyle name="Input 2 3 3 12" xfId="2289"/>
    <cellStyle name="Input 2 3 3 13" xfId="2290"/>
    <cellStyle name="Input 2 3 3 14" xfId="2291"/>
    <cellStyle name="Input 2 3 3 2" xfId="2292"/>
    <cellStyle name="Input 2 3 3 2 10" xfId="2293"/>
    <cellStyle name="Input 2 3 3 2 11" xfId="2294"/>
    <cellStyle name="Input 2 3 3 2 12" xfId="2295"/>
    <cellStyle name="Input 2 3 3 2 13" xfId="2296"/>
    <cellStyle name="Input 2 3 3 2 2" xfId="2297"/>
    <cellStyle name="Input 2 3 3 2 2 10" xfId="2298"/>
    <cellStyle name="Input 2 3 3 2 2 2" xfId="2299"/>
    <cellStyle name="Input 2 3 3 2 2 3" xfId="2300"/>
    <cellStyle name="Input 2 3 3 2 2 4" xfId="2301"/>
    <cellStyle name="Input 2 3 3 2 2 5" xfId="2302"/>
    <cellStyle name="Input 2 3 3 2 2 6" xfId="2303"/>
    <cellStyle name="Input 2 3 3 2 2 7" xfId="2304"/>
    <cellStyle name="Input 2 3 3 2 2 8" xfId="2305"/>
    <cellStyle name="Input 2 3 3 2 2 9" xfId="2306"/>
    <cellStyle name="Input 2 3 3 2 3" xfId="2307"/>
    <cellStyle name="Input 2 3 3 2 3 2" xfId="2308"/>
    <cellStyle name="Input 2 3 3 2 3 3" xfId="2309"/>
    <cellStyle name="Input 2 3 3 2 3 4" xfId="2310"/>
    <cellStyle name="Input 2 3 3 2 3 5" xfId="2311"/>
    <cellStyle name="Input 2 3 3 2 3 6" xfId="2312"/>
    <cellStyle name="Input 2 3 3 2 3 7" xfId="2313"/>
    <cellStyle name="Input 2 3 3 2 3 8" xfId="2314"/>
    <cellStyle name="Input 2 3 3 2 3 9" xfId="2315"/>
    <cellStyle name="Input 2 3 3 2 4" xfId="2316"/>
    <cellStyle name="Input 2 3 3 2 4 2" xfId="2317"/>
    <cellStyle name="Input 2 3 3 2 4 3" xfId="2318"/>
    <cellStyle name="Input 2 3 3 2 4 4" xfId="2319"/>
    <cellStyle name="Input 2 3 3 2 4 5" xfId="2320"/>
    <cellStyle name="Input 2 3 3 2 4 6" xfId="2321"/>
    <cellStyle name="Input 2 3 3 2 4 7" xfId="2322"/>
    <cellStyle name="Input 2 3 3 2 4 8" xfId="2323"/>
    <cellStyle name="Input 2 3 3 2 4 9" xfId="2324"/>
    <cellStyle name="Input 2 3 3 2 5" xfId="2325"/>
    <cellStyle name="Input 2 3 3 2 6" xfId="2326"/>
    <cellStyle name="Input 2 3 3 2 7" xfId="2327"/>
    <cellStyle name="Input 2 3 3 2 8" xfId="2328"/>
    <cellStyle name="Input 2 3 3 2 9" xfId="2329"/>
    <cellStyle name="Input 2 3 3 3" xfId="2330"/>
    <cellStyle name="Input 2 3 3 3 10" xfId="2331"/>
    <cellStyle name="Input 2 3 3 3 2" xfId="2332"/>
    <cellStyle name="Input 2 3 3 3 3" xfId="2333"/>
    <cellStyle name="Input 2 3 3 3 4" xfId="2334"/>
    <cellStyle name="Input 2 3 3 3 5" xfId="2335"/>
    <cellStyle name="Input 2 3 3 3 6" xfId="2336"/>
    <cellStyle name="Input 2 3 3 3 7" xfId="2337"/>
    <cellStyle name="Input 2 3 3 3 8" xfId="2338"/>
    <cellStyle name="Input 2 3 3 3 9" xfId="2339"/>
    <cellStyle name="Input 2 3 3 4" xfId="2340"/>
    <cellStyle name="Input 2 3 3 4 2" xfId="2341"/>
    <cellStyle name="Input 2 3 3 4 3" xfId="2342"/>
    <cellStyle name="Input 2 3 3 4 4" xfId="2343"/>
    <cellStyle name="Input 2 3 3 4 5" xfId="2344"/>
    <cellStyle name="Input 2 3 3 4 6" xfId="2345"/>
    <cellStyle name="Input 2 3 3 4 7" xfId="2346"/>
    <cellStyle name="Input 2 3 3 4 8" xfId="2347"/>
    <cellStyle name="Input 2 3 3 4 9" xfId="2348"/>
    <cellStyle name="Input 2 3 3 5" xfId="2349"/>
    <cellStyle name="Input 2 3 3 5 2" xfId="2350"/>
    <cellStyle name="Input 2 3 3 5 3" xfId="2351"/>
    <cellStyle name="Input 2 3 3 5 4" xfId="2352"/>
    <cellStyle name="Input 2 3 3 5 5" xfId="2353"/>
    <cellStyle name="Input 2 3 3 5 6" xfId="2354"/>
    <cellStyle name="Input 2 3 3 5 7" xfId="2355"/>
    <cellStyle name="Input 2 3 3 5 8" xfId="2356"/>
    <cellStyle name="Input 2 3 3 5 9" xfId="2357"/>
    <cellStyle name="Input 2 3 3 6" xfId="2358"/>
    <cellStyle name="Input 2 3 3 7" xfId="2359"/>
    <cellStyle name="Input 2 3 3 8" xfId="2360"/>
    <cellStyle name="Input 2 3 3 9" xfId="2361"/>
    <cellStyle name="Input 2 3 4" xfId="2362"/>
    <cellStyle name="Input 2 3 4 10" xfId="2363"/>
    <cellStyle name="Input 2 3 4 11" xfId="2364"/>
    <cellStyle name="Input 2 3 4 12" xfId="2365"/>
    <cellStyle name="Input 2 3 4 13" xfId="2366"/>
    <cellStyle name="Input 2 3 4 2" xfId="2367"/>
    <cellStyle name="Input 2 3 4 2 10" xfId="2368"/>
    <cellStyle name="Input 2 3 4 2 2" xfId="2369"/>
    <cellStyle name="Input 2 3 4 2 3" xfId="2370"/>
    <cellStyle name="Input 2 3 4 2 4" xfId="2371"/>
    <cellStyle name="Input 2 3 4 2 5" xfId="2372"/>
    <cellStyle name="Input 2 3 4 2 6" xfId="2373"/>
    <cellStyle name="Input 2 3 4 2 7" xfId="2374"/>
    <cellStyle name="Input 2 3 4 2 8" xfId="2375"/>
    <cellStyle name="Input 2 3 4 2 9" xfId="2376"/>
    <cellStyle name="Input 2 3 4 3" xfId="2377"/>
    <cellStyle name="Input 2 3 4 3 2" xfId="2378"/>
    <cellStyle name="Input 2 3 4 3 3" xfId="2379"/>
    <cellStyle name="Input 2 3 4 3 4" xfId="2380"/>
    <cellStyle name="Input 2 3 4 3 5" xfId="2381"/>
    <cellStyle name="Input 2 3 4 3 6" xfId="2382"/>
    <cellStyle name="Input 2 3 4 3 7" xfId="2383"/>
    <cellStyle name="Input 2 3 4 3 8" xfId="2384"/>
    <cellStyle name="Input 2 3 4 3 9" xfId="2385"/>
    <cellStyle name="Input 2 3 4 4" xfId="2386"/>
    <cellStyle name="Input 2 3 4 4 2" xfId="2387"/>
    <cellStyle name="Input 2 3 4 4 3" xfId="2388"/>
    <cellStyle name="Input 2 3 4 4 4" xfId="2389"/>
    <cellStyle name="Input 2 3 4 4 5" xfId="2390"/>
    <cellStyle name="Input 2 3 4 4 6" xfId="2391"/>
    <cellStyle name="Input 2 3 4 4 7" xfId="2392"/>
    <cellStyle name="Input 2 3 4 4 8" xfId="2393"/>
    <cellStyle name="Input 2 3 4 4 9" xfId="2394"/>
    <cellStyle name="Input 2 3 4 5" xfId="2395"/>
    <cellStyle name="Input 2 3 4 6" xfId="2396"/>
    <cellStyle name="Input 2 3 4 7" xfId="2397"/>
    <cellStyle name="Input 2 3 4 8" xfId="2398"/>
    <cellStyle name="Input 2 3 4 9" xfId="2399"/>
    <cellStyle name="Input 2 3 5" xfId="2400"/>
    <cellStyle name="Input 2 3 5 10" xfId="2401"/>
    <cellStyle name="Input 2 3 5 2" xfId="2402"/>
    <cellStyle name="Input 2 3 5 3" xfId="2403"/>
    <cellStyle name="Input 2 3 5 4" xfId="2404"/>
    <cellStyle name="Input 2 3 5 5" xfId="2405"/>
    <cellStyle name="Input 2 3 5 6" xfId="2406"/>
    <cellStyle name="Input 2 3 5 7" xfId="2407"/>
    <cellStyle name="Input 2 3 5 8" xfId="2408"/>
    <cellStyle name="Input 2 3 5 9" xfId="2409"/>
    <cellStyle name="Input 2 3 6" xfId="2410"/>
    <cellStyle name="Input 2 3 6 2" xfId="2411"/>
    <cellStyle name="Input 2 3 6 3" xfId="2412"/>
    <cellStyle name="Input 2 3 6 4" xfId="2413"/>
    <cellStyle name="Input 2 3 6 5" xfId="2414"/>
    <cellStyle name="Input 2 3 6 6" xfId="2415"/>
    <cellStyle name="Input 2 3 6 7" xfId="2416"/>
    <cellStyle name="Input 2 3 6 8" xfId="2417"/>
    <cellStyle name="Input 2 3 6 9" xfId="2418"/>
    <cellStyle name="Input 2 3 7" xfId="2419"/>
    <cellStyle name="Input 2 3 7 2" xfId="2420"/>
    <cellStyle name="Input 2 3 7 3" xfId="2421"/>
    <cellStyle name="Input 2 3 7 4" xfId="2422"/>
    <cellStyle name="Input 2 3 7 5" xfId="2423"/>
    <cellStyle name="Input 2 3 7 6" xfId="2424"/>
    <cellStyle name="Input 2 3 7 7" xfId="2425"/>
    <cellStyle name="Input 2 3 7 8" xfId="2426"/>
    <cellStyle name="Input 2 3 7 9" xfId="2427"/>
    <cellStyle name="Input 2 3 8" xfId="2428"/>
    <cellStyle name="Input 2 3 9" xfId="2429"/>
    <cellStyle name="Input 2 4" xfId="2430"/>
    <cellStyle name="Input 2 4 10" xfId="2431"/>
    <cellStyle name="Input 2 4 11" xfId="2432"/>
    <cellStyle name="Input 2 4 12" xfId="2433"/>
    <cellStyle name="Input 2 4 13" xfId="2434"/>
    <cellStyle name="Input 2 4 14" xfId="2435"/>
    <cellStyle name="Input 2 4 15" xfId="2436"/>
    <cellStyle name="Input 2 4 16" xfId="2437"/>
    <cellStyle name="Input 2 4 2" xfId="2438"/>
    <cellStyle name="Input 2 4 2 10" xfId="2439"/>
    <cellStyle name="Input 2 4 2 11" xfId="2440"/>
    <cellStyle name="Input 2 4 2 12" xfId="2441"/>
    <cellStyle name="Input 2 4 2 13" xfId="2442"/>
    <cellStyle name="Input 2 4 2 14" xfId="2443"/>
    <cellStyle name="Input 2 4 2 2" xfId="2444"/>
    <cellStyle name="Input 2 4 2 2 10" xfId="2445"/>
    <cellStyle name="Input 2 4 2 2 11" xfId="2446"/>
    <cellStyle name="Input 2 4 2 2 12" xfId="2447"/>
    <cellStyle name="Input 2 4 2 2 13" xfId="2448"/>
    <cellStyle name="Input 2 4 2 2 2" xfId="2449"/>
    <cellStyle name="Input 2 4 2 2 2 10" xfId="2450"/>
    <cellStyle name="Input 2 4 2 2 2 2" xfId="2451"/>
    <cellStyle name="Input 2 4 2 2 2 3" xfId="2452"/>
    <cellStyle name="Input 2 4 2 2 2 4" xfId="2453"/>
    <cellStyle name="Input 2 4 2 2 2 5" xfId="2454"/>
    <cellStyle name="Input 2 4 2 2 2 6" xfId="2455"/>
    <cellStyle name="Input 2 4 2 2 2 7" xfId="2456"/>
    <cellStyle name="Input 2 4 2 2 2 8" xfId="2457"/>
    <cellStyle name="Input 2 4 2 2 2 9" xfId="2458"/>
    <cellStyle name="Input 2 4 2 2 3" xfId="2459"/>
    <cellStyle name="Input 2 4 2 2 3 2" xfId="2460"/>
    <cellStyle name="Input 2 4 2 2 3 3" xfId="2461"/>
    <cellStyle name="Input 2 4 2 2 3 4" xfId="2462"/>
    <cellStyle name="Input 2 4 2 2 3 5" xfId="2463"/>
    <cellStyle name="Input 2 4 2 2 3 6" xfId="2464"/>
    <cellStyle name="Input 2 4 2 2 3 7" xfId="2465"/>
    <cellStyle name="Input 2 4 2 2 3 8" xfId="2466"/>
    <cellStyle name="Input 2 4 2 2 3 9" xfId="2467"/>
    <cellStyle name="Input 2 4 2 2 4" xfId="2468"/>
    <cellStyle name="Input 2 4 2 2 4 2" xfId="2469"/>
    <cellStyle name="Input 2 4 2 2 4 3" xfId="2470"/>
    <cellStyle name="Input 2 4 2 2 4 4" xfId="2471"/>
    <cellStyle name="Input 2 4 2 2 4 5" xfId="2472"/>
    <cellStyle name="Input 2 4 2 2 4 6" xfId="2473"/>
    <cellStyle name="Input 2 4 2 2 4 7" xfId="2474"/>
    <cellStyle name="Input 2 4 2 2 4 8" xfId="2475"/>
    <cellStyle name="Input 2 4 2 2 4 9" xfId="2476"/>
    <cellStyle name="Input 2 4 2 2 5" xfId="2477"/>
    <cellStyle name="Input 2 4 2 2 6" xfId="2478"/>
    <cellStyle name="Input 2 4 2 2 7" xfId="2479"/>
    <cellStyle name="Input 2 4 2 2 8" xfId="2480"/>
    <cellStyle name="Input 2 4 2 2 9" xfId="2481"/>
    <cellStyle name="Input 2 4 2 3" xfId="2482"/>
    <cellStyle name="Input 2 4 2 3 10" xfId="2483"/>
    <cellStyle name="Input 2 4 2 3 2" xfId="2484"/>
    <cellStyle name="Input 2 4 2 3 3" xfId="2485"/>
    <cellStyle name="Input 2 4 2 3 4" xfId="2486"/>
    <cellStyle name="Input 2 4 2 3 5" xfId="2487"/>
    <cellStyle name="Input 2 4 2 3 6" xfId="2488"/>
    <cellStyle name="Input 2 4 2 3 7" xfId="2489"/>
    <cellStyle name="Input 2 4 2 3 8" xfId="2490"/>
    <cellStyle name="Input 2 4 2 3 9" xfId="2491"/>
    <cellStyle name="Input 2 4 2 4" xfId="2492"/>
    <cellStyle name="Input 2 4 2 4 2" xfId="2493"/>
    <cellStyle name="Input 2 4 2 4 3" xfId="2494"/>
    <cellStyle name="Input 2 4 2 4 4" xfId="2495"/>
    <cellStyle name="Input 2 4 2 4 5" xfId="2496"/>
    <cellStyle name="Input 2 4 2 4 6" xfId="2497"/>
    <cellStyle name="Input 2 4 2 4 7" xfId="2498"/>
    <cellStyle name="Input 2 4 2 4 8" xfId="2499"/>
    <cellStyle name="Input 2 4 2 4 9" xfId="2500"/>
    <cellStyle name="Input 2 4 2 5" xfId="2501"/>
    <cellStyle name="Input 2 4 2 5 2" xfId="2502"/>
    <cellStyle name="Input 2 4 2 5 3" xfId="2503"/>
    <cellStyle name="Input 2 4 2 5 4" xfId="2504"/>
    <cellStyle name="Input 2 4 2 5 5" xfId="2505"/>
    <cellStyle name="Input 2 4 2 5 6" xfId="2506"/>
    <cellStyle name="Input 2 4 2 5 7" xfId="2507"/>
    <cellStyle name="Input 2 4 2 5 8" xfId="2508"/>
    <cellStyle name="Input 2 4 2 5 9" xfId="2509"/>
    <cellStyle name="Input 2 4 2 6" xfId="2510"/>
    <cellStyle name="Input 2 4 2 7" xfId="2511"/>
    <cellStyle name="Input 2 4 2 8" xfId="2512"/>
    <cellStyle name="Input 2 4 2 9" xfId="2513"/>
    <cellStyle name="Input 2 4 3" xfId="2514"/>
    <cellStyle name="Input 2 4 3 10" xfId="2515"/>
    <cellStyle name="Input 2 4 3 11" xfId="2516"/>
    <cellStyle name="Input 2 4 3 12" xfId="2517"/>
    <cellStyle name="Input 2 4 3 13" xfId="2518"/>
    <cellStyle name="Input 2 4 3 14" xfId="2519"/>
    <cellStyle name="Input 2 4 3 2" xfId="2520"/>
    <cellStyle name="Input 2 4 3 2 10" xfId="2521"/>
    <cellStyle name="Input 2 4 3 2 11" xfId="2522"/>
    <cellStyle name="Input 2 4 3 2 12" xfId="2523"/>
    <cellStyle name="Input 2 4 3 2 13" xfId="2524"/>
    <cellStyle name="Input 2 4 3 2 2" xfId="2525"/>
    <cellStyle name="Input 2 4 3 2 2 10" xfId="2526"/>
    <cellStyle name="Input 2 4 3 2 2 2" xfId="2527"/>
    <cellStyle name="Input 2 4 3 2 2 3" xfId="2528"/>
    <cellStyle name="Input 2 4 3 2 2 4" xfId="2529"/>
    <cellStyle name="Input 2 4 3 2 2 5" xfId="2530"/>
    <cellStyle name="Input 2 4 3 2 2 6" xfId="2531"/>
    <cellStyle name="Input 2 4 3 2 2 7" xfId="2532"/>
    <cellStyle name="Input 2 4 3 2 2 8" xfId="2533"/>
    <cellStyle name="Input 2 4 3 2 2 9" xfId="2534"/>
    <cellStyle name="Input 2 4 3 2 3" xfId="2535"/>
    <cellStyle name="Input 2 4 3 2 3 2" xfId="2536"/>
    <cellStyle name="Input 2 4 3 2 3 3" xfId="2537"/>
    <cellStyle name="Input 2 4 3 2 3 4" xfId="2538"/>
    <cellStyle name="Input 2 4 3 2 3 5" xfId="2539"/>
    <cellStyle name="Input 2 4 3 2 3 6" xfId="2540"/>
    <cellStyle name="Input 2 4 3 2 3 7" xfId="2541"/>
    <cellStyle name="Input 2 4 3 2 3 8" xfId="2542"/>
    <cellStyle name="Input 2 4 3 2 3 9" xfId="2543"/>
    <cellStyle name="Input 2 4 3 2 4" xfId="2544"/>
    <cellStyle name="Input 2 4 3 2 4 2" xfId="2545"/>
    <cellStyle name="Input 2 4 3 2 4 3" xfId="2546"/>
    <cellStyle name="Input 2 4 3 2 4 4" xfId="2547"/>
    <cellStyle name="Input 2 4 3 2 4 5" xfId="2548"/>
    <cellStyle name="Input 2 4 3 2 4 6" xfId="2549"/>
    <cellStyle name="Input 2 4 3 2 4 7" xfId="2550"/>
    <cellStyle name="Input 2 4 3 2 4 8" xfId="2551"/>
    <cellStyle name="Input 2 4 3 2 4 9" xfId="2552"/>
    <cellStyle name="Input 2 4 3 2 5" xfId="2553"/>
    <cellStyle name="Input 2 4 3 2 6" xfId="2554"/>
    <cellStyle name="Input 2 4 3 2 7" xfId="2555"/>
    <cellStyle name="Input 2 4 3 2 8" xfId="2556"/>
    <cellStyle name="Input 2 4 3 2 9" xfId="2557"/>
    <cellStyle name="Input 2 4 3 3" xfId="2558"/>
    <cellStyle name="Input 2 4 3 3 10" xfId="2559"/>
    <cellStyle name="Input 2 4 3 3 2" xfId="2560"/>
    <cellStyle name="Input 2 4 3 3 3" xfId="2561"/>
    <cellStyle name="Input 2 4 3 3 4" xfId="2562"/>
    <cellStyle name="Input 2 4 3 3 5" xfId="2563"/>
    <cellStyle name="Input 2 4 3 3 6" xfId="2564"/>
    <cellStyle name="Input 2 4 3 3 7" xfId="2565"/>
    <cellStyle name="Input 2 4 3 3 8" xfId="2566"/>
    <cellStyle name="Input 2 4 3 3 9" xfId="2567"/>
    <cellStyle name="Input 2 4 3 4" xfId="2568"/>
    <cellStyle name="Input 2 4 3 4 2" xfId="2569"/>
    <cellStyle name="Input 2 4 3 4 3" xfId="2570"/>
    <cellStyle name="Input 2 4 3 4 4" xfId="2571"/>
    <cellStyle name="Input 2 4 3 4 5" xfId="2572"/>
    <cellStyle name="Input 2 4 3 4 6" xfId="2573"/>
    <cellStyle name="Input 2 4 3 4 7" xfId="2574"/>
    <cellStyle name="Input 2 4 3 4 8" xfId="2575"/>
    <cellStyle name="Input 2 4 3 4 9" xfId="2576"/>
    <cellStyle name="Input 2 4 3 5" xfId="2577"/>
    <cellStyle name="Input 2 4 3 5 2" xfId="2578"/>
    <cellStyle name="Input 2 4 3 5 3" xfId="2579"/>
    <cellStyle name="Input 2 4 3 5 4" xfId="2580"/>
    <cellStyle name="Input 2 4 3 5 5" xfId="2581"/>
    <cellStyle name="Input 2 4 3 5 6" xfId="2582"/>
    <cellStyle name="Input 2 4 3 5 7" xfId="2583"/>
    <cellStyle name="Input 2 4 3 5 8" xfId="2584"/>
    <cellStyle name="Input 2 4 3 5 9" xfId="2585"/>
    <cellStyle name="Input 2 4 3 6" xfId="2586"/>
    <cellStyle name="Input 2 4 3 7" xfId="2587"/>
    <cellStyle name="Input 2 4 3 8" xfId="2588"/>
    <cellStyle name="Input 2 4 3 9" xfId="2589"/>
    <cellStyle name="Input 2 4 4" xfId="2590"/>
    <cellStyle name="Input 2 4 4 10" xfId="2591"/>
    <cellStyle name="Input 2 4 4 11" xfId="2592"/>
    <cellStyle name="Input 2 4 4 12" xfId="2593"/>
    <cellStyle name="Input 2 4 4 13" xfId="2594"/>
    <cellStyle name="Input 2 4 4 2" xfId="2595"/>
    <cellStyle name="Input 2 4 4 2 10" xfId="2596"/>
    <cellStyle name="Input 2 4 4 2 2" xfId="2597"/>
    <cellStyle name="Input 2 4 4 2 3" xfId="2598"/>
    <cellStyle name="Input 2 4 4 2 4" xfId="2599"/>
    <cellStyle name="Input 2 4 4 2 5" xfId="2600"/>
    <cellStyle name="Input 2 4 4 2 6" xfId="2601"/>
    <cellStyle name="Input 2 4 4 2 7" xfId="2602"/>
    <cellStyle name="Input 2 4 4 2 8" xfId="2603"/>
    <cellStyle name="Input 2 4 4 2 9" xfId="2604"/>
    <cellStyle name="Input 2 4 4 3" xfId="2605"/>
    <cellStyle name="Input 2 4 4 3 2" xfId="2606"/>
    <cellStyle name="Input 2 4 4 3 3" xfId="2607"/>
    <cellStyle name="Input 2 4 4 3 4" xfId="2608"/>
    <cellStyle name="Input 2 4 4 3 5" xfId="2609"/>
    <cellStyle name="Input 2 4 4 3 6" xfId="2610"/>
    <cellStyle name="Input 2 4 4 3 7" xfId="2611"/>
    <cellStyle name="Input 2 4 4 3 8" xfId="2612"/>
    <cellStyle name="Input 2 4 4 3 9" xfId="2613"/>
    <cellStyle name="Input 2 4 4 4" xfId="2614"/>
    <cellStyle name="Input 2 4 4 4 2" xfId="2615"/>
    <cellStyle name="Input 2 4 4 4 3" xfId="2616"/>
    <cellStyle name="Input 2 4 4 4 4" xfId="2617"/>
    <cellStyle name="Input 2 4 4 4 5" xfId="2618"/>
    <cellStyle name="Input 2 4 4 4 6" xfId="2619"/>
    <cellStyle name="Input 2 4 4 4 7" xfId="2620"/>
    <cellStyle name="Input 2 4 4 4 8" xfId="2621"/>
    <cellStyle name="Input 2 4 4 4 9" xfId="2622"/>
    <cellStyle name="Input 2 4 4 5" xfId="2623"/>
    <cellStyle name="Input 2 4 4 6" xfId="2624"/>
    <cellStyle name="Input 2 4 4 7" xfId="2625"/>
    <cellStyle name="Input 2 4 4 8" xfId="2626"/>
    <cellStyle name="Input 2 4 4 9" xfId="2627"/>
    <cellStyle name="Input 2 4 5" xfId="2628"/>
    <cellStyle name="Input 2 4 5 10" xfId="2629"/>
    <cellStyle name="Input 2 4 5 2" xfId="2630"/>
    <cellStyle name="Input 2 4 5 3" xfId="2631"/>
    <cellStyle name="Input 2 4 5 4" xfId="2632"/>
    <cellStyle name="Input 2 4 5 5" xfId="2633"/>
    <cellStyle name="Input 2 4 5 6" xfId="2634"/>
    <cellStyle name="Input 2 4 5 7" xfId="2635"/>
    <cellStyle name="Input 2 4 5 8" xfId="2636"/>
    <cellStyle name="Input 2 4 5 9" xfId="2637"/>
    <cellStyle name="Input 2 4 6" xfId="2638"/>
    <cellStyle name="Input 2 4 6 2" xfId="2639"/>
    <cellStyle name="Input 2 4 6 3" xfId="2640"/>
    <cellStyle name="Input 2 4 6 4" xfId="2641"/>
    <cellStyle name="Input 2 4 6 5" xfId="2642"/>
    <cellStyle name="Input 2 4 6 6" xfId="2643"/>
    <cellStyle name="Input 2 4 6 7" xfId="2644"/>
    <cellStyle name="Input 2 4 6 8" xfId="2645"/>
    <cellStyle name="Input 2 4 6 9" xfId="2646"/>
    <cellStyle name="Input 2 4 7" xfId="2647"/>
    <cellStyle name="Input 2 4 7 2" xfId="2648"/>
    <cellStyle name="Input 2 4 7 3" xfId="2649"/>
    <cellStyle name="Input 2 4 7 4" xfId="2650"/>
    <cellStyle name="Input 2 4 7 5" xfId="2651"/>
    <cellStyle name="Input 2 4 7 6" xfId="2652"/>
    <cellStyle name="Input 2 4 7 7" xfId="2653"/>
    <cellStyle name="Input 2 4 7 8" xfId="2654"/>
    <cellStyle name="Input 2 4 7 9" xfId="2655"/>
    <cellStyle name="Input 2 4 8" xfId="2656"/>
    <cellStyle name="Input 2 4 9" xfId="2657"/>
    <cellStyle name="Input 2 5" xfId="2658"/>
    <cellStyle name="Input 2 5 10" xfId="2659"/>
    <cellStyle name="Input 2 5 11" xfId="2660"/>
    <cellStyle name="Input 2 5 12" xfId="2661"/>
    <cellStyle name="Input 2 5 13" xfId="2662"/>
    <cellStyle name="Input 2 5 14" xfId="2663"/>
    <cellStyle name="Input 2 5 15" xfId="2664"/>
    <cellStyle name="Input 2 5 16" xfId="2665"/>
    <cellStyle name="Input 2 5 2" xfId="2666"/>
    <cellStyle name="Input 2 5 2 10" xfId="2667"/>
    <cellStyle name="Input 2 5 2 11" xfId="2668"/>
    <cellStyle name="Input 2 5 2 12" xfId="2669"/>
    <cellStyle name="Input 2 5 2 13" xfId="2670"/>
    <cellStyle name="Input 2 5 2 14" xfId="2671"/>
    <cellStyle name="Input 2 5 2 2" xfId="2672"/>
    <cellStyle name="Input 2 5 2 2 10" xfId="2673"/>
    <cellStyle name="Input 2 5 2 2 11" xfId="2674"/>
    <cellStyle name="Input 2 5 2 2 12" xfId="2675"/>
    <cellStyle name="Input 2 5 2 2 13" xfId="2676"/>
    <cellStyle name="Input 2 5 2 2 2" xfId="2677"/>
    <cellStyle name="Input 2 5 2 2 2 10" xfId="2678"/>
    <cellStyle name="Input 2 5 2 2 2 2" xfId="2679"/>
    <cellStyle name="Input 2 5 2 2 2 3" xfId="2680"/>
    <cellStyle name="Input 2 5 2 2 2 4" xfId="2681"/>
    <cellStyle name="Input 2 5 2 2 2 5" xfId="2682"/>
    <cellStyle name="Input 2 5 2 2 2 6" xfId="2683"/>
    <cellStyle name="Input 2 5 2 2 2 7" xfId="2684"/>
    <cellStyle name="Input 2 5 2 2 2 8" xfId="2685"/>
    <cellStyle name="Input 2 5 2 2 2 9" xfId="2686"/>
    <cellStyle name="Input 2 5 2 2 3" xfId="2687"/>
    <cellStyle name="Input 2 5 2 2 3 2" xfId="2688"/>
    <cellStyle name="Input 2 5 2 2 3 3" xfId="2689"/>
    <cellStyle name="Input 2 5 2 2 3 4" xfId="2690"/>
    <cellStyle name="Input 2 5 2 2 3 5" xfId="2691"/>
    <cellStyle name="Input 2 5 2 2 3 6" xfId="2692"/>
    <cellStyle name="Input 2 5 2 2 3 7" xfId="2693"/>
    <cellStyle name="Input 2 5 2 2 3 8" xfId="2694"/>
    <cellStyle name="Input 2 5 2 2 3 9" xfId="2695"/>
    <cellStyle name="Input 2 5 2 2 4" xfId="2696"/>
    <cellStyle name="Input 2 5 2 2 4 2" xfId="2697"/>
    <cellStyle name="Input 2 5 2 2 4 3" xfId="2698"/>
    <cellStyle name="Input 2 5 2 2 4 4" xfId="2699"/>
    <cellStyle name="Input 2 5 2 2 4 5" xfId="2700"/>
    <cellStyle name="Input 2 5 2 2 4 6" xfId="2701"/>
    <cellStyle name="Input 2 5 2 2 4 7" xfId="2702"/>
    <cellStyle name="Input 2 5 2 2 4 8" xfId="2703"/>
    <cellStyle name="Input 2 5 2 2 4 9" xfId="2704"/>
    <cellStyle name="Input 2 5 2 2 5" xfId="2705"/>
    <cellStyle name="Input 2 5 2 2 6" xfId="2706"/>
    <cellStyle name="Input 2 5 2 2 7" xfId="2707"/>
    <cellStyle name="Input 2 5 2 2 8" xfId="2708"/>
    <cellStyle name="Input 2 5 2 2 9" xfId="2709"/>
    <cellStyle name="Input 2 5 2 3" xfId="2710"/>
    <cellStyle name="Input 2 5 2 3 10" xfId="2711"/>
    <cellStyle name="Input 2 5 2 3 2" xfId="2712"/>
    <cellStyle name="Input 2 5 2 3 3" xfId="2713"/>
    <cellStyle name="Input 2 5 2 3 4" xfId="2714"/>
    <cellStyle name="Input 2 5 2 3 5" xfId="2715"/>
    <cellStyle name="Input 2 5 2 3 6" xfId="2716"/>
    <cellStyle name="Input 2 5 2 3 7" xfId="2717"/>
    <cellStyle name="Input 2 5 2 3 8" xfId="2718"/>
    <cellStyle name="Input 2 5 2 3 9" xfId="2719"/>
    <cellStyle name="Input 2 5 2 4" xfId="2720"/>
    <cellStyle name="Input 2 5 2 4 2" xfId="2721"/>
    <cellStyle name="Input 2 5 2 4 3" xfId="2722"/>
    <cellStyle name="Input 2 5 2 4 4" xfId="2723"/>
    <cellStyle name="Input 2 5 2 4 5" xfId="2724"/>
    <cellStyle name="Input 2 5 2 4 6" xfId="2725"/>
    <cellStyle name="Input 2 5 2 4 7" xfId="2726"/>
    <cellStyle name="Input 2 5 2 4 8" xfId="2727"/>
    <cellStyle name="Input 2 5 2 4 9" xfId="2728"/>
    <cellStyle name="Input 2 5 2 5" xfId="2729"/>
    <cellStyle name="Input 2 5 2 5 2" xfId="2730"/>
    <cellStyle name="Input 2 5 2 5 3" xfId="2731"/>
    <cellStyle name="Input 2 5 2 5 4" xfId="2732"/>
    <cellStyle name="Input 2 5 2 5 5" xfId="2733"/>
    <cellStyle name="Input 2 5 2 5 6" xfId="2734"/>
    <cellStyle name="Input 2 5 2 5 7" xfId="2735"/>
    <cellStyle name="Input 2 5 2 5 8" xfId="2736"/>
    <cellStyle name="Input 2 5 2 5 9" xfId="2737"/>
    <cellStyle name="Input 2 5 2 6" xfId="2738"/>
    <cellStyle name="Input 2 5 2 7" xfId="2739"/>
    <cellStyle name="Input 2 5 2 8" xfId="2740"/>
    <cellStyle name="Input 2 5 2 9" xfId="2741"/>
    <cellStyle name="Input 2 5 3" xfId="2742"/>
    <cellStyle name="Input 2 5 3 10" xfId="2743"/>
    <cellStyle name="Input 2 5 3 11" xfId="2744"/>
    <cellStyle name="Input 2 5 3 12" xfId="2745"/>
    <cellStyle name="Input 2 5 3 13" xfId="2746"/>
    <cellStyle name="Input 2 5 3 14" xfId="2747"/>
    <cellStyle name="Input 2 5 3 2" xfId="2748"/>
    <cellStyle name="Input 2 5 3 2 10" xfId="2749"/>
    <cellStyle name="Input 2 5 3 2 11" xfId="2750"/>
    <cellStyle name="Input 2 5 3 2 12" xfId="2751"/>
    <cellStyle name="Input 2 5 3 2 13" xfId="2752"/>
    <cellStyle name="Input 2 5 3 2 2" xfId="2753"/>
    <cellStyle name="Input 2 5 3 2 2 10" xfId="2754"/>
    <cellStyle name="Input 2 5 3 2 2 2" xfId="2755"/>
    <cellStyle name="Input 2 5 3 2 2 3" xfId="2756"/>
    <cellStyle name="Input 2 5 3 2 2 4" xfId="2757"/>
    <cellStyle name="Input 2 5 3 2 2 5" xfId="2758"/>
    <cellStyle name="Input 2 5 3 2 2 6" xfId="2759"/>
    <cellStyle name="Input 2 5 3 2 2 7" xfId="2760"/>
    <cellStyle name="Input 2 5 3 2 2 8" xfId="2761"/>
    <cellStyle name="Input 2 5 3 2 2 9" xfId="2762"/>
    <cellStyle name="Input 2 5 3 2 3" xfId="2763"/>
    <cellStyle name="Input 2 5 3 2 3 2" xfId="2764"/>
    <cellStyle name="Input 2 5 3 2 3 3" xfId="2765"/>
    <cellStyle name="Input 2 5 3 2 3 4" xfId="2766"/>
    <cellStyle name="Input 2 5 3 2 3 5" xfId="2767"/>
    <cellStyle name="Input 2 5 3 2 3 6" xfId="2768"/>
    <cellStyle name="Input 2 5 3 2 3 7" xfId="2769"/>
    <cellStyle name="Input 2 5 3 2 3 8" xfId="2770"/>
    <cellStyle name="Input 2 5 3 2 3 9" xfId="2771"/>
    <cellStyle name="Input 2 5 3 2 4" xfId="2772"/>
    <cellStyle name="Input 2 5 3 2 4 2" xfId="2773"/>
    <cellStyle name="Input 2 5 3 2 4 3" xfId="2774"/>
    <cellStyle name="Input 2 5 3 2 4 4" xfId="2775"/>
    <cellStyle name="Input 2 5 3 2 4 5" xfId="2776"/>
    <cellStyle name="Input 2 5 3 2 4 6" xfId="2777"/>
    <cellStyle name="Input 2 5 3 2 4 7" xfId="2778"/>
    <cellStyle name="Input 2 5 3 2 4 8" xfId="2779"/>
    <cellStyle name="Input 2 5 3 2 4 9" xfId="2780"/>
    <cellStyle name="Input 2 5 3 2 5" xfId="2781"/>
    <cellStyle name="Input 2 5 3 2 6" xfId="2782"/>
    <cellStyle name="Input 2 5 3 2 7" xfId="2783"/>
    <cellStyle name="Input 2 5 3 2 8" xfId="2784"/>
    <cellStyle name="Input 2 5 3 2 9" xfId="2785"/>
    <cellStyle name="Input 2 5 3 3" xfId="2786"/>
    <cellStyle name="Input 2 5 3 3 10" xfId="2787"/>
    <cellStyle name="Input 2 5 3 3 2" xfId="2788"/>
    <cellStyle name="Input 2 5 3 3 3" xfId="2789"/>
    <cellStyle name="Input 2 5 3 3 4" xfId="2790"/>
    <cellStyle name="Input 2 5 3 3 5" xfId="2791"/>
    <cellStyle name="Input 2 5 3 3 6" xfId="2792"/>
    <cellStyle name="Input 2 5 3 3 7" xfId="2793"/>
    <cellStyle name="Input 2 5 3 3 8" xfId="2794"/>
    <cellStyle name="Input 2 5 3 3 9" xfId="2795"/>
    <cellStyle name="Input 2 5 3 4" xfId="2796"/>
    <cellStyle name="Input 2 5 3 4 2" xfId="2797"/>
    <cellStyle name="Input 2 5 3 4 3" xfId="2798"/>
    <cellStyle name="Input 2 5 3 4 4" xfId="2799"/>
    <cellStyle name="Input 2 5 3 4 5" xfId="2800"/>
    <cellStyle name="Input 2 5 3 4 6" xfId="2801"/>
    <cellStyle name="Input 2 5 3 4 7" xfId="2802"/>
    <cellStyle name="Input 2 5 3 4 8" xfId="2803"/>
    <cellStyle name="Input 2 5 3 4 9" xfId="2804"/>
    <cellStyle name="Input 2 5 3 5" xfId="2805"/>
    <cellStyle name="Input 2 5 3 5 2" xfId="2806"/>
    <cellStyle name="Input 2 5 3 5 3" xfId="2807"/>
    <cellStyle name="Input 2 5 3 5 4" xfId="2808"/>
    <cellStyle name="Input 2 5 3 5 5" xfId="2809"/>
    <cellStyle name="Input 2 5 3 5 6" xfId="2810"/>
    <cellStyle name="Input 2 5 3 5 7" xfId="2811"/>
    <cellStyle name="Input 2 5 3 5 8" xfId="2812"/>
    <cellStyle name="Input 2 5 3 5 9" xfId="2813"/>
    <cellStyle name="Input 2 5 3 6" xfId="2814"/>
    <cellStyle name="Input 2 5 3 7" xfId="2815"/>
    <cellStyle name="Input 2 5 3 8" xfId="2816"/>
    <cellStyle name="Input 2 5 3 9" xfId="2817"/>
    <cellStyle name="Input 2 5 4" xfId="2818"/>
    <cellStyle name="Input 2 5 4 10" xfId="2819"/>
    <cellStyle name="Input 2 5 4 11" xfId="2820"/>
    <cellStyle name="Input 2 5 4 12" xfId="2821"/>
    <cellStyle name="Input 2 5 4 13" xfId="2822"/>
    <cellStyle name="Input 2 5 4 2" xfId="2823"/>
    <cellStyle name="Input 2 5 4 2 10" xfId="2824"/>
    <cellStyle name="Input 2 5 4 2 2" xfId="2825"/>
    <cellStyle name="Input 2 5 4 2 3" xfId="2826"/>
    <cellStyle name="Input 2 5 4 2 4" xfId="2827"/>
    <cellStyle name="Input 2 5 4 2 5" xfId="2828"/>
    <cellStyle name="Input 2 5 4 2 6" xfId="2829"/>
    <cellStyle name="Input 2 5 4 2 7" xfId="2830"/>
    <cellStyle name="Input 2 5 4 2 8" xfId="2831"/>
    <cellStyle name="Input 2 5 4 2 9" xfId="2832"/>
    <cellStyle name="Input 2 5 4 3" xfId="2833"/>
    <cellStyle name="Input 2 5 4 3 2" xfId="2834"/>
    <cellStyle name="Input 2 5 4 3 3" xfId="2835"/>
    <cellStyle name="Input 2 5 4 3 4" xfId="2836"/>
    <cellStyle name="Input 2 5 4 3 5" xfId="2837"/>
    <cellStyle name="Input 2 5 4 3 6" xfId="2838"/>
    <cellStyle name="Input 2 5 4 3 7" xfId="2839"/>
    <cellStyle name="Input 2 5 4 3 8" xfId="2840"/>
    <cellStyle name="Input 2 5 4 3 9" xfId="2841"/>
    <cellStyle name="Input 2 5 4 4" xfId="2842"/>
    <cellStyle name="Input 2 5 4 4 2" xfId="2843"/>
    <cellStyle name="Input 2 5 4 4 3" xfId="2844"/>
    <cellStyle name="Input 2 5 4 4 4" xfId="2845"/>
    <cellStyle name="Input 2 5 4 4 5" xfId="2846"/>
    <cellStyle name="Input 2 5 4 4 6" xfId="2847"/>
    <cellStyle name="Input 2 5 4 4 7" xfId="2848"/>
    <cellStyle name="Input 2 5 4 4 8" xfId="2849"/>
    <cellStyle name="Input 2 5 4 4 9" xfId="2850"/>
    <cellStyle name="Input 2 5 4 5" xfId="2851"/>
    <cellStyle name="Input 2 5 4 6" xfId="2852"/>
    <cellStyle name="Input 2 5 4 7" xfId="2853"/>
    <cellStyle name="Input 2 5 4 8" xfId="2854"/>
    <cellStyle name="Input 2 5 4 9" xfId="2855"/>
    <cellStyle name="Input 2 5 5" xfId="2856"/>
    <cellStyle name="Input 2 5 5 10" xfId="2857"/>
    <cellStyle name="Input 2 5 5 2" xfId="2858"/>
    <cellStyle name="Input 2 5 5 3" xfId="2859"/>
    <cellStyle name="Input 2 5 5 4" xfId="2860"/>
    <cellStyle name="Input 2 5 5 5" xfId="2861"/>
    <cellStyle name="Input 2 5 5 6" xfId="2862"/>
    <cellStyle name="Input 2 5 5 7" xfId="2863"/>
    <cellStyle name="Input 2 5 5 8" xfId="2864"/>
    <cellStyle name="Input 2 5 5 9" xfId="2865"/>
    <cellStyle name="Input 2 5 6" xfId="2866"/>
    <cellStyle name="Input 2 5 6 2" xfId="2867"/>
    <cellStyle name="Input 2 5 6 3" xfId="2868"/>
    <cellStyle name="Input 2 5 6 4" xfId="2869"/>
    <cellStyle name="Input 2 5 6 5" xfId="2870"/>
    <cellStyle name="Input 2 5 6 6" xfId="2871"/>
    <cellStyle name="Input 2 5 6 7" xfId="2872"/>
    <cellStyle name="Input 2 5 6 8" xfId="2873"/>
    <cellStyle name="Input 2 5 6 9" xfId="2874"/>
    <cellStyle name="Input 2 5 7" xfId="2875"/>
    <cellStyle name="Input 2 5 7 2" xfId="2876"/>
    <cellStyle name="Input 2 5 7 3" xfId="2877"/>
    <cellStyle name="Input 2 5 7 4" xfId="2878"/>
    <cellStyle name="Input 2 5 7 5" xfId="2879"/>
    <cellStyle name="Input 2 5 7 6" xfId="2880"/>
    <cellStyle name="Input 2 5 7 7" xfId="2881"/>
    <cellStyle name="Input 2 5 7 8" xfId="2882"/>
    <cellStyle name="Input 2 5 7 9" xfId="2883"/>
    <cellStyle name="Input 2 5 8" xfId="2884"/>
    <cellStyle name="Input 2 5 9" xfId="2885"/>
    <cellStyle name="Input 2 6" xfId="2886"/>
    <cellStyle name="Input 2 6 10" xfId="2887"/>
    <cellStyle name="Input 2 6 11" xfId="2888"/>
    <cellStyle name="Input 2 6 12" xfId="2889"/>
    <cellStyle name="Input 2 6 13" xfId="2890"/>
    <cellStyle name="Input 2 6 2" xfId="2891"/>
    <cellStyle name="Input 2 6 2 10" xfId="2892"/>
    <cellStyle name="Input 2 6 2 2" xfId="2893"/>
    <cellStyle name="Input 2 6 2 3" xfId="2894"/>
    <cellStyle name="Input 2 6 2 4" xfId="2895"/>
    <cellStyle name="Input 2 6 2 5" xfId="2896"/>
    <cellStyle name="Input 2 6 2 6" xfId="2897"/>
    <cellStyle name="Input 2 6 2 7" xfId="2898"/>
    <cellStyle name="Input 2 6 2 8" xfId="2899"/>
    <cellStyle name="Input 2 6 2 9" xfId="2900"/>
    <cellStyle name="Input 2 6 3" xfId="2901"/>
    <cellStyle name="Input 2 6 3 2" xfId="2902"/>
    <cellStyle name="Input 2 6 3 3" xfId="2903"/>
    <cellStyle name="Input 2 6 3 4" xfId="2904"/>
    <cellStyle name="Input 2 6 3 5" xfId="2905"/>
    <cellStyle name="Input 2 6 3 6" xfId="2906"/>
    <cellStyle name="Input 2 6 3 7" xfId="2907"/>
    <cellStyle name="Input 2 6 3 8" xfId="2908"/>
    <cellStyle name="Input 2 6 3 9" xfId="2909"/>
    <cellStyle name="Input 2 6 4" xfId="2910"/>
    <cellStyle name="Input 2 6 4 2" xfId="2911"/>
    <cellStyle name="Input 2 6 4 3" xfId="2912"/>
    <cellStyle name="Input 2 6 4 4" xfId="2913"/>
    <cellStyle name="Input 2 6 4 5" xfId="2914"/>
    <cellStyle name="Input 2 6 4 6" xfId="2915"/>
    <cellStyle name="Input 2 6 4 7" xfId="2916"/>
    <cellStyle name="Input 2 6 4 8" xfId="2917"/>
    <cellStyle name="Input 2 6 4 9" xfId="2918"/>
    <cellStyle name="Input 2 6 5" xfId="2919"/>
    <cellStyle name="Input 2 6 6" xfId="2920"/>
    <cellStyle name="Input 2 6 7" xfId="2921"/>
    <cellStyle name="Input 2 6 8" xfId="2922"/>
    <cellStyle name="Input 2 6 9" xfId="2923"/>
    <cellStyle name="Input 2 7" xfId="2924"/>
    <cellStyle name="Input 2 7 10" xfId="2925"/>
    <cellStyle name="Input 2 7 2" xfId="2926"/>
    <cellStyle name="Input 2 7 3" xfId="2927"/>
    <cellStyle name="Input 2 7 4" xfId="2928"/>
    <cellStyle name="Input 2 7 5" xfId="2929"/>
    <cellStyle name="Input 2 7 6" xfId="2930"/>
    <cellStyle name="Input 2 7 7" xfId="2931"/>
    <cellStyle name="Input 2 7 8" xfId="2932"/>
    <cellStyle name="Input 2 7 9" xfId="2933"/>
    <cellStyle name="Input 2 8" xfId="2934"/>
    <cellStyle name="Input 2 8 2" xfId="2935"/>
    <cellStyle name="Input 2 8 3" xfId="2936"/>
    <cellStyle name="Input 2 8 4" xfId="2937"/>
    <cellStyle name="Input 2 8 5" xfId="2938"/>
    <cellStyle name="Input 2 8 6" xfId="2939"/>
    <cellStyle name="Input 2 8 7" xfId="2940"/>
    <cellStyle name="Input 2 8 8" xfId="2941"/>
    <cellStyle name="Input 2 8 9" xfId="2942"/>
    <cellStyle name="Input 2 9" xfId="2943"/>
    <cellStyle name="Input 2 9 2" xfId="2944"/>
    <cellStyle name="Input 2 9 3" xfId="2945"/>
    <cellStyle name="Input 2 9 4" xfId="2946"/>
    <cellStyle name="Input 2 9 5" xfId="2947"/>
    <cellStyle name="Input 2 9 6" xfId="2948"/>
    <cellStyle name="Input 2 9 7" xfId="2949"/>
    <cellStyle name="Input 2 9 8" xfId="2950"/>
    <cellStyle name="Input 2 9 9" xfId="2951"/>
    <cellStyle name="Input 3" xfId="2952"/>
    <cellStyle name="Input1" xfId="2953"/>
    <cellStyle name="Input1 2" xfId="2954"/>
    <cellStyle name="Input1 2 2" xfId="9807"/>
    <cellStyle name="Input1 3" xfId="2955"/>
    <cellStyle name="Input1 3 2" xfId="9808"/>
    <cellStyle name="Input1 4" xfId="2956"/>
    <cellStyle name="Input1 4 2" xfId="10035"/>
    <cellStyle name="Input1 5" xfId="10036"/>
    <cellStyle name="Input1%" xfId="9809"/>
    <cellStyle name="Input1_ICRC Electricity model 1-1  (1 Feb 2003) " xfId="9810"/>
    <cellStyle name="Input1default" xfId="9811"/>
    <cellStyle name="Input1default%" xfId="9812"/>
    <cellStyle name="Input2" xfId="2957"/>
    <cellStyle name="Input2 2" xfId="9813"/>
    <cellStyle name="Input2 3" xfId="9814"/>
    <cellStyle name="Input3" xfId="2958"/>
    <cellStyle name="Input3 2" xfId="2959"/>
    <cellStyle name="Input3 3" xfId="2960"/>
    <cellStyle name="Input3 4" xfId="2961"/>
    <cellStyle name="InputCell" xfId="2962"/>
    <cellStyle name="InputCell 2" xfId="9815"/>
    <cellStyle name="InputCell 3" xfId="9816"/>
    <cellStyle name="InputCellText" xfId="9817"/>
    <cellStyle name="InputCellText 2" xfId="9818"/>
    <cellStyle name="InputCellText 3" xfId="9819"/>
    <cellStyle name="key result" xfId="9820"/>
    <cellStyle name="Lines" xfId="2963"/>
    <cellStyle name="Linked Cell 2" xfId="2964"/>
    <cellStyle name="Linked Cell 3" xfId="2965"/>
    <cellStyle name="Local import" xfId="9821"/>
    <cellStyle name="Local import %" xfId="9822"/>
    <cellStyle name="Mine" xfId="2966"/>
    <cellStyle name="Model Name" xfId="2967"/>
    <cellStyle name="Neutral 2" xfId="2968"/>
    <cellStyle name="Neutral 3" xfId="2969"/>
    <cellStyle name="NonInputCell" xfId="2970"/>
    <cellStyle name="NonInputCell 2" xfId="9823"/>
    <cellStyle name="NonInputCell 3" xfId="9824"/>
    <cellStyle name="Normal" xfId="0" builtinId="0"/>
    <cellStyle name="Normal - Style1" xfId="2971"/>
    <cellStyle name="Normal 10" xfId="2972"/>
    <cellStyle name="Normal 10 2" xfId="2973"/>
    <cellStyle name="Normal 10 2 2" xfId="10037"/>
    <cellStyle name="Normal 10 2 2 2" xfId="10103"/>
    <cellStyle name="Normal 10 3" xfId="2974"/>
    <cellStyle name="Normal 10 3 2" xfId="10126"/>
    <cellStyle name="Normal 10_Piv_Master - OH inc P1 P2 (2)" xfId="2975"/>
    <cellStyle name="Normal 100" xfId="2976"/>
    <cellStyle name="Normal 101" xfId="2977"/>
    <cellStyle name="Normal 102" xfId="2978"/>
    <cellStyle name="Normal 103" xfId="2979"/>
    <cellStyle name="Normal 104" xfId="2980"/>
    <cellStyle name="Normal 105" xfId="2981"/>
    <cellStyle name="Normal 106" xfId="2982"/>
    <cellStyle name="Normal 107" xfId="2983"/>
    <cellStyle name="Normal 108" xfId="2984"/>
    <cellStyle name="Normal 109" xfId="2985"/>
    <cellStyle name="Normal 11" xfId="2986"/>
    <cellStyle name="Normal 11 2" xfId="2987"/>
    <cellStyle name="Normal 11 2 2" xfId="10038"/>
    <cellStyle name="Normal 11 3" xfId="2988"/>
    <cellStyle name="Normal 11 3 2" xfId="10039"/>
    <cellStyle name="Normal 11 4" xfId="10040"/>
    <cellStyle name="Normal 11 6" xfId="9"/>
    <cellStyle name="Normal 11_Piv_Master - OH inc P1 P2 (2)" xfId="2989"/>
    <cellStyle name="Normal 110" xfId="2990"/>
    <cellStyle name="Normal 111" xfId="2991"/>
    <cellStyle name="Normal 112" xfId="2992"/>
    <cellStyle name="Normal 113" xfId="2993"/>
    <cellStyle name="Normal 114" xfId="2994"/>
    <cellStyle name="Normal 114 2" xfId="10104"/>
    <cellStyle name="Normal 115" xfId="2995"/>
    <cellStyle name="Normal 116" xfId="2996"/>
    <cellStyle name="Normal 117" xfId="2997"/>
    <cellStyle name="Normal 118" xfId="2998"/>
    <cellStyle name="Normal 119" xfId="2999"/>
    <cellStyle name="Normal 12" xfId="3000"/>
    <cellStyle name="Normal 12 2" xfId="3001"/>
    <cellStyle name="Normal 12 2 2" xfId="10041"/>
    <cellStyle name="Normal 12 3" xfId="3002"/>
    <cellStyle name="Normal 12 4" xfId="10010"/>
    <cellStyle name="Normal 12_Piv_Master - OH inc P1 P2 (2)" xfId="3003"/>
    <cellStyle name="Normal 120" xfId="3004"/>
    <cellStyle name="Normal 121" xfId="3005"/>
    <cellStyle name="Normal 122" xfId="3006"/>
    <cellStyle name="Normal 123" xfId="19"/>
    <cellStyle name="Normal 123 2" xfId="15"/>
    <cellStyle name="Normal 124" xfId="9954"/>
    <cellStyle name="Normal 13" xfId="3007"/>
    <cellStyle name="Normal 13 2" xfId="3008"/>
    <cellStyle name="Normal 13 2 2" xfId="3009"/>
    <cellStyle name="Normal 13 3" xfId="3010"/>
    <cellStyle name="Normal 13_29(d) - Gas extensions -tariffs" xfId="9825"/>
    <cellStyle name="Normal 14" xfId="3011"/>
    <cellStyle name="Normal 14 2" xfId="3012"/>
    <cellStyle name="Normal 14 2 2" xfId="3013"/>
    <cellStyle name="Normal 14 3" xfId="3014"/>
    <cellStyle name="Normal 14 3 2" xfId="9826"/>
    <cellStyle name="Normal 14 3 3" xfId="9827"/>
    <cellStyle name="Normal 14 4" xfId="9828"/>
    <cellStyle name="Normal 14 5" xfId="10042"/>
    <cellStyle name="Normal 14 6" xfId="10121"/>
    <cellStyle name="Normal 14_Piv_Master - OH inc P1 P2 (2)" xfId="3015"/>
    <cellStyle name="Normal 143" xfId="3016"/>
    <cellStyle name="Normal 144" xfId="3017"/>
    <cellStyle name="Normal 146" xfId="3"/>
    <cellStyle name="Normal 147" xfId="3018"/>
    <cellStyle name="Normal 148" xfId="3019"/>
    <cellStyle name="Normal 149" xfId="3020"/>
    <cellStyle name="Normal 15" xfId="3021"/>
    <cellStyle name="Normal 15 2" xfId="3022"/>
    <cellStyle name="Normal 15 2 2" xfId="10043"/>
    <cellStyle name="Normal 15 3" xfId="9986"/>
    <cellStyle name="Normal 15_Piv_Master - OH inc P1 P2 (2)" xfId="3023"/>
    <cellStyle name="Normal 150" xfId="3024"/>
    <cellStyle name="Normal 151" xfId="3025"/>
    <cellStyle name="Normal 152" xfId="3026"/>
    <cellStyle name="Normal 153" xfId="3027"/>
    <cellStyle name="Normal 154" xfId="3028"/>
    <cellStyle name="Normal 155" xfId="3029"/>
    <cellStyle name="Normal 156" xfId="3030"/>
    <cellStyle name="Normal 16" xfId="3031"/>
    <cellStyle name="Normal 16 2" xfId="3032"/>
    <cellStyle name="Normal 16 2 2" xfId="10044"/>
    <cellStyle name="Normal 16 3" xfId="9987"/>
    <cellStyle name="Normal 16_Piv_Master - OH inc P1 P2 (2)" xfId="3033"/>
    <cellStyle name="Normal 161" xfId="3034"/>
    <cellStyle name="Normal 162" xfId="3035"/>
    <cellStyle name="Normal 163" xfId="3036"/>
    <cellStyle name="Normal 164" xfId="3037"/>
    <cellStyle name="Normal 169" xfId="3038"/>
    <cellStyle name="Normal 17" xfId="3039"/>
    <cellStyle name="Normal 17 2" xfId="3040"/>
    <cellStyle name="Normal 17 2 2" xfId="9829"/>
    <cellStyle name="Normal 17 2 2 2" xfId="9830"/>
    <cellStyle name="Normal 17 2 2 3" xfId="9831"/>
    <cellStyle name="Normal 17 2 3" xfId="9832"/>
    <cellStyle name="Normal 17 2 4" xfId="9833"/>
    <cellStyle name="Normal 17 3" xfId="9834"/>
    <cellStyle name="Normal 17 3 2" xfId="9835"/>
    <cellStyle name="Normal 17 3 2 2" xfId="9836"/>
    <cellStyle name="Normal 17 3 2 3" xfId="9837"/>
    <cellStyle name="Normal 17 3 3" xfId="9838"/>
    <cellStyle name="Normal 17 3 4" xfId="9839"/>
    <cellStyle name="Normal 17 4" xfId="9840"/>
    <cellStyle name="Normal 17 4 2" xfId="9841"/>
    <cellStyle name="Normal 17 4 3" xfId="9842"/>
    <cellStyle name="Normal 17 5" xfId="9843"/>
    <cellStyle name="Normal 17 6" xfId="9844"/>
    <cellStyle name="Normal 17_Piv_Master - OH inc P1 P2 (2)" xfId="3041"/>
    <cellStyle name="Normal 170" xfId="3042"/>
    <cellStyle name="Normal 171" xfId="3043"/>
    <cellStyle name="Normal 172" xfId="3044"/>
    <cellStyle name="Normal 177" xfId="3045"/>
    <cellStyle name="Normal 178" xfId="3046"/>
    <cellStyle name="Normal 179" xfId="3047"/>
    <cellStyle name="Normal 18" xfId="3048"/>
    <cellStyle name="Normal 18 2" xfId="3049"/>
    <cellStyle name="Normal 18 2 2" xfId="10046"/>
    <cellStyle name="Normal 18 3" xfId="10045"/>
    <cellStyle name="Normal 18_Piv_Master - OH inc P1 P2 (2)" xfId="3050"/>
    <cellStyle name="Normal 180" xfId="3051"/>
    <cellStyle name="Normal 181" xfId="3052"/>
    <cellStyle name="Normal 182" xfId="3053"/>
    <cellStyle name="Normal 183" xfId="3054"/>
    <cellStyle name="Normal 184" xfId="3055"/>
    <cellStyle name="Normal 185" xfId="3056"/>
    <cellStyle name="Normal 186" xfId="3057"/>
    <cellStyle name="Normal 187" xfId="3058"/>
    <cellStyle name="Normal 188" xfId="3059"/>
    <cellStyle name="Normal 189" xfId="3060"/>
    <cellStyle name="Normal 19" xfId="3061"/>
    <cellStyle name="Normal 19 2" xfId="3062"/>
    <cellStyle name="Normal 19 3" xfId="10047"/>
    <cellStyle name="Normal 19_Piv_Master - OH inc P1 P2 (2)" xfId="3063"/>
    <cellStyle name="Normal 190" xfId="3064"/>
    <cellStyle name="Normal 192" xfId="3065"/>
    <cellStyle name="Normal 193" xfId="3066"/>
    <cellStyle name="Normal 196" xfId="3067"/>
    <cellStyle name="Normal 197" xfId="3068"/>
    <cellStyle name="Normal 198" xfId="3069"/>
    <cellStyle name="Normal 199" xfId="3070"/>
    <cellStyle name="Normal 2" xfId="22"/>
    <cellStyle name="Normal 2 10" xfId="3071"/>
    <cellStyle name="Normal 2 11" xfId="3072"/>
    <cellStyle name="Normal 2 2" xfId="3073"/>
    <cellStyle name="Normal 2 2 2" xfId="3074"/>
    <cellStyle name="Normal 2 2 3" xfId="3075"/>
    <cellStyle name="Normal 2 2 3 2" xfId="10003"/>
    <cellStyle name="Normal 2 2 4" xfId="9845"/>
    <cellStyle name="Normal 2 2 5" xfId="9846"/>
    <cellStyle name="Normal 2 2_SS10_Codes Cat Analysis RIN" xfId="3076"/>
    <cellStyle name="Normal 2 3" xfId="3077"/>
    <cellStyle name="Normal 2 3 2" xfId="3078"/>
    <cellStyle name="Normal 2 3 2 2" xfId="9988"/>
    <cellStyle name="Normal 2 3 3" xfId="3079"/>
    <cellStyle name="Normal 2 3 3 2" xfId="10009"/>
    <cellStyle name="Normal 2 3_29(d) - Gas extensions -tariffs" xfId="9847"/>
    <cellStyle name="Normal 2 4" xfId="3080"/>
    <cellStyle name="Normal 2 4 2" xfId="3081"/>
    <cellStyle name="Normal 2 4 2 2" xfId="10048"/>
    <cellStyle name="Normal 2 4 3" xfId="3082"/>
    <cellStyle name="Normal 2 4 3 2" xfId="10049"/>
    <cellStyle name="Normal 2 4 4" xfId="3083"/>
    <cellStyle name="Normal 2 5" xfId="3084"/>
    <cellStyle name="Normal 2 5 2" xfId="9989"/>
    <cellStyle name="Normal 2 6" xfId="3085"/>
    <cellStyle name="Normal 2 6 2" xfId="3086"/>
    <cellStyle name="Normal 2 6 3" xfId="10005"/>
    <cellStyle name="Normal 2 7" xfId="3087"/>
    <cellStyle name="Normal 2 8" xfId="3088"/>
    <cellStyle name="Normal 2 9" xfId="3089"/>
    <cellStyle name="Normal 2_29(d) - Gas extensions -tariffs" xfId="9848"/>
    <cellStyle name="Normal 20" xfId="3090"/>
    <cellStyle name="Normal 20 2" xfId="3091"/>
    <cellStyle name="Normal 20 2 2" xfId="9849"/>
    <cellStyle name="Normal 20 3" xfId="3092"/>
    <cellStyle name="Normal 20 3 2" xfId="10050"/>
    <cellStyle name="Normal 20 4" xfId="9850"/>
    <cellStyle name="Normal 20_Piv_Master - OH inc P1 P2 (2)" xfId="3093"/>
    <cellStyle name="Normal 200" xfId="3094"/>
    <cellStyle name="Normal 201" xfId="3095"/>
    <cellStyle name="Normal 202" xfId="3096"/>
    <cellStyle name="Normal 203" xfId="3097"/>
    <cellStyle name="Normal 204" xfId="3098"/>
    <cellStyle name="Normal 205" xfId="3099"/>
    <cellStyle name="Normal 207" xfId="3100"/>
    <cellStyle name="Normal 208" xfId="3101"/>
    <cellStyle name="Normal 209" xfId="3102"/>
    <cellStyle name="Normal 21" xfId="3103"/>
    <cellStyle name="Normal 21 2" xfId="3104"/>
    <cellStyle name="Normal 21 2 2" xfId="10051"/>
    <cellStyle name="Normal 21 3" xfId="9851"/>
    <cellStyle name="Normal 21_Piv_Master - OH inc P1 P2 (2)" xfId="3105"/>
    <cellStyle name="Normal 210" xfId="3106"/>
    <cellStyle name="Normal 211" xfId="3107"/>
    <cellStyle name="Normal 212" xfId="3108"/>
    <cellStyle name="Normal 213" xfId="3109"/>
    <cellStyle name="Normal 214" xfId="3110"/>
    <cellStyle name="Normal 215" xfId="3111"/>
    <cellStyle name="Normal 216" xfId="3112"/>
    <cellStyle name="Normal 22" xfId="3113"/>
    <cellStyle name="Normal 22 2" xfId="3114"/>
    <cellStyle name="Normal 22 3" xfId="10052"/>
    <cellStyle name="Normal 22_Piv_Master - OH inc P1 P2 (2)" xfId="3115"/>
    <cellStyle name="Normal 23" xfId="3116"/>
    <cellStyle name="Normal 23 2" xfId="3117"/>
    <cellStyle name="Normal 23 2 2" xfId="9852"/>
    <cellStyle name="Normal 23 3" xfId="9853"/>
    <cellStyle name="Normal 23 4" xfId="9854"/>
    <cellStyle name="Normal 23_Piv_Master - OH inc P1 P2 (2)" xfId="3118"/>
    <cellStyle name="Normal 24" xfId="3119"/>
    <cellStyle name="Normal 24 2" xfId="3120"/>
    <cellStyle name="Normal 24 2 2" xfId="9855"/>
    <cellStyle name="Normal 24 3" xfId="9856"/>
    <cellStyle name="Normal 24 4" xfId="9857"/>
    <cellStyle name="Normal 24_Piv_Master - OH inc P1 P2 (2)" xfId="3121"/>
    <cellStyle name="Normal 25" xfId="3122"/>
    <cellStyle name="Normal 25 2" xfId="3123"/>
    <cellStyle name="Normal 25 2 2" xfId="9858"/>
    <cellStyle name="Normal 25 3" xfId="9859"/>
    <cellStyle name="Normal 25 4" xfId="9860"/>
    <cellStyle name="Normal 25_Piv_Master - OH inc P1 P2 (2)" xfId="3124"/>
    <cellStyle name="Normal 26" xfId="3125"/>
    <cellStyle name="Normal 26 2" xfId="3126"/>
    <cellStyle name="Normal 26 2 2" xfId="9861"/>
    <cellStyle name="Normal 26 3" xfId="9862"/>
    <cellStyle name="Normal 26 4" xfId="9863"/>
    <cellStyle name="Normal 26 5" xfId="9864"/>
    <cellStyle name="Normal 26_Piv_Master - OH inc P1 P2 (2)" xfId="3127"/>
    <cellStyle name="Normal 27" xfId="3128"/>
    <cellStyle name="Normal 27 2" xfId="3129"/>
    <cellStyle name="Normal 27 3" xfId="10053"/>
    <cellStyle name="Normal 27_Piv_Master - OH inc P1 P2 (2)" xfId="3130"/>
    <cellStyle name="Normal 28" xfId="3131"/>
    <cellStyle name="Normal 28 2" xfId="10120"/>
    <cellStyle name="Normal 28 3" xfId="10012"/>
    <cellStyle name="Normal 29" xfId="3132"/>
    <cellStyle name="Normal 29 2" xfId="10054"/>
    <cellStyle name="Normal 3" xfId="3133"/>
    <cellStyle name="Normal 3 2" xfId="3134"/>
    <cellStyle name="Normal 3 2 2" xfId="9990"/>
    <cellStyle name="Normal 3 3" xfId="3135"/>
    <cellStyle name="Normal 3 3 2" xfId="9865"/>
    <cellStyle name="Normal 3 3 3" xfId="9866"/>
    <cellStyle name="Normal 3 3 4" xfId="10007"/>
    <cellStyle name="Normal 3 4" xfId="3136"/>
    <cellStyle name="Normal 3 4 2" xfId="10055"/>
    <cellStyle name="Normal 3 5" xfId="9867"/>
    <cellStyle name="Normal 3 5 2" xfId="9868"/>
    <cellStyle name="Normal 3 5 3" xfId="9869"/>
    <cellStyle name="Normal 3_29(d) - Gas extensions -tariffs" xfId="9870"/>
    <cellStyle name="Normal 30" xfId="3137"/>
    <cellStyle name="Normal 30 2" xfId="10056"/>
    <cellStyle name="Normal 31" xfId="3138"/>
    <cellStyle name="Normal 32" xfId="3139"/>
    <cellStyle name="Normal 32 2" xfId="10119"/>
    <cellStyle name="Normal 32 3" xfId="10011"/>
    <cellStyle name="Normal 33" xfId="3140"/>
    <cellStyle name="Normal 33 2" xfId="10057"/>
    <cellStyle name="Normal 34" xfId="3141"/>
    <cellStyle name="Normal 34 2" xfId="10084"/>
    <cellStyle name="Normal 35" xfId="3142"/>
    <cellStyle name="Normal 35 2" xfId="10105"/>
    <cellStyle name="Normal 36" xfId="3143"/>
    <cellStyle name="Normal 36 2" xfId="10106"/>
    <cellStyle name="Normal 37" xfId="3144"/>
    <cellStyle name="Normal 37 2" xfId="10107"/>
    <cellStyle name="Normal 38" xfId="3145"/>
    <cellStyle name="Normal 38 2" xfId="9871"/>
    <cellStyle name="Normal 38_29(d) - Gas extensions -tariffs" xfId="9872"/>
    <cellStyle name="Normal 39" xfId="3146"/>
    <cellStyle name="Normal 39 2" xfId="10123"/>
    <cellStyle name="Normal 4" xfId="3147"/>
    <cellStyle name="Normal 4 10" xfId="3148"/>
    <cellStyle name="Normal 4 2" xfId="3149"/>
    <cellStyle name="Normal 4 2 2" xfId="3150"/>
    <cellStyle name="Normal 4 2 2 2" xfId="9873"/>
    <cellStyle name="Normal 4 2 2 2 2" xfId="9874"/>
    <cellStyle name="Normal 4 2 2 2 3" xfId="9875"/>
    <cellStyle name="Normal 4 2 2 3" xfId="9876"/>
    <cellStyle name="Normal 4 2 2 4" xfId="9877"/>
    <cellStyle name="Normal 4 2 3" xfId="3151"/>
    <cellStyle name="Normal 4 2 3 2" xfId="9878"/>
    <cellStyle name="Normal 4 2 3 2 2" xfId="9879"/>
    <cellStyle name="Normal 4 2 3 2 3" xfId="9880"/>
    <cellStyle name="Normal 4 2 3 3" xfId="9881"/>
    <cellStyle name="Normal 4 2 3 4" xfId="9882"/>
    <cellStyle name="Normal 4 2 4" xfId="3152"/>
    <cellStyle name="Normal 4 2 5" xfId="9991"/>
    <cellStyle name="Normal 4 2_SS10_Codes Cat Analysis RIN" xfId="3153"/>
    <cellStyle name="Normal 4 3" xfId="3154"/>
    <cellStyle name="Normal 4 3 2" xfId="9883"/>
    <cellStyle name="Normal 4 3 2 2" xfId="9884"/>
    <cellStyle name="Normal 4 3 2 3" xfId="9885"/>
    <cellStyle name="Normal 4 3 3" xfId="9886"/>
    <cellStyle name="Normal 4 3 3 2" xfId="9887"/>
    <cellStyle name="Normal 4 3 4" xfId="9888"/>
    <cellStyle name="Normal 4 4" xfId="3155"/>
    <cellStyle name="Normal 4 5" xfId="3156"/>
    <cellStyle name="Normal 4 6" xfId="3157"/>
    <cellStyle name="Normal 4 6 2" xfId="10058"/>
    <cellStyle name="Normal 4 7" xfId="3158"/>
    <cellStyle name="Normal 4 8" xfId="3159"/>
    <cellStyle name="Normal 4 9" xfId="3160"/>
    <cellStyle name="Normal 4_29(d) - Gas extensions -tariffs" xfId="9889"/>
    <cellStyle name="Normal 40" xfId="3161"/>
    <cellStyle name="Normal 40 2" xfId="9890"/>
    <cellStyle name="Normal 40_29(d) - Gas extensions -tariffs" xfId="9891"/>
    <cellStyle name="Normal 41" xfId="3162"/>
    <cellStyle name="Normal 42" xfId="3163"/>
    <cellStyle name="Normal 43" xfId="3164"/>
    <cellStyle name="Normal 44" xfId="3165"/>
    <cellStyle name="Normal 45" xfId="3166"/>
    <cellStyle name="Normal 46" xfId="3167"/>
    <cellStyle name="Normal 47" xfId="3168"/>
    <cellStyle name="Normal 48" xfId="3169"/>
    <cellStyle name="Normal 49" xfId="14"/>
    <cellStyle name="Normal 49 2" xfId="3170"/>
    <cellStyle name="Normal 5" xfId="3171"/>
    <cellStyle name="Normal 5 2" xfId="3172"/>
    <cellStyle name="Normal 5 2 2" xfId="9992"/>
    <cellStyle name="Normal 5 3" xfId="3173"/>
    <cellStyle name="Normal 5 3 2" xfId="10006"/>
    <cellStyle name="Normal 5 4" xfId="3174"/>
    <cellStyle name="Normal 5 5" xfId="3175"/>
    <cellStyle name="Normal 5_Piv_Master - OH inc P1 P2 (2)" xfId="3176"/>
    <cellStyle name="Normal 50" xfId="3177"/>
    <cellStyle name="Normal 51" xfId="3178"/>
    <cellStyle name="Normal 52" xfId="3179"/>
    <cellStyle name="Normal 53" xfId="3180"/>
    <cellStyle name="Normal 54" xfId="3181"/>
    <cellStyle name="Normal 55" xfId="3182"/>
    <cellStyle name="Normal 56" xfId="3183"/>
    <cellStyle name="Normal 57" xfId="3184"/>
    <cellStyle name="Normal 58" xfId="3185"/>
    <cellStyle name="Normal 59" xfId="3186"/>
    <cellStyle name="Normal 6" xfId="3187"/>
    <cellStyle name="Normal 6 2" xfId="3188"/>
    <cellStyle name="Normal 6 2 2" xfId="9892"/>
    <cellStyle name="Normal 6 3" xfId="3189"/>
    <cellStyle name="Normal 6_Piv_Master - OH inc P1 P2 (2)" xfId="3190"/>
    <cellStyle name="Normal 60" xfId="3191"/>
    <cellStyle name="Normal 61" xfId="3192"/>
    <cellStyle name="Normal 62" xfId="3193"/>
    <cellStyle name="Normal 63" xfId="3194"/>
    <cellStyle name="Normal 64" xfId="3195"/>
    <cellStyle name="Normal 65" xfId="3196"/>
    <cellStyle name="Normal 66" xfId="3197"/>
    <cellStyle name="Normal 67" xfId="3198"/>
    <cellStyle name="Normal 68" xfId="3199"/>
    <cellStyle name="Normal 69" xfId="3200"/>
    <cellStyle name="Normal 7" xfId="3201"/>
    <cellStyle name="Normal 7 2" xfId="3202"/>
    <cellStyle name="Normal 7 2 2" xfId="9893"/>
    <cellStyle name="Normal 7 2 2 2" xfId="9894"/>
    <cellStyle name="Normal 7 2 2 3" xfId="9895"/>
    <cellStyle name="Normal 7 2 3" xfId="9896"/>
    <cellStyle name="Normal 7 2 4" xfId="9897"/>
    <cellStyle name="Normal 7 3" xfId="3203"/>
    <cellStyle name="Normal 7 4" xfId="9993"/>
    <cellStyle name="Normal 7_Piv_Master - OH inc P1 P2 (2)" xfId="3204"/>
    <cellStyle name="Normal 70" xfId="3205"/>
    <cellStyle name="Normal 71" xfId="3206"/>
    <cellStyle name="Normal 72" xfId="3207"/>
    <cellStyle name="Normal 73" xfId="3208"/>
    <cellStyle name="Normal 74" xfId="3209"/>
    <cellStyle name="Normal 75" xfId="3210"/>
    <cellStyle name="Normal 76" xfId="3211"/>
    <cellStyle name="Normal 77" xfId="3212"/>
    <cellStyle name="Normal 78" xfId="3213"/>
    <cellStyle name="Normal 79" xfId="3214"/>
    <cellStyle name="Normal 8" xfId="3215"/>
    <cellStyle name="Normal 8 2" xfId="3216"/>
    <cellStyle name="Normal 8 2 2" xfId="3217"/>
    <cellStyle name="Normal 8 2 2 2" xfId="10059"/>
    <cellStyle name="Normal 8 2 3" xfId="9898"/>
    <cellStyle name="Normal 8 2 3 2" xfId="9899"/>
    <cellStyle name="Normal 8 2 3 3" xfId="9900"/>
    <cellStyle name="Normal 8 2 4" xfId="9901"/>
    <cellStyle name="Normal 8 3" xfId="3218"/>
    <cellStyle name="Normal 8 4" xfId="9994"/>
    <cellStyle name="Normal 8_Piv_Master - OH inc P1 P2 (2)" xfId="3219"/>
    <cellStyle name="Normal 80" xfId="3220"/>
    <cellStyle name="Normal 81" xfId="3221"/>
    <cellStyle name="Normal 82" xfId="3222"/>
    <cellStyle name="Normal 83" xfId="3223"/>
    <cellStyle name="Normal 84" xfId="3224"/>
    <cellStyle name="Normal 85" xfId="3225"/>
    <cellStyle name="Normal 86" xfId="3226"/>
    <cellStyle name="Normal 87" xfId="3227"/>
    <cellStyle name="Normal 88" xfId="3228"/>
    <cellStyle name="Normal 89" xfId="3229"/>
    <cellStyle name="Normal 9" xfId="3230"/>
    <cellStyle name="Normal 9 2" xfId="3231"/>
    <cellStyle name="Normal 9 2 2" xfId="10060"/>
    <cellStyle name="Normal 9 3" xfId="3232"/>
    <cellStyle name="Normal 9_Piv_Master - OH inc P1 P2 (2)" xfId="3233"/>
    <cellStyle name="Normal 90" xfId="3234"/>
    <cellStyle name="Normal 91" xfId="3235"/>
    <cellStyle name="Normal 92" xfId="3236"/>
    <cellStyle name="Normal 93" xfId="3237"/>
    <cellStyle name="Normal 94" xfId="3238"/>
    <cellStyle name="Normal 95" xfId="3239"/>
    <cellStyle name="Normal 96" xfId="3240"/>
    <cellStyle name="Normal 97" xfId="3241"/>
    <cellStyle name="Normal 98" xfId="3242"/>
    <cellStyle name="Normal 99" xfId="3243"/>
    <cellStyle name="Not Applicable" xfId="17"/>
    <cellStyle name="Note 10" xfId="3244"/>
    <cellStyle name="Note 10 2" xfId="3245"/>
    <cellStyle name="Note 10 2 2" xfId="3246"/>
    <cellStyle name="Note 10 3" xfId="3247"/>
    <cellStyle name="Note 10 3 2" xfId="3248"/>
    <cellStyle name="Note 10 4" xfId="3249"/>
    <cellStyle name="Note 11" xfId="3250"/>
    <cellStyle name="Note 11 2" xfId="3251"/>
    <cellStyle name="Note 11 2 2" xfId="3252"/>
    <cellStyle name="Note 11 3" xfId="3253"/>
    <cellStyle name="Note 12" xfId="3254"/>
    <cellStyle name="Note 12 2" xfId="3255"/>
    <cellStyle name="Note 12 2 2" xfId="3256"/>
    <cellStyle name="Note 12 3" xfId="3257"/>
    <cellStyle name="Note 12 3 2" xfId="3258"/>
    <cellStyle name="Note 12 4" xfId="3259"/>
    <cellStyle name="Note 13" xfId="3260"/>
    <cellStyle name="Note 13 2" xfId="3261"/>
    <cellStyle name="Note 13 2 2" xfId="3262"/>
    <cellStyle name="Note 13 3" xfId="3263"/>
    <cellStyle name="Note 14" xfId="3264"/>
    <cellStyle name="Note 14 2" xfId="3265"/>
    <cellStyle name="Note 14 2 2" xfId="3266"/>
    <cellStyle name="Note 14 3" xfId="3267"/>
    <cellStyle name="Note 14 4" xfId="3268"/>
    <cellStyle name="Note 15" xfId="3269"/>
    <cellStyle name="Note 15 2" xfId="3270"/>
    <cellStyle name="Note 15 2 2" xfId="3271"/>
    <cellStyle name="Note 15 3" xfId="3272"/>
    <cellStyle name="Note 15 4" xfId="3273"/>
    <cellStyle name="Note 16" xfId="3274"/>
    <cellStyle name="Note 16 2" xfId="3275"/>
    <cellStyle name="Note 17" xfId="3276"/>
    <cellStyle name="Note 17 2" xfId="3277"/>
    <cellStyle name="Note 18" xfId="3278"/>
    <cellStyle name="Note 18 2" xfId="3279"/>
    <cellStyle name="Note 19" xfId="3280"/>
    <cellStyle name="Note 2" xfId="3281"/>
    <cellStyle name="Note 2 10" xfId="3282"/>
    <cellStyle name="Note 2 10 10" xfId="3283"/>
    <cellStyle name="Note 2 10 2" xfId="3284"/>
    <cellStyle name="Note 2 10 3" xfId="3285"/>
    <cellStyle name="Note 2 10 4" xfId="3286"/>
    <cellStyle name="Note 2 10 5" xfId="3287"/>
    <cellStyle name="Note 2 10 6" xfId="3288"/>
    <cellStyle name="Note 2 10 7" xfId="3289"/>
    <cellStyle name="Note 2 10 8" xfId="3290"/>
    <cellStyle name="Note 2 10 9" xfId="3291"/>
    <cellStyle name="Note 2 11" xfId="3292"/>
    <cellStyle name="Note 2 11 2" xfId="3293"/>
    <cellStyle name="Note 2 11 3" xfId="3294"/>
    <cellStyle name="Note 2 11 4" xfId="3295"/>
    <cellStyle name="Note 2 11 5" xfId="3296"/>
    <cellStyle name="Note 2 11 6" xfId="3297"/>
    <cellStyle name="Note 2 11 7" xfId="3298"/>
    <cellStyle name="Note 2 11 8" xfId="3299"/>
    <cellStyle name="Note 2 11 9" xfId="3300"/>
    <cellStyle name="Note 2 12" xfId="3301"/>
    <cellStyle name="Note 2 13" xfId="3302"/>
    <cellStyle name="Note 2 14" xfId="3303"/>
    <cellStyle name="Note 2 15" xfId="3304"/>
    <cellStyle name="Note 2 16" xfId="3305"/>
    <cellStyle name="Note 2 17" xfId="3306"/>
    <cellStyle name="Note 2 18" xfId="3307"/>
    <cellStyle name="Note 2 19" xfId="3308"/>
    <cellStyle name="Note 2 2" xfId="3309"/>
    <cellStyle name="Note 2 2 10" xfId="3310"/>
    <cellStyle name="Note 2 2 11" xfId="3311"/>
    <cellStyle name="Note 2 2 12" xfId="3312"/>
    <cellStyle name="Note 2 2 13" xfId="3313"/>
    <cellStyle name="Note 2 2 14" xfId="3314"/>
    <cellStyle name="Note 2 2 15" xfId="3315"/>
    <cellStyle name="Note 2 2 16" xfId="3316"/>
    <cellStyle name="Note 2 2 17" xfId="10061"/>
    <cellStyle name="Note 2 2 2" xfId="3317"/>
    <cellStyle name="Note 2 2 2 10" xfId="3318"/>
    <cellStyle name="Note 2 2 2 11" xfId="3319"/>
    <cellStyle name="Note 2 2 2 12" xfId="3320"/>
    <cellStyle name="Note 2 2 2 13" xfId="3321"/>
    <cellStyle name="Note 2 2 2 14" xfId="3322"/>
    <cellStyle name="Note 2 2 2 15" xfId="3323"/>
    <cellStyle name="Note 2 2 2 2" xfId="3324"/>
    <cellStyle name="Note 2 2 2 2 10" xfId="3325"/>
    <cellStyle name="Note 2 2 2 2 11" xfId="3326"/>
    <cellStyle name="Note 2 2 2 2 12" xfId="3327"/>
    <cellStyle name="Note 2 2 2 2 13" xfId="3328"/>
    <cellStyle name="Note 2 2 2 2 2" xfId="3329"/>
    <cellStyle name="Note 2 2 2 2 2 10" xfId="3330"/>
    <cellStyle name="Note 2 2 2 2 2 2" xfId="3331"/>
    <cellStyle name="Note 2 2 2 2 2 3" xfId="3332"/>
    <cellStyle name="Note 2 2 2 2 2 4" xfId="3333"/>
    <cellStyle name="Note 2 2 2 2 2 5" xfId="3334"/>
    <cellStyle name="Note 2 2 2 2 2 6" xfId="3335"/>
    <cellStyle name="Note 2 2 2 2 2 7" xfId="3336"/>
    <cellStyle name="Note 2 2 2 2 2 8" xfId="3337"/>
    <cellStyle name="Note 2 2 2 2 2 9" xfId="3338"/>
    <cellStyle name="Note 2 2 2 2 3" xfId="3339"/>
    <cellStyle name="Note 2 2 2 2 3 10" xfId="3340"/>
    <cellStyle name="Note 2 2 2 2 3 2" xfId="3341"/>
    <cellStyle name="Note 2 2 2 2 3 3" xfId="3342"/>
    <cellStyle name="Note 2 2 2 2 3 4" xfId="3343"/>
    <cellStyle name="Note 2 2 2 2 3 5" xfId="3344"/>
    <cellStyle name="Note 2 2 2 2 3 6" xfId="3345"/>
    <cellStyle name="Note 2 2 2 2 3 7" xfId="3346"/>
    <cellStyle name="Note 2 2 2 2 3 8" xfId="3347"/>
    <cellStyle name="Note 2 2 2 2 3 9" xfId="3348"/>
    <cellStyle name="Note 2 2 2 2 4" xfId="3349"/>
    <cellStyle name="Note 2 2 2 2 4 2" xfId="3350"/>
    <cellStyle name="Note 2 2 2 2 4 3" xfId="3351"/>
    <cellStyle name="Note 2 2 2 2 4 4" xfId="3352"/>
    <cellStyle name="Note 2 2 2 2 4 5" xfId="3353"/>
    <cellStyle name="Note 2 2 2 2 4 6" xfId="3354"/>
    <cellStyle name="Note 2 2 2 2 4 7" xfId="3355"/>
    <cellStyle name="Note 2 2 2 2 4 8" xfId="3356"/>
    <cellStyle name="Note 2 2 2 2 4 9" xfId="3357"/>
    <cellStyle name="Note 2 2 2 2 5" xfId="3358"/>
    <cellStyle name="Note 2 2 2 2 6" xfId="3359"/>
    <cellStyle name="Note 2 2 2 2 7" xfId="3360"/>
    <cellStyle name="Note 2 2 2 2 8" xfId="3361"/>
    <cellStyle name="Note 2 2 2 2 9" xfId="3362"/>
    <cellStyle name="Note 2 2 2 3" xfId="3363"/>
    <cellStyle name="Note 2 2 2 3 10" xfId="3364"/>
    <cellStyle name="Note 2 2 2 3 11" xfId="3365"/>
    <cellStyle name="Note 2 2 2 3 12" xfId="3366"/>
    <cellStyle name="Note 2 2 2 3 13" xfId="3367"/>
    <cellStyle name="Note 2 2 2 3 2" xfId="3368"/>
    <cellStyle name="Note 2 2 2 3 2 10" xfId="3369"/>
    <cellStyle name="Note 2 2 2 3 2 2" xfId="3370"/>
    <cellStyle name="Note 2 2 2 3 2 3" xfId="3371"/>
    <cellStyle name="Note 2 2 2 3 2 4" xfId="3372"/>
    <cellStyle name="Note 2 2 2 3 2 5" xfId="3373"/>
    <cellStyle name="Note 2 2 2 3 2 6" xfId="3374"/>
    <cellStyle name="Note 2 2 2 3 2 7" xfId="3375"/>
    <cellStyle name="Note 2 2 2 3 2 8" xfId="3376"/>
    <cellStyle name="Note 2 2 2 3 2 9" xfId="3377"/>
    <cellStyle name="Note 2 2 2 3 3" xfId="3378"/>
    <cellStyle name="Note 2 2 2 3 3 10" xfId="3379"/>
    <cellStyle name="Note 2 2 2 3 3 2" xfId="3380"/>
    <cellStyle name="Note 2 2 2 3 3 3" xfId="3381"/>
    <cellStyle name="Note 2 2 2 3 3 4" xfId="3382"/>
    <cellStyle name="Note 2 2 2 3 3 5" xfId="3383"/>
    <cellStyle name="Note 2 2 2 3 3 6" xfId="3384"/>
    <cellStyle name="Note 2 2 2 3 3 7" xfId="3385"/>
    <cellStyle name="Note 2 2 2 3 3 8" xfId="3386"/>
    <cellStyle name="Note 2 2 2 3 3 9" xfId="3387"/>
    <cellStyle name="Note 2 2 2 3 4" xfId="3388"/>
    <cellStyle name="Note 2 2 2 3 4 2" xfId="3389"/>
    <cellStyle name="Note 2 2 2 3 4 3" xfId="3390"/>
    <cellStyle name="Note 2 2 2 3 4 4" xfId="3391"/>
    <cellStyle name="Note 2 2 2 3 4 5" xfId="3392"/>
    <cellStyle name="Note 2 2 2 3 4 6" xfId="3393"/>
    <cellStyle name="Note 2 2 2 3 4 7" xfId="3394"/>
    <cellStyle name="Note 2 2 2 3 4 8" xfId="3395"/>
    <cellStyle name="Note 2 2 2 3 4 9" xfId="3396"/>
    <cellStyle name="Note 2 2 2 3 5" xfId="3397"/>
    <cellStyle name="Note 2 2 2 3 6" xfId="3398"/>
    <cellStyle name="Note 2 2 2 3 7" xfId="3399"/>
    <cellStyle name="Note 2 2 2 3 8" xfId="3400"/>
    <cellStyle name="Note 2 2 2 3 9" xfId="3401"/>
    <cellStyle name="Note 2 2 2 4" xfId="3402"/>
    <cellStyle name="Note 2 2 2 4 10" xfId="3403"/>
    <cellStyle name="Note 2 2 2 4 2" xfId="3404"/>
    <cellStyle name="Note 2 2 2 4 3" xfId="3405"/>
    <cellStyle name="Note 2 2 2 4 4" xfId="3406"/>
    <cellStyle name="Note 2 2 2 4 5" xfId="3407"/>
    <cellStyle name="Note 2 2 2 4 6" xfId="3408"/>
    <cellStyle name="Note 2 2 2 4 7" xfId="3409"/>
    <cellStyle name="Note 2 2 2 4 8" xfId="3410"/>
    <cellStyle name="Note 2 2 2 4 9" xfId="3411"/>
    <cellStyle name="Note 2 2 2 5" xfId="3412"/>
    <cellStyle name="Note 2 2 2 5 10" xfId="3413"/>
    <cellStyle name="Note 2 2 2 5 2" xfId="3414"/>
    <cellStyle name="Note 2 2 2 5 3" xfId="3415"/>
    <cellStyle name="Note 2 2 2 5 4" xfId="3416"/>
    <cellStyle name="Note 2 2 2 5 5" xfId="3417"/>
    <cellStyle name="Note 2 2 2 5 6" xfId="3418"/>
    <cellStyle name="Note 2 2 2 5 7" xfId="3419"/>
    <cellStyle name="Note 2 2 2 5 8" xfId="3420"/>
    <cellStyle name="Note 2 2 2 5 9" xfId="3421"/>
    <cellStyle name="Note 2 2 2 6" xfId="3422"/>
    <cellStyle name="Note 2 2 2 6 2" xfId="3423"/>
    <cellStyle name="Note 2 2 2 6 3" xfId="3424"/>
    <cellStyle name="Note 2 2 2 6 4" xfId="3425"/>
    <cellStyle name="Note 2 2 2 6 5" xfId="3426"/>
    <cellStyle name="Note 2 2 2 6 6" xfId="3427"/>
    <cellStyle name="Note 2 2 2 6 7" xfId="3428"/>
    <cellStyle name="Note 2 2 2 6 8" xfId="3429"/>
    <cellStyle name="Note 2 2 2 6 9" xfId="3430"/>
    <cellStyle name="Note 2 2 2 7" xfId="3431"/>
    <cellStyle name="Note 2 2 2 8" xfId="3432"/>
    <cellStyle name="Note 2 2 2 9" xfId="3433"/>
    <cellStyle name="Note 2 2 3" xfId="3434"/>
    <cellStyle name="Note 2 2 3 10" xfId="3435"/>
    <cellStyle name="Note 2 2 3 11" xfId="3436"/>
    <cellStyle name="Note 2 2 3 12" xfId="3437"/>
    <cellStyle name="Note 2 2 3 13" xfId="3438"/>
    <cellStyle name="Note 2 2 3 2" xfId="3439"/>
    <cellStyle name="Note 2 2 3 2 10" xfId="3440"/>
    <cellStyle name="Note 2 2 3 2 2" xfId="3441"/>
    <cellStyle name="Note 2 2 3 2 3" xfId="3442"/>
    <cellStyle name="Note 2 2 3 2 4" xfId="3443"/>
    <cellStyle name="Note 2 2 3 2 5" xfId="3444"/>
    <cellStyle name="Note 2 2 3 2 6" xfId="3445"/>
    <cellStyle name="Note 2 2 3 2 7" xfId="3446"/>
    <cellStyle name="Note 2 2 3 2 8" xfId="3447"/>
    <cellStyle name="Note 2 2 3 2 9" xfId="3448"/>
    <cellStyle name="Note 2 2 3 3" xfId="3449"/>
    <cellStyle name="Note 2 2 3 3 10" xfId="3450"/>
    <cellStyle name="Note 2 2 3 3 2" xfId="3451"/>
    <cellStyle name="Note 2 2 3 3 3" xfId="3452"/>
    <cellStyle name="Note 2 2 3 3 4" xfId="3453"/>
    <cellStyle name="Note 2 2 3 3 5" xfId="3454"/>
    <cellStyle name="Note 2 2 3 3 6" xfId="3455"/>
    <cellStyle name="Note 2 2 3 3 7" xfId="3456"/>
    <cellStyle name="Note 2 2 3 3 8" xfId="3457"/>
    <cellStyle name="Note 2 2 3 3 9" xfId="3458"/>
    <cellStyle name="Note 2 2 3 4" xfId="3459"/>
    <cellStyle name="Note 2 2 3 4 2" xfId="3460"/>
    <cellStyle name="Note 2 2 3 4 3" xfId="3461"/>
    <cellStyle name="Note 2 2 3 4 4" xfId="3462"/>
    <cellStyle name="Note 2 2 3 4 5" xfId="3463"/>
    <cellStyle name="Note 2 2 3 4 6" xfId="3464"/>
    <cellStyle name="Note 2 2 3 4 7" xfId="3465"/>
    <cellStyle name="Note 2 2 3 4 8" xfId="3466"/>
    <cellStyle name="Note 2 2 3 4 9" xfId="3467"/>
    <cellStyle name="Note 2 2 3 5" xfId="3468"/>
    <cellStyle name="Note 2 2 3 6" xfId="3469"/>
    <cellStyle name="Note 2 2 3 7" xfId="3470"/>
    <cellStyle name="Note 2 2 3 8" xfId="3471"/>
    <cellStyle name="Note 2 2 3 9" xfId="3472"/>
    <cellStyle name="Note 2 2 4" xfId="3473"/>
    <cellStyle name="Note 2 2 4 10" xfId="3474"/>
    <cellStyle name="Note 2 2 4 11" xfId="3475"/>
    <cellStyle name="Note 2 2 4 12" xfId="3476"/>
    <cellStyle name="Note 2 2 4 13" xfId="3477"/>
    <cellStyle name="Note 2 2 4 2" xfId="3478"/>
    <cellStyle name="Note 2 2 4 2 10" xfId="3479"/>
    <cellStyle name="Note 2 2 4 2 2" xfId="3480"/>
    <cellStyle name="Note 2 2 4 2 3" xfId="3481"/>
    <cellStyle name="Note 2 2 4 2 4" xfId="3482"/>
    <cellStyle name="Note 2 2 4 2 5" xfId="3483"/>
    <cellStyle name="Note 2 2 4 2 6" xfId="3484"/>
    <cellStyle name="Note 2 2 4 2 7" xfId="3485"/>
    <cellStyle name="Note 2 2 4 2 8" xfId="3486"/>
    <cellStyle name="Note 2 2 4 2 9" xfId="3487"/>
    <cellStyle name="Note 2 2 4 3" xfId="3488"/>
    <cellStyle name="Note 2 2 4 3 10" xfId="3489"/>
    <cellStyle name="Note 2 2 4 3 2" xfId="3490"/>
    <cellStyle name="Note 2 2 4 3 3" xfId="3491"/>
    <cellStyle name="Note 2 2 4 3 4" xfId="3492"/>
    <cellStyle name="Note 2 2 4 3 5" xfId="3493"/>
    <cellStyle name="Note 2 2 4 3 6" xfId="3494"/>
    <cellStyle name="Note 2 2 4 3 7" xfId="3495"/>
    <cellStyle name="Note 2 2 4 3 8" xfId="3496"/>
    <cellStyle name="Note 2 2 4 3 9" xfId="3497"/>
    <cellStyle name="Note 2 2 4 4" xfId="3498"/>
    <cellStyle name="Note 2 2 4 4 2" xfId="3499"/>
    <cellStyle name="Note 2 2 4 4 3" xfId="3500"/>
    <cellStyle name="Note 2 2 4 4 4" xfId="3501"/>
    <cellStyle name="Note 2 2 4 4 5" xfId="3502"/>
    <cellStyle name="Note 2 2 4 4 6" xfId="3503"/>
    <cellStyle name="Note 2 2 4 4 7" xfId="3504"/>
    <cellStyle name="Note 2 2 4 4 8" xfId="3505"/>
    <cellStyle name="Note 2 2 4 4 9" xfId="3506"/>
    <cellStyle name="Note 2 2 4 5" xfId="3507"/>
    <cellStyle name="Note 2 2 4 6" xfId="3508"/>
    <cellStyle name="Note 2 2 4 7" xfId="3509"/>
    <cellStyle name="Note 2 2 4 8" xfId="3510"/>
    <cellStyle name="Note 2 2 4 9" xfId="3511"/>
    <cellStyle name="Note 2 2 5" xfId="3512"/>
    <cellStyle name="Note 2 2 5 10" xfId="3513"/>
    <cellStyle name="Note 2 2 5 2" xfId="3514"/>
    <cellStyle name="Note 2 2 5 3" xfId="3515"/>
    <cellStyle name="Note 2 2 5 4" xfId="3516"/>
    <cellStyle name="Note 2 2 5 5" xfId="3517"/>
    <cellStyle name="Note 2 2 5 6" xfId="3518"/>
    <cellStyle name="Note 2 2 5 7" xfId="3519"/>
    <cellStyle name="Note 2 2 5 8" xfId="3520"/>
    <cellStyle name="Note 2 2 5 9" xfId="3521"/>
    <cellStyle name="Note 2 2 6" xfId="3522"/>
    <cellStyle name="Note 2 2 6 10" xfId="3523"/>
    <cellStyle name="Note 2 2 6 2" xfId="3524"/>
    <cellStyle name="Note 2 2 6 3" xfId="3525"/>
    <cellStyle name="Note 2 2 6 4" xfId="3526"/>
    <cellStyle name="Note 2 2 6 5" xfId="3527"/>
    <cellStyle name="Note 2 2 6 6" xfId="3528"/>
    <cellStyle name="Note 2 2 6 7" xfId="3529"/>
    <cellStyle name="Note 2 2 6 8" xfId="3530"/>
    <cellStyle name="Note 2 2 6 9" xfId="3531"/>
    <cellStyle name="Note 2 2 7" xfId="3532"/>
    <cellStyle name="Note 2 2 7 2" xfId="3533"/>
    <cellStyle name="Note 2 2 7 3" xfId="3534"/>
    <cellStyle name="Note 2 2 7 4" xfId="3535"/>
    <cellStyle name="Note 2 2 7 5" xfId="3536"/>
    <cellStyle name="Note 2 2 7 6" xfId="3537"/>
    <cellStyle name="Note 2 2 7 7" xfId="3538"/>
    <cellStyle name="Note 2 2 7 8" xfId="3539"/>
    <cellStyle name="Note 2 2 7 9" xfId="3540"/>
    <cellStyle name="Note 2 2 8" xfId="3541"/>
    <cellStyle name="Note 2 2 9" xfId="3542"/>
    <cellStyle name="Note 2 20" xfId="3543"/>
    <cellStyle name="Note 2 21" xfId="9995"/>
    <cellStyle name="Note 2 3" xfId="3544"/>
    <cellStyle name="Note 2 3 10" xfId="3545"/>
    <cellStyle name="Note 2 3 11" xfId="3546"/>
    <cellStyle name="Note 2 3 12" xfId="3547"/>
    <cellStyle name="Note 2 3 13" xfId="3548"/>
    <cellStyle name="Note 2 3 14" xfId="3549"/>
    <cellStyle name="Note 2 3 15" xfId="3550"/>
    <cellStyle name="Note 2 3 16" xfId="3551"/>
    <cellStyle name="Note 2 3 17" xfId="10062"/>
    <cellStyle name="Note 2 3 2" xfId="3552"/>
    <cellStyle name="Note 2 3 2 10" xfId="3553"/>
    <cellStyle name="Note 2 3 2 11" xfId="3554"/>
    <cellStyle name="Note 2 3 2 12" xfId="3555"/>
    <cellStyle name="Note 2 3 2 13" xfId="3556"/>
    <cellStyle name="Note 2 3 2 14" xfId="3557"/>
    <cellStyle name="Note 2 3 2 15" xfId="3558"/>
    <cellStyle name="Note 2 3 2 2" xfId="3559"/>
    <cellStyle name="Note 2 3 2 2 10" xfId="3560"/>
    <cellStyle name="Note 2 3 2 2 11" xfId="3561"/>
    <cellStyle name="Note 2 3 2 2 12" xfId="3562"/>
    <cellStyle name="Note 2 3 2 2 13" xfId="3563"/>
    <cellStyle name="Note 2 3 2 2 2" xfId="3564"/>
    <cellStyle name="Note 2 3 2 2 2 10" xfId="3565"/>
    <cellStyle name="Note 2 3 2 2 2 2" xfId="3566"/>
    <cellStyle name="Note 2 3 2 2 2 3" xfId="3567"/>
    <cellStyle name="Note 2 3 2 2 2 4" xfId="3568"/>
    <cellStyle name="Note 2 3 2 2 2 5" xfId="3569"/>
    <cellStyle name="Note 2 3 2 2 2 6" xfId="3570"/>
    <cellStyle name="Note 2 3 2 2 2 7" xfId="3571"/>
    <cellStyle name="Note 2 3 2 2 2 8" xfId="3572"/>
    <cellStyle name="Note 2 3 2 2 2 9" xfId="3573"/>
    <cellStyle name="Note 2 3 2 2 3" xfId="3574"/>
    <cellStyle name="Note 2 3 2 2 3 10" xfId="3575"/>
    <cellStyle name="Note 2 3 2 2 3 2" xfId="3576"/>
    <cellStyle name="Note 2 3 2 2 3 3" xfId="3577"/>
    <cellStyle name="Note 2 3 2 2 3 4" xfId="3578"/>
    <cellStyle name="Note 2 3 2 2 3 5" xfId="3579"/>
    <cellStyle name="Note 2 3 2 2 3 6" xfId="3580"/>
    <cellStyle name="Note 2 3 2 2 3 7" xfId="3581"/>
    <cellStyle name="Note 2 3 2 2 3 8" xfId="3582"/>
    <cellStyle name="Note 2 3 2 2 3 9" xfId="3583"/>
    <cellStyle name="Note 2 3 2 2 4" xfId="3584"/>
    <cellStyle name="Note 2 3 2 2 4 2" xfId="3585"/>
    <cellStyle name="Note 2 3 2 2 4 3" xfId="3586"/>
    <cellStyle name="Note 2 3 2 2 4 4" xfId="3587"/>
    <cellStyle name="Note 2 3 2 2 4 5" xfId="3588"/>
    <cellStyle name="Note 2 3 2 2 4 6" xfId="3589"/>
    <cellStyle name="Note 2 3 2 2 4 7" xfId="3590"/>
    <cellStyle name="Note 2 3 2 2 4 8" xfId="3591"/>
    <cellStyle name="Note 2 3 2 2 4 9" xfId="3592"/>
    <cellStyle name="Note 2 3 2 2 5" xfId="3593"/>
    <cellStyle name="Note 2 3 2 2 6" xfId="3594"/>
    <cellStyle name="Note 2 3 2 2 7" xfId="3595"/>
    <cellStyle name="Note 2 3 2 2 8" xfId="3596"/>
    <cellStyle name="Note 2 3 2 2 9" xfId="3597"/>
    <cellStyle name="Note 2 3 2 3" xfId="3598"/>
    <cellStyle name="Note 2 3 2 3 10" xfId="3599"/>
    <cellStyle name="Note 2 3 2 3 11" xfId="3600"/>
    <cellStyle name="Note 2 3 2 3 12" xfId="3601"/>
    <cellStyle name="Note 2 3 2 3 13" xfId="3602"/>
    <cellStyle name="Note 2 3 2 3 2" xfId="3603"/>
    <cellStyle name="Note 2 3 2 3 2 10" xfId="3604"/>
    <cellStyle name="Note 2 3 2 3 2 2" xfId="3605"/>
    <cellStyle name="Note 2 3 2 3 2 3" xfId="3606"/>
    <cellStyle name="Note 2 3 2 3 2 4" xfId="3607"/>
    <cellStyle name="Note 2 3 2 3 2 5" xfId="3608"/>
    <cellStyle name="Note 2 3 2 3 2 6" xfId="3609"/>
    <cellStyle name="Note 2 3 2 3 2 7" xfId="3610"/>
    <cellStyle name="Note 2 3 2 3 2 8" xfId="3611"/>
    <cellStyle name="Note 2 3 2 3 2 9" xfId="3612"/>
    <cellStyle name="Note 2 3 2 3 3" xfId="3613"/>
    <cellStyle name="Note 2 3 2 3 3 10" xfId="3614"/>
    <cellStyle name="Note 2 3 2 3 3 2" xfId="3615"/>
    <cellStyle name="Note 2 3 2 3 3 3" xfId="3616"/>
    <cellStyle name="Note 2 3 2 3 3 4" xfId="3617"/>
    <cellStyle name="Note 2 3 2 3 3 5" xfId="3618"/>
    <cellStyle name="Note 2 3 2 3 3 6" xfId="3619"/>
    <cellStyle name="Note 2 3 2 3 3 7" xfId="3620"/>
    <cellStyle name="Note 2 3 2 3 3 8" xfId="3621"/>
    <cellStyle name="Note 2 3 2 3 3 9" xfId="3622"/>
    <cellStyle name="Note 2 3 2 3 4" xfId="3623"/>
    <cellStyle name="Note 2 3 2 3 4 2" xfId="3624"/>
    <cellStyle name="Note 2 3 2 3 4 3" xfId="3625"/>
    <cellStyle name="Note 2 3 2 3 4 4" xfId="3626"/>
    <cellStyle name="Note 2 3 2 3 4 5" xfId="3627"/>
    <cellStyle name="Note 2 3 2 3 4 6" xfId="3628"/>
    <cellStyle name="Note 2 3 2 3 4 7" xfId="3629"/>
    <cellStyle name="Note 2 3 2 3 4 8" xfId="3630"/>
    <cellStyle name="Note 2 3 2 3 4 9" xfId="3631"/>
    <cellStyle name="Note 2 3 2 3 5" xfId="3632"/>
    <cellStyle name="Note 2 3 2 3 6" xfId="3633"/>
    <cellStyle name="Note 2 3 2 3 7" xfId="3634"/>
    <cellStyle name="Note 2 3 2 3 8" xfId="3635"/>
    <cellStyle name="Note 2 3 2 3 9" xfId="3636"/>
    <cellStyle name="Note 2 3 2 4" xfId="3637"/>
    <cellStyle name="Note 2 3 2 4 10" xfId="3638"/>
    <cellStyle name="Note 2 3 2 4 2" xfId="3639"/>
    <cellStyle name="Note 2 3 2 4 3" xfId="3640"/>
    <cellStyle name="Note 2 3 2 4 4" xfId="3641"/>
    <cellStyle name="Note 2 3 2 4 5" xfId="3642"/>
    <cellStyle name="Note 2 3 2 4 6" xfId="3643"/>
    <cellStyle name="Note 2 3 2 4 7" xfId="3644"/>
    <cellStyle name="Note 2 3 2 4 8" xfId="3645"/>
    <cellStyle name="Note 2 3 2 4 9" xfId="3646"/>
    <cellStyle name="Note 2 3 2 5" xfId="3647"/>
    <cellStyle name="Note 2 3 2 5 10" xfId="3648"/>
    <cellStyle name="Note 2 3 2 5 2" xfId="3649"/>
    <cellStyle name="Note 2 3 2 5 3" xfId="3650"/>
    <cellStyle name="Note 2 3 2 5 4" xfId="3651"/>
    <cellStyle name="Note 2 3 2 5 5" xfId="3652"/>
    <cellStyle name="Note 2 3 2 5 6" xfId="3653"/>
    <cellStyle name="Note 2 3 2 5 7" xfId="3654"/>
    <cellStyle name="Note 2 3 2 5 8" xfId="3655"/>
    <cellStyle name="Note 2 3 2 5 9" xfId="3656"/>
    <cellStyle name="Note 2 3 2 6" xfId="3657"/>
    <cellStyle name="Note 2 3 2 6 2" xfId="3658"/>
    <cellStyle name="Note 2 3 2 6 3" xfId="3659"/>
    <cellStyle name="Note 2 3 2 6 4" xfId="3660"/>
    <cellStyle name="Note 2 3 2 6 5" xfId="3661"/>
    <cellStyle name="Note 2 3 2 6 6" xfId="3662"/>
    <cellStyle name="Note 2 3 2 6 7" xfId="3663"/>
    <cellStyle name="Note 2 3 2 6 8" xfId="3664"/>
    <cellStyle name="Note 2 3 2 6 9" xfId="3665"/>
    <cellStyle name="Note 2 3 2 7" xfId="3666"/>
    <cellStyle name="Note 2 3 2 8" xfId="3667"/>
    <cellStyle name="Note 2 3 2 9" xfId="3668"/>
    <cellStyle name="Note 2 3 3" xfId="3669"/>
    <cellStyle name="Note 2 3 3 10" xfId="3670"/>
    <cellStyle name="Note 2 3 3 11" xfId="3671"/>
    <cellStyle name="Note 2 3 3 12" xfId="3672"/>
    <cellStyle name="Note 2 3 3 13" xfId="3673"/>
    <cellStyle name="Note 2 3 3 2" xfId="3674"/>
    <cellStyle name="Note 2 3 3 2 10" xfId="3675"/>
    <cellStyle name="Note 2 3 3 2 2" xfId="3676"/>
    <cellStyle name="Note 2 3 3 2 3" xfId="3677"/>
    <cellStyle name="Note 2 3 3 2 4" xfId="3678"/>
    <cellStyle name="Note 2 3 3 2 5" xfId="3679"/>
    <cellStyle name="Note 2 3 3 2 6" xfId="3680"/>
    <cellStyle name="Note 2 3 3 2 7" xfId="3681"/>
    <cellStyle name="Note 2 3 3 2 8" xfId="3682"/>
    <cellStyle name="Note 2 3 3 2 9" xfId="3683"/>
    <cellStyle name="Note 2 3 3 3" xfId="3684"/>
    <cellStyle name="Note 2 3 3 3 10" xfId="3685"/>
    <cellStyle name="Note 2 3 3 3 2" xfId="3686"/>
    <cellStyle name="Note 2 3 3 3 3" xfId="3687"/>
    <cellStyle name="Note 2 3 3 3 4" xfId="3688"/>
    <cellStyle name="Note 2 3 3 3 5" xfId="3689"/>
    <cellStyle name="Note 2 3 3 3 6" xfId="3690"/>
    <cellStyle name="Note 2 3 3 3 7" xfId="3691"/>
    <cellStyle name="Note 2 3 3 3 8" xfId="3692"/>
    <cellStyle name="Note 2 3 3 3 9" xfId="3693"/>
    <cellStyle name="Note 2 3 3 4" xfId="3694"/>
    <cellStyle name="Note 2 3 3 4 2" xfId="3695"/>
    <cellStyle name="Note 2 3 3 4 3" xfId="3696"/>
    <cellStyle name="Note 2 3 3 4 4" xfId="3697"/>
    <cellStyle name="Note 2 3 3 4 5" xfId="3698"/>
    <cellStyle name="Note 2 3 3 4 6" xfId="3699"/>
    <cellStyle name="Note 2 3 3 4 7" xfId="3700"/>
    <cellStyle name="Note 2 3 3 4 8" xfId="3701"/>
    <cellStyle name="Note 2 3 3 4 9" xfId="3702"/>
    <cellStyle name="Note 2 3 3 5" xfId="3703"/>
    <cellStyle name="Note 2 3 3 6" xfId="3704"/>
    <cellStyle name="Note 2 3 3 7" xfId="3705"/>
    <cellStyle name="Note 2 3 3 8" xfId="3706"/>
    <cellStyle name="Note 2 3 3 9" xfId="3707"/>
    <cellStyle name="Note 2 3 4" xfId="3708"/>
    <cellStyle name="Note 2 3 4 10" xfId="3709"/>
    <cellStyle name="Note 2 3 4 11" xfId="3710"/>
    <cellStyle name="Note 2 3 4 12" xfId="3711"/>
    <cellStyle name="Note 2 3 4 13" xfId="3712"/>
    <cellStyle name="Note 2 3 4 2" xfId="3713"/>
    <cellStyle name="Note 2 3 4 2 10" xfId="3714"/>
    <cellStyle name="Note 2 3 4 2 2" xfId="3715"/>
    <cellStyle name="Note 2 3 4 2 3" xfId="3716"/>
    <cellStyle name="Note 2 3 4 2 4" xfId="3717"/>
    <cellStyle name="Note 2 3 4 2 5" xfId="3718"/>
    <cellStyle name="Note 2 3 4 2 6" xfId="3719"/>
    <cellStyle name="Note 2 3 4 2 7" xfId="3720"/>
    <cellStyle name="Note 2 3 4 2 8" xfId="3721"/>
    <cellStyle name="Note 2 3 4 2 9" xfId="3722"/>
    <cellStyle name="Note 2 3 4 3" xfId="3723"/>
    <cellStyle name="Note 2 3 4 3 10" xfId="3724"/>
    <cellStyle name="Note 2 3 4 3 2" xfId="3725"/>
    <cellStyle name="Note 2 3 4 3 3" xfId="3726"/>
    <cellStyle name="Note 2 3 4 3 4" xfId="3727"/>
    <cellStyle name="Note 2 3 4 3 5" xfId="3728"/>
    <cellStyle name="Note 2 3 4 3 6" xfId="3729"/>
    <cellStyle name="Note 2 3 4 3 7" xfId="3730"/>
    <cellStyle name="Note 2 3 4 3 8" xfId="3731"/>
    <cellStyle name="Note 2 3 4 3 9" xfId="3732"/>
    <cellStyle name="Note 2 3 4 4" xfId="3733"/>
    <cellStyle name="Note 2 3 4 4 2" xfId="3734"/>
    <cellStyle name="Note 2 3 4 4 3" xfId="3735"/>
    <cellStyle name="Note 2 3 4 4 4" xfId="3736"/>
    <cellStyle name="Note 2 3 4 4 5" xfId="3737"/>
    <cellStyle name="Note 2 3 4 4 6" xfId="3738"/>
    <cellStyle name="Note 2 3 4 4 7" xfId="3739"/>
    <cellStyle name="Note 2 3 4 4 8" xfId="3740"/>
    <cellStyle name="Note 2 3 4 4 9" xfId="3741"/>
    <cellStyle name="Note 2 3 4 5" xfId="3742"/>
    <cellStyle name="Note 2 3 4 6" xfId="3743"/>
    <cellStyle name="Note 2 3 4 7" xfId="3744"/>
    <cellStyle name="Note 2 3 4 8" xfId="3745"/>
    <cellStyle name="Note 2 3 4 9" xfId="3746"/>
    <cellStyle name="Note 2 3 5" xfId="3747"/>
    <cellStyle name="Note 2 3 5 10" xfId="3748"/>
    <cellStyle name="Note 2 3 5 2" xfId="3749"/>
    <cellStyle name="Note 2 3 5 3" xfId="3750"/>
    <cellStyle name="Note 2 3 5 4" xfId="3751"/>
    <cellStyle name="Note 2 3 5 5" xfId="3752"/>
    <cellStyle name="Note 2 3 5 6" xfId="3753"/>
    <cellStyle name="Note 2 3 5 7" xfId="3754"/>
    <cellStyle name="Note 2 3 5 8" xfId="3755"/>
    <cellStyle name="Note 2 3 5 9" xfId="3756"/>
    <cellStyle name="Note 2 3 6" xfId="3757"/>
    <cellStyle name="Note 2 3 6 10" xfId="3758"/>
    <cellStyle name="Note 2 3 6 2" xfId="3759"/>
    <cellStyle name="Note 2 3 6 3" xfId="3760"/>
    <cellStyle name="Note 2 3 6 4" xfId="3761"/>
    <cellStyle name="Note 2 3 6 5" xfId="3762"/>
    <cellStyle name="Note 2 3 6 6" xfId="3763"/>
    <cellStyle name="Note 2 3 6 7" xfId="3764"/>
    <cellStyle name="Note 2 3 6 8" xfId="3765"/>
    <cellStyle name="Note 2 3 6 9" xfId="3766"/>
    <cellStyle name="Note 2 3 7" xfId="3767"/>
    <cellStyle name="Note 2 3 7 2" xfId="3768"/>
    <cellStyle name="Note 2 3 7 3" xfId="3769"/>
    <cellStyle name="Note 2 3 7 4" xfId="3770"/>
    <cellStyle name="Note 2 3 7 5" xfId="3771"/>
    <cellStyle name="Note 2 3 7 6" xfId="3772"/>
    <cellStyle name="Note 2 3 7 7" xfId="3773"/>
    <cellStyle name="Note 2 3 7 8" xfId="3774"/>
    <cellStyle name="Note 2 3 7 9" xfId="3775"/>
    <cellStyle name="Note 2 3 8" xfId="3776"/>
    <cellStyle name="Note 2 3 9" xfId="3777"/>
    <cellStyle name="Note 2 4" xfId="3778"/>
    <cellStyle name="Note 2 4 10" xfId="3779"/>
    <cellStyle name="Note 2 4 11" xfId="3780"/>
    <cellStyle name="Note 2 4 12" xfId="3781"/>
    <cellStyle name="Note 2 4 13" xfId="3782"/>
    <cellStyle name="Note 2 4 14" xfId="3783"/>
    <cellStyle name="Note 2 4 15" xfId="3784"/>
    <cellStyle name="Note 2 4 16" xfId="3785"/>
    <cellStyle name="Note 2 4 2" xfId="3786"/>
    <cellStyle name="Note 2 4 2 10" xfId="3787"/>
    <cellStyle name="Note 2 4 2 11" xfId="3788"/>
    <cellStyle name="Note 2 4 2 12" xfId="3789"/>
    <cellStyle name="Note 2 4 2 13" xfId="3790"/>
    <cellStyle name="Note 2 4 2 14" xfId="3791"/>
    <cellStyle name="Note 2 4 2 15" xfId="3792"/>
    <cellStyle name="Note 2 4 2 2" xfId="3793"/>
    <cellStyle name="Note 2 4 2 2 10" xfId="3794"/>
    <cellStyle name="Note 2 4 2 2 11" xfId="3795"/>
    <cellStyle name="Note 2 4 2 2 12" xfId="3796"/>
    <cellStyle name="Note 2 4 2 2 13" xfId="3797"/>
    <cellStyle name="Note 2 4 2 2 2" xfId="3798"/>
    <cellStyle name="Note 2 4 2 2 2 10" xfId="3799"/>
    <cellStyle name="Note 2 4 2 2 2 2" xfId="3800"/>
    <cellStyle name="Note 2 4 2 2 2 3" xfId="3801"/>
    <cellStyle name="Note 2 4 2 2 2 4" xfId="3802"/>
    <cellStyle name="Note 2 4 2 2 2 5" xfId="3803"/>
    <cellStyle name="Note 2 4 2 2 2 6" xfId="3804"/>
    <cellStyle name="Note 2 4 2 2 2 7" xfId="3805"/>
    <cellStyle name="Note 2 4 2 2 2 8" xfId="3806"/>
    <cellStyle name="Note 2 4 2 2 2 9" xfId="3807"/>
    <cellStyle name="Note 2 4 2 2 3" xfId="3808"/>
    <cellStyle name="Note 2 4 2 2 3 10" xfId="3809"/>
    <cellStyle name="Note 2 4 2 2 3 2" xfId="3810"/>
    <cellStyle name="Note 2 4 2 2 3 3" xfId="3811"/>
    <cellStyle name="Note 2 4 2 2 3 4" xfId="3812"/>
    <cellStyle name="Note 2 4 2 2 3 5" xfId="3813"/>
    <cellStyle name="Note 2 4 2 2 3 6" xfId="3814"/>
    <cellStyle name="Note 2 4 2 2 3 7" xfId="3815"/>
    <cellStyle name="Note 2 4 2 2 3 8" xfId="3816"/>
    <cellStyle name="Note 2 4 2 2 3 9" xfId="3817"/>
    <cellStyle name="Note 2 4 2 2 4" xfId="3818"/>
    <cellStyle name="Note 2 4 2 2 4 2" xfId="3819"/>
    <cellStyle name="Note 2 4 2 2 4 3" xfId="3820"/>
    <cellStyle name="Note 2 4 2 2 4 4" xfId="3821"/>
    <cellStyle name="Note 2 4 2 2 4 5" xfId="3822"/>
    <cellStyle name="Note 2 4 2 2 4 6" xfId="3823"/>
    <cellStyle name="Note 2 4 2 2 4 7" xfId="3824"/>
    <cellStyle name="Note 2 4 2 2 4 8" xfId="3825"/>
    <cellStyle name="Note 2 4 2 2 4 9" xfId="3826"/>
    <cellStyle name="Note 2 4 2 2 5" xfId="3827"/>
    <cellStyle name="Note 2 4 2 2 6" xfId="3828"/>
    <cellStyle name="Note 2 4 2 2 7" xfId="3829"/>
    <cellStyle name="Note 2 4 2 2 8" xfId="3830"/>
    <cellStyle name="Note 2 4 2 2 9" xfId="3831"/>
    <cellStyle name="Note 2 4 2 3" xfId="3832"/>
    <cellStyle name="Note 2 4 2 3 10" xfId="3833"/>
    <cellStyle name="Note 2 4 2 3 11" xfId="3834"/>
    <cellStyle name="Note 2 4 2 3 12" xfId="3835"/>
    <cellStyle name="Note 2 4 2 3 13" xfId="3836"/>
    <cellStyle name="Note 2 4 2 3 2" xfId="3837"/>
    <cellStyle name="Note 2 4 2 3 2 10" xfId="3838"/>
    <cellStyle name="Note 2 4 2 3 2 2" xfId="3839"/>
    <cellStyle name="Note 2 4 2 3 2 3" xfId="3840"/>
    <cellStyle name="Note 2 4 2 3 2 4" xfId="3841"/>
    <cellStyle name="Note 2 4 2 3 2 5" xfId="3842"/>
    <cellStyle name="Note 2 4 2 3 2 6" xfId="3843"/>
    <cellStyle name="Note 2 4 2 3 2 7" xfId="3844"/>
    <cellStyle name="Note 2 4 2 3 2 8" xfId="3845"/>
    <cellStyle name="Note 2 4 2 3 2 9" xfId="3846"/>
    <cellStyle name="Note 2 4 2 3 3" xfId="3847"/>
    <cellStyle name="Note 2 4 2 3 3 10" xfId="3848"/>
    <cellStyle name="Note 2 4 2 3 3 2" xfId="3849"/>
    <cellStyle name="Note 2 4 2 3 3 3" xfId="3850"/>
    <cellStyle name="Note 2 4 2 3 3 4" xfId="3851"/>
    <cellStyle name="Note 2 4 2 3 3 5" xfId="3852"/>
    <cellStyle name="Note 2 4 2 3 3 6" xfId="3853"/>
    <cellStyle name="Note 2 4 2 3 3 7" xfId="3854"/>
    <cellStyle name="Note 2 4 2 3 3 8" xfId="3855"/>
    <cellStyle name="Note 2 4 2 3 3 9" xfId="3856"/>
    <cellStyle name="Note 2 4 2 3 4" xfId="3857"/>
    <cellStyle name="Note 2 4 2 3 4 2" xfId="3858"/>
    <cellStyle name="Note 2 4 2 3 4 3" xfId="3859"/>
    <cellStyle name="Note 2 4 2 3 4 4" xfId="3860"/>
    <cellStyle name="Note 2 4 2 3 4 5" xfId="3861"/>
    <cellStyle name="Note 2 4 2 3 4 6" xfId="3862"/>
    <cellStyle name="Note 2 4 2 3 4 7" xfId="3863"/>
    <cellStyle name="Note 2 4 2 3 4 8" xfId="3864"/>
    <cellStyle name="Note 2 4 2 3 4 9" xfId="3865"/>
    <cellStyle name="Note 2 4 2 3 5" xfId="3866"/>
    <cellStyle name="Note 2 4 2 3 6" xfId="3867"/>
    <cellStyle name="Note 2 4 2 3 7" xfId="3868"/>
    <cellStyle name="Note 2 4 2 3 8" xfId="3869"/>
    <cellStyle name="Note 2 4 2 3 9" xfId="3870"/>
    <cellStyle name="Note 2 4 2 4" xfId="3871"/>
    <cellStyle name="Note 2 4 2 4 10" xfId="3872"/>
    <cellStyle name="Note 2 4 2 4 2" xfId="3873"/>
    <cellStyle name="Note 2 4 2 4 3" xfId="3874"/>
    <cellStyle name="Note 2 4 2 4 4" xfId="3875"/>
    <cellStyle name="Note 2 4 2 4 5" xfId="3876"/>
    <cellStyle name="Note 2 4 2 4 6" xfId="3877"/>
    <cellStyle name="Note 2 4 2 4 7" xfId="3878"/>
    <cellStyle name="Note 2 4 2 4 8" xfId="3879"/>
    <cellStyle name="Note 2 4 2 4 9" xfId="3880"/>
    <cellStyle name="Note 2 4 2 5" xfId="3881"/>
    <cellStyle name="Note 2 4 2 5 10" xfId="3882"/>
    <cellStyle name="Note 2 4 2 5 2" xfId="3883"/>
    <cellStyle name="Note 2 4 2 5 3" xfId="3884"/>
    <cellStyle name="Note 2 4 2 5 4" xfId="3885"/>
    <cellStyle name="Note 2 4 2 5 5" xfId="3886"/>
    <cellStyle name="Note 2 4 2 5 6" xfId="3887"/>
    <cellStyle name="Note 2 4 2 5 7" xfId="3888"/>
    <cellStyle name="Note 2 4 2 5 8" xfId="3889"/>
    <cellStyle name="Note 2 4 2 5 9" xfId="3890"/>
    <cellStyle name="Note 2 4 2 6" xfId="3891"/>
    <cellStyle name="Note 2 4 2 6 2" xfId="3892"/>
    <cellStyle name="Note 2 4 2 6 3" xfId="3893"/>
    <cellStyle name="Note 2 4 2 6 4" xfId="3894"/>
    <cellStyle name="Note 2 4 2 6 5" xfId="3895"/>
    <cellStyle name="Note 2 4 2 6 6" xfId="3896"/>
    <cellStyle name="Note 2 4 2 6 7" xfId="3897"/>
    <cellStyle name="Note 2 4 2 6 8" xfId="3898"/>
    <cellStyle name="Note 2 4 2 6 9" xfId="3899"/>
    <cellStyle name="Note 2 4 2 7" xfId="3900"/>
    <cellStyle name="Note 2 4 2 8" xfId="3901"/>
    <cellStyle name="Note 2 4 2 9" xfId="3902"/>
    <cellStyle name="Note 2 4 3" xfId="3903"/>
    <cellStyle name="Note 2 4 3 10" xfId="3904"/>
    <cellStyle name="Note 2 4 3 11" xfId="3905"/>
    <cellStyle name="Note 2 4 3 12" xfId="3906"/>
    <cellStyle name="Note 2 4 3 13" xfId="3907"/>
    <cellStyle name="Note 2 4 3 2" xfId="3908"/>
    <cellStyle name="Note 2 4 3 2 10" xfId="3909"/>
    <cellStyle name="Note 2 4 3 2 2" xfId="3910"/>
    <cellStyle name="Note 2 4 3 2 3" xfId="3911"/>
    <cellStyle name="Note 2 4 3 2 4" xfId="3912"/>
    <cellStyle name="Note 2 4 3 2 5" xfId="3913"/>
    <cellStyle name="Note 2 4 3 2 6" xfId="3914"/>
    <cellStyle name="Note 2 4 3 2 7" xfId="3915"/>
    <cellStyle name="Note 2 4 3 2 8" xfId="3916"/>
    <cellStyle name="Note 2 4 3 2 9" xfId="3917"/>
    <cellStyle name="Note 2 4 3 3" xfId="3918"/>
    <cellStyle name="Note 2 4 3 3 10" xfId="3919"/>
    <cellStyle name="Note 2 4 3 3 2" xfId="3920"/>
    <cellStyle name="Note 2 4 3 3 3" xfId="3921"/>
    <cellStyle name="Note 2 4 3 3 4" xfId="3922"/>
    <cellStyle name="Note 2 4 3 3 5" xfId="3923"/>
    <cellStyle name="Note 2 4 3 3 6" xfId="3924"/>
    <cellStyle name="Note 2 4 3 3 7" xfId="3925"/>
    <cellStyle name="Note 2 4 3 3 8" xfId="3926"/>
    <cellStyle name="Note 2 4 3 3 9" xfId="3927"/>
    <cellStyle name="Note 2 4 3 4" xfId="3928"/>
    <cellStyle name="Note 2 4 3 4 2" xfId="3929"/>
    <cellStyle name="Note 2 4 3 4 3" xfId="3930"/>
    <cellStyle name="Note 2 4 3 4 4" xfId="3931"/>
    <cellStyle name="Note 2 4 3 4 5" xfId="3932"/>
    <cellStyle name="Note 2 4 3 4 6" xfId="3933"/>
    <cellStyle name="Note 2 4 3 4 7" xfId="3934"/>
    <cellStyle name="Note 2 4 3 4 8" xfId="3935"/>
    <cellStyle name="Note 2 4 3 4 9" xfId="3936"/>
    <cellStyle name="Note 2 4 3 5" xfId="3937"/>
    <cellStyle name="Note 2 4 3 6" xfId="3938"/>
    <cellStyle name="Note 2 4 3 7" xfId="3939"/>
    <cellStyle name="Note 2 4 3 8" xfId="3940"/>
    <cellStyle name="Note 2 4 3 9" xfId="3941"/>
    <cellStyle name="Note 2 4 4" xfId="3942"/>
    <cellStyle name="Note 2 4 4 10" xfId="3943"/>
    <cellStyle name="Note 2 4 4 11" xfId="3944"/>
    <cellStyle name="Note 2 4 4 12" xfId="3945"/>
    <cellStyle name="Note 2 4 4 13" xfId="3946"/>
    <cellStyle name="Note 2 4 4 2" xfId="3947"/>
    <cellStyle name="Note 2 4 4 2 10" xfId="3948"/>
    <cellStyle name="Note 2 4 4 2 2" xfId="3949"/>
    <cellStyle name="Note 2 4 4 2 3" xfId="3950"/>
    <cellStyle name="Note 2 4 4 2 4" xfId="3951"/>
    <cellStyle name="Note 2 4 4 2 5" xfId="3952"/>
    <cellStyle name="Note 2 4 4 2 6" xfId="3953"/>
    <cellStyle name="Note 2 4 4 2 7" xfId="3954"/>
    <cellStyle name="Note 2 4 4 2 8" xfId="3955"/>
    <cellStyle name="Note 2 4 4 2 9" xfId="3956"/>
    <cellStyle name="Note 2 4 4 3" xfId="3957"/>
    <cellStyle name="Note 2 4 4 3 10" xfId="3958"/>
    <cellStyle name="Note 2 4 4 3 2" xfId="3959"/>
    <cellStyle name="Note 2 4 4 3 3" xfId="3960"/>
    <cellStyle name="Note 2 4 4 3 4" xfId="3961"/>
    <cellStyle name="Note 2 4 4 3 5" xfId="3962"/>
    <cellStyle name="Note 2 4 4 3 6" xfId="3963"/>
    <cellStyle name="Note 2 4 4 3 7" xfId="3964"/>
    <cellStyle name="Note 2 4 4 3 8" xfId="3965"/>
    <cellStyle name="Note 2 4 4 3 9" xfId="3966"/>
    <cellStyle name="Note 2 4 4 4" xfId="3967"/>
    <cellStyle name="Note 2 4 4 4 2" xfId="3968"/>
    <cellStyle name="Note 2 4 4 4 3" xfId="3969"/>
    <cellStyle name="Note 2 4 4 4 4" xfId="3970"/>
    <cellStyle name="Note 2 4 4 4 5" xfId="3971"/>
    <cellStyle name="Note 2 4 4 4 6" xfId="3972"/>
    <cellStyle name="Note 2 4 4 4 7" xfId="3973"/>
    <cellStyle name="Note 2 4 4 4 8" xfId="3974"/>
    <cellStyle name="Note 2 4 4 4 9" xfId="3975"/>
    <cellStyle name="Note 2 4 4 5" xfId="3976"/>
    <cellStyle name="Note 2 4 4 6" xfId="3977"/>
    <cellStyle name="Note 2 4 4 7" xfId="3978"/>
    <cellStyle name="Note 2 4 4 8" xfId="3979"/>
    <cellStyle name="Note 2 4 4 9" xfId="3980"/>
    <cellStyle name="Note 2 4 5" xfId="3981"/>
    <cellStyle name="Note 2 4 5 10" xfId="3982"/>
    <cellStyle name="Note 2 4 5 2" xfId="3983"/>
    <cellStyle name="Note 2 4 5 3" xfId="3984"/>
    <cellStyle name="Note 2 4 5 4" xfId="3985"/>
    <cellStyle name="Note 2 4 5 5" xfId="3986"/>
    <cellStyle name="Note 2 4 5 6" xfId="3987"/>
    <cellStyle name="Note 2 4 5 7" xfId="3988"/>
    <cellStyle name="Note 2 4 5 8" xfId="3989"/>
    <cellStyle name="Note 2 4 5 9" xfId="3990"/>
    <cellStyle name="Note 2 4 6" xfId="3991"/>
    <cellStyle name="Note 2 4 6 10" xfId="3992"/>
    <cellStyle name="Note 2 4 6 2" xfId="3993"/>
    <cellStyle name="Note 2 4 6 3" xfId="3994"/>
    <cellStyle name="Note 2 4 6 4" xfId="3995"/>
    <cellStyle name="Note 2 4 6 5" xfId="3996"/>
    <cellStyle name="Note 2 4 6 6" xfId="3997"/>
    <cellStyle name="Note 2 4 6 7" xfId="3998"/>
    <cellStyle name="Note 2 4 6 8" xfId="3999"/>
    <cellStyle name="Note 2 4 6 9" xfId="4000"/>
    <cellStyle name="Note 2 4 7" xfId="4001"/>
    <cellStyle name="Note 2 4 7 2" xfId="4002"/>
    <cellStyle name="Note 2 4 7 3" xfId="4003"/>
    <cellStyle name="Note 2 4 7 4" xfId="4004"/>
    <cellStyle name="Note 2 4 7 5" xfId="4005"/>
    <cellStyle name="Note 2 4 7 6" xfId="4006"/>
    <cellStyle name="Note 2 4 7 7" xfId="4007"/>
    <cellStyle name="Note 2 4 7 8" xfId="4008"/>
    <cellStyle name="Note 2 4 7 9" xfId="4009"/>
    <cellStyle name="Note 2 4 8" xfId="4010"/>
    <cellStyle name="Note 2 4 9" xfId="4011"/>
    <cellStyle name="Note 2 5" xfId="4012"/>
    <cellStyle name="Note 2 5 10" xfId="4013"/>
    <cellStyle name="Note 2 5 11" xfId="4014"/>
    <cellStyle name="Note 2 5 12" xfId="4015"/>
    <cellStyle name="Note 2 5 13" xfId="4016"/>
    <cellStyle name="Note 2 5 14" xfId="4017"/>
    <cellStyle name="Note 2 5 15" xfId="4018"/>
    <cellStyle name="Note 2 5 16" xfId="4019"/>
    <cellStyle name="Note 2 5 2" xfId="4020"/>
    <cellStyle name="Note 2 5 2 10" xfId="4021"/>
    <cellStyle name="Note 2 5 2 11" xfId="4022"/>
    <cellStyle name="Note 2 5 2 12" xfId="4023"/>
    <cellStyle name="Note 2 5 2 13" xfId="4024"/>
    <cellStyle name="Note 2 5 2 14" xfId="4025"/>
    <cellStyle name="Note 2 5 2 15" xfId="4026"/>
    <cellStyle name="Note 2 5 2 2" xfId="4027"/>
    <cellStyle name="Note 2 5 2 2 10" xfId="4028"/>
    <cellStyle name="Note 2 5 2 2 11" xfId="4029"/>
    <cellStyle name="Note 2 5 2 2 12" xfId="4030"/>
    <cellStyle name="Note 2 5 2 2 13" xfId="4031"/>
    <cellStyle name="Note 2 5 2 2 2" xfId="4032"/>
    <cellStyle name="Note 2 5 2 2 2 10" xfId="4033"/>
    <cellStyle name="Note 2 5 2 2 2 2" xfId="4034"/>
    <cellStyle name="Note 2 5 2 2 2 3" xfId="4035"/>
    <cellStyle name="Note 2 5 2 2 2 4" xfId="4036"/>
    <cellStyle name="Note 2 5 2 2 2 5" xfId="4037"/>
    <cellStyle name="Note 2 5 2 2 2 6" xfId="4038"/>
    <cellStyle name="Note 2 5 2 2 2 7" xfId="4039"/>
    <cellStyle name="Note 2 5 2 2 2 8" xfId="4040"/>
    <cellStyle name="Note 2 5 2 2 2 9" xfId="4041"/>
    <cellStyle name="Note 2 5 2 2 3" xfId="4042"/>
    <cellStyle name="Note 2 5 2 2 3 10" xfId="4043"/>
    <cellStyle name="Note 2 5 2 2 3 2" xfId="4044"/>
    <cellStyle name="Note 2 5 2 2 3 3" xfId="4045"/>
    <cellStyle name="Note 2 5 2 2 3 4" xfId="4046"/>
    <cellStyle name="Note 2 5 2 2 3 5" xfId="4047"/>
    <cellStyle name="Note 2 5 2 2 3 6" xfId="4048"/>
    <cellStyle name="Note 2 5 2 2 3 7" xfId="4049"/>
    <cellStyle name="Note 2 5 2 2 3 8" xfId="4050"/>
    <cellStyle name="Note 2 5 2 2 3 9" xfId="4051"/>
    <cellStyle name="Note 2 5 2 2 4" xfId="4052"/>
    <cellStyle name="Note 2 5 2 2 4 2" xfId="4053"/>
    <cellStyle name="Note 2 5 2 2 4 3" xfId="4054"/>
    <cellStyle name="Note 2 5 2 2 4 4" xfId="4055"/>
    <cellStyle name="Note 2 5 2 2 4 5" xfId="4056"/>
    <cellStyle name="Note 2 5 2 2 4 6" xfId="4057"/>
    <cellStyle name="Note 2 5 2 2 4 7" xfId="4058"/>
    <cellStyle name="Note 2 5 2 2 4 8" xfId="4059"/>
    <cellStyle name="Note 2 5 2 2 4 9" xfId="4060"/>
    <cellStyle name="Note 2 5 2 2 5" xfId="4061"/>
    <cellStyle name="Note 2 5 2 2 6" xfId="4062"/>
    <cellStyle name="Note 2 5 2 2 7" xfId="4063"/>
    <cellStyle name="Note 2 5 2 2 8" xfId="4064"/>
    <cellStyle name="Note 2 5 2 2 9" xfId="4065"/>
    <cellStyle name="Note 2 5 2 3" xfId="4066"/>
    <cellStyle name="Note 2 5 2 3 10" xfId="4067"/>
    <cellStyle name="Note 2 5 2 3 11" xfId="4068"/>
    <cellStyle name="Note 2 5 2 3 12" xfId="4069"/>
    <cellStyle name="Note 2 5 2 3 13" xfId="4070"/>
    <cellStyle name="Note 2 5 2 3 2" xfId="4071"/>
    <cellStyle name="Note 2 5 2 3 2 10" xfId="4072"/>
    <cellStyle name="Note 2 5 2 3 2 2" xfId="4073"/>
    <cellStyle name="Note 2 5 2 3 2 3" xfId="4074"/>
    <cellStyle name="Note 2 5 2 3 2 4" xfId="4075"/>
    <cellStyle name="Note 2 5 2 3 2 5" xfId="4076"/>
    <cellStyle name="Note 2 5 2 3 2 6" xfId="4077"/>
    <cellStyle name="Note 2 5 2 3 2 7" xfId="4078"/>
    <cellStyle name="Note 2 5 2 3 2 8" xfId="4079"/>
    <cellStyle name="Note 2 5 2 3 2 9" xfId="4080"/>
    <cellStyle name="Note 2 5 2 3 3" xfId="4081"/>
    <cellStyle name="Note 2 5 2 3 3 10" xfId="4082"/>
    <cellStyle name="Note 2 5 2 3 3 2" xfId="4083"/>
    <cellStyle name="Note 2 5 2 3 3 3" xfId="4084"/>
    <cellStyle name="Note 2 5 2 3 3 4" xfId="4085"/>
    <cellStyle name="Note 2 5 2 3 3 5" xfId="4086"/>
    <cellStyle name="Note 2 5 2 3 3 6" xfId="4087"/>
    <cellStyle name="Note 2 5 2 3 3 7" xfId="4088"/>
    <cellStyle name="Note 2 5 2 3 3 8" xfId="4089"/>
    <cellStyle name="Note 2 5 2 3 3 9" xfId="4090"/>
    <cellStyle name="Note 2 5 2 3 4" xfId="4091"/>
    <cellStyle name="Note 2 5 2 3 4 2" xfId="4092"/>
    <cellStyle name="Note 2 5 2 3 4 3" xfId="4093"/>
    <cellStyle name="Note 2 5 2 3 4 4" xfId="4094"/>
    <cellStyle name="Note 2 5 2 3 4 5" xfId="4095"/>
    <cellStyle name="Note 2 5 2 3 4 6" xfId="4096"/>
    <cellStyle name="Note 2 5 2 3 4 7" xfId="4097"/>
    <cellStyle name="Note 2 5 2 3 4 8" xfId="4098"/>
    <cellStyle name="Note 2 5 2 3 4 9" xfId="4099"/>
    <cellStyle name="Note 2 5 2 3 5" xfId="4100"/>
    <cellStyle name="Note 2 5 2 3 6" xfId="4101"/>
    <cellStyle name="Note 2 5 2 3 7" xfId="4102"/>
    <cellStyle name="Note 2 5 2 3 8" xfId="4103"/>
    <cellStyle name="Note 2 5 2 3 9" xfId="4104"/>
    <cellStyle name="Note 2 5 2 4" xfId="4105"/>
    <cellStyle name="Note 2 5 2 4 10" xfId="4106"/>
    <cellStyle name="Note 2 5 2 4 2" xfId="4107"/>
    <cellStyle name="Note 2 5 2 4 3" xfId="4108"/>
    <cellStyle name="Note 2 5 2 4 4" xfId="4109"/>
    <cellStyle name="Note 2 5 2 4 5" xfId="4110"/>
    <cellStyle name="Note 2 5 2 4 6" xfId="4111"/>
    <cellStyle name="Note 2 5 2 4 7" xfId="4112"/>
    <cellStyle name="Note 2 5 2 4 8" xfId="4113"/>
    <cellStyle name="Note 2 5 2 4 9" xfId="4114"/>
    <cellStyle name="Note 2 5 2 5" xfId="4115"/>
    <cellStyle name="Note 2 5 2 5 10" xfId="4116"/>
    <cellStyle name="Note 2 5 2 5 2" xfId="4117"/>
    <cellStyle name="Note 2 5 2 5 3" xfId="4118"/>
    <cellStyle name="Note 2 5 2 5 4" xfId="4119"/>
    <cellStyle name="Note 2 5 2 5 5" xfId="4120"/>
    <cellStyle name="Note 2 5 2 5 6" xfId="4121"/>
    <cellStyle name="Note 2 5 2 5 7" xfId="4122"/>
    <cellStyle name="Note 2 5 2 5 8" xfId="4123"/>
    <cellStyle name="Note 2 5 2 5 9" xfId="4124"/>
    <cellStyle name="Note 2 5 2 6" xfId="4125"/>
    <cellStyle name="Note 2 5 2 6 2" xfId="4126"/>
    <cellStyle name="Note 2 5 2 6 3" xfId="4127"/>
    <cellStyle name="Note 2 5 2 6 4" xfId="4128"/>
    <cellStyle name="Note 2 5 2 6 5" xfId="4129"/>
    <cellStyle name="Note 2 5 2 6 6" xfId="4130"/>
    <cellStyle name="Note 2 5 2 6 7" xfId="4131"/>
    <cellStyle name="Note 2 5 2 6 8" xfId="4132"/>
    <cellStyle name="Note 2 5 2 6 9" xfId="4133"/>
    <cellStyle name="Note 2 5 2 7" xfId="4134"/>
    <cellStyle name="Note 2 5 2 8" xfId="4135"/>
    <cellStyle name="Note 2 5 2 9" xfId="4136"/>
    <cellStyle name="Note 2 5 3" xfId="4137"/>
    <cellStyle name="Note 2 5 3 10" xfId="4138"/>
    <cellStyle name="Note 2 5 3 11" xfId="4139"/>
    <cellStyle name="Note 2 5 3 12" xfId="4140"/>
    <cellStyle name="Note 2 5 3 13" xfId="4141"/>
    <cellStyle name="Note 2 5 3 2" xfId="4142"/>
    <cellStyle name="Note 2 5 3 2 10" xfId="4143"/>
    <cellStyle name="Note 2 5 3 2 2" xfId="4144"/>
    <cellStyle name="Note 2 5 3 2 3" xfId="4145"/>
    <cellStyle name="Note 2 5 3 2 4" xfId="4146"/>
    <cellStyle name="Note 2 5 3 2 5" xfId="4147"/>
    <cellStyle name="Note 2 5 3 2 6" xfId="4148"/>
    <cellStyle name="Note 2 5 3 2 7" xfId="4149"/>
    <cellStyle name="Note 2 5 3 2 8" xfId="4150"/>
    <cellStyle name="Note 2 5 3 2 9" xfId="4151"/>
    <cellStyle name="Note 2 5 3 3" xfId="4152"/>
    <cellStyle name="Note 2 5 3 3 10" xfId="4153"/>
    <cellStyle name="Note 2 5 3 3 2" xfId="4154"/>
    <cellStyle name="Note 2 5 3 3 3" xfId="4155"/>
    <cellStyle name="Note 2 5 3 3 4" xfId="4156"/>
    <cellStyle name="Note 2 5 3 3 5" xfId="4157"/>
    <cellStyle name="Note 2 5 3 3 6" xfId="4158"/>
    <cellStyle name="Note 2 5 3 3 7" xfId="4159"/>
    <cellStyle name="Note 2 5 3 3 8" xfId="4160"/>
    <cellStyle name="Note 2 5 3 3 9" xfId="4161"/>
    <cellStyle name="Note 2 5 3 4" xfId="4162"/>
    <cellStyle name="Note 2 5 3 4 2" xfId="4163"/>
    <cellStyle name="Note 2 5 3 4 3" xfId="4164"/>
    <cellStyle name="Note 2 5 3 4 4" xfId="4165"/>
    <cellStyle name="Note 2 5 3 4 5" xfId="4166"/>
    <cellStyle name="Note 2 5 3 4 6" xfId="4167"/>
    <cellStyle name="Note 2 5 3 4 7" xfId="4168"/>
    <cellStyle name="Note 2 5 3 4 8" xfId="4169"/>
    <cellStyle name="Note 2 5 3 4 9" xfId="4170"/>
    <cellStyle name="Note 2 5 3 5" xfId="4171"/>
    <cellStyle name="Note 2 5 3 6" xfId="4172"/>
    <cellStyle name="Note 2 5 3 7" xfId="4173"/>
    <cellStyle name="Note 2 5 3 8" xfId="4174"/>
    <cellStyle name="Note 2 5 3 9" xfId="4175"/>
    <cellStyle name="Note 2 5 4" xfId="4176"/>
    <cellStyle name="Note 2 5 4 10" xfId="4177"/>
    <cellStyle name="Note 2 5 4 11" xfId="4178"/>
    <cellStyle name="Note 2 5 4 12" xfId="4179"/>
    <cellStyle name="Note 2 5 4 13" xfId="4180"/>
    <cellStyle name="Note 2 5 4 2" xfId="4181"/>
    <cellStyle name="Note 2 5 4 2 10" xfId="4182"/>
    <cellStyle name="Note 2 5 4 2 2" xfId="4183"/>
    <cellStyle name="Note 2 5 4 2 3" xfId="4184"/>
    <cellStyle name="Note 2 5 4 2 4" xfId="4185"/>
    <cellStyle name="Note 2 5 4 2 5" xfId="4186"/>
    <cellStyle name="Note 2 5 4 2 6" xfId="4187"/>
    <cellStyle name="Note 2 5 4 2 7" xfId="4188"/>
    <cellStyle name="Note 2 5 4 2 8" xfId="4189"/>
    <cellStyle name="Note 2 5 4 2 9" xfId="4190"/>
    <cellStyle name="Note 2 5 4 3" xfId="4191"/>
    <cellStyle name="Note 2 5 4 3 10" xfId="4192"/>
    <cellStyle name="Note 2 5 4 3 2" xfId="4193"/>
    <cellStyle name="Note 2 5 4 3 3" xfId="4194"/>
    <cellStyle name="Note 2 5 4 3 4" xfId="4195"/>
    <cellStyle name="Note 2 5 4 3 5" xfId="4196"/>
    <cellStyle name="Note 2 5 4 3 6" xfId="4197"/>
    <cellStyle name="Note 2 5 4 3 7" xfId="4198"/>
    <cellStyle name="Note 2 5 4 3 8" xfId="4199"/>
    <cellStyle name="Note 2 5 4 3 9" xfId="4200"/>
    <cellStyle name="Note 2 5 4 4" xfId="4201"/>
    <cellStyle name="Note 2 5 4 4 2" xfId="4202"/>
    <cellStyle name="Note 2 5 4 4 3" xfId="4203"/>
    <cellStyle name="Note 2 5 4 4 4" xfId="4204"/>
    <cellStyle name="Note 2 5 4 4 5" xfId="4205"/>
    <cellStyle name="Note 2 5 4 4 6" xfId="4206"/>
    <cellStyle name="Note 2 5 4 4 7" xfId="4207"/>
    <cellStyle name="Note 2 5 4 4 8" xfId="4208"/>
    <cellStyle name="Note 2 5 4 4 9" xfId="4209"/>
    <cellStyle name="Note 2 5 4 5" xfId="4210"/>
    <cellStyle name="Note 2 5 4 6" xfId="4211"/>
    <cellStyle name="Note 2 5 4 7" xfId="4212"/>
    <cellStyle name="Note 2 5 4 8" xfId="4213"/>
    <cellStyle name="Note 2 5 4 9" xfId="4214"/>
    <cellStyle name="Note 2 5 5" xfId="4215"/>
    <cellStyle name="Note 2 5 5 10" xfId="4216"/>
    <cellStyle name="Note 2 5 5 2" xfId="4217"/>
    <cellStyle name="Note 2 5 5 3" xfId="4218"/>
    <cellStyle name="Note 2 5 5 4" xfId="4219"/>
    <cellStyle name="Note 2 5 5 5" xfId="4220"/>
    <cellStyle name="Note 2 5 5 6" xfId="4221"/>
    <cellStyle name="Note 2 5 5 7" xfId="4222"/>
    <cellStyle name="Note 2 5 5 8" xfId="4223"/>
    <cellStyle name="Note 2 5 5 9" xfId="4224"/>
    <cellStyle name="Note 2 5 6" xfId="4225"/>
    <cellStyle name="Note 2 5 6 10" xfId="4226"/>
    <cellStyle name="Note 2 5 6 2" xfId="4227"/>
    <cellStyle name="Note 2 5 6 3" xfId="4228"/>
    <cellStyle name="Note 2 5 6 4" xfId="4229"/>
    <cellStyle name="Note 2 5 6 5" xfId="4230"/>
    <cellStyle name="Note 2 5 6 6" xfId="4231"/>
    <cellStyle name="Note 2 5 6 7" xfId="4232"/>
    <cellStyle name="Note 2 5 6 8" xfId="4233"/>
    <cellStyle name="Note 2 5 6 9" xfId="4234"/>
    <cellStyle name="Note 2 5 7" xfId="4235"/>
    <cellStyle name="Note 2 5 7 2" xfId="4236"/>
    <cellStyle name="Note 2 5 7 3" xfId="4237"/>
    <cellStyle name="Note 2 5 7 4" xfId="4238"/>
    <cellStyle name="Note 2 5 7 5" xfId="4239"/>
    <cellStyle name="Note 2 5 7 6" xfId="4240"/>
    <cellStyle name="Note 2 5 7 7" xfId="4241"/>
    <cellStyle name="Note 2 5 7 8" xfId="4242"/>
    <cellStyle name="Note 2 5 7 9" xfId="4243"/>
    <cellStyle name="Note 2 5 8" xfId="4244"/>
    <cellStyle name="Note 2 5 9" xfId="4245"/>
    <cellStyle name="Note 2 6" xfId="4246"/>
    <cellStyle name="Note 2 6 10" xfId="4247"/>
    <cellStyle name="Note 2 6 11" xfId="4248"/>
    <cellStyle name="Note 2 6 12" xfId="4249"/>
    <cellStyle name="Note 2 6 13" xfId="4250"/>
    <cellStyle name="Note 2 6 14" xfId="4251"/>
    <cellStyle name="Note 2 6 15" xfId="4252"/>
    <cellStyle name="Note 2 6 16" xfId="4253"/>
    <cellStyle name="Note 2 6 2" xfId="4254"/>
    <cellStyle name="Note 2 6 2 10" xfId="4255"/>
    <cellStyle name="Note 2 6 2 11" xfId="4256"/>
    <cellStyle name="Note 2 6 2 12" xfId="4257"/>
    <cellStyle name="Note 2 6 2 13" xfId="4258"/>
    <cellStyle name="Note 2 6 2 14" xfId="4259"/>
    <cellStyle name="Note 2 6 2 15" xfId="4260"/>
    <cellStyle name="Note 2 6 2 2" xfId="4261"/>
    <cellStyle name="Note 2 6 2 2 10" xfId="4262"/>
    <cellStyle name="Note 2 6 2 2 11" xfId="4263"/>
    <cellStyle name="Note 2 6 2 2 12" xfId="4264"/>
    <cellStyle name="Note 2 6 2 2 13" xfId="4265"/>
    <cellStyle name="Note 2 6 2 2 2" xfId="4266"/>
    <cellStyle name="Note 2 6 2 2 2 10" xfId="4267"/>
    <cellStyle name="Note 2 6 2 2 2 2" xfId="4268"/>
    <cellStyle name="Note 2 6 2 2 2 3" xfId="4269"/>
    <cellStyle name="Note 2 6 2 2 2 4" xfId="4270"/>
    <cellStyle name="Note 2 6 2 2 2 5" xfId="4271"/>
    <cellStyle name="Note 2 6 2 2 2 6" xfId="4272"/>
    <cellStyle name="Note 2 6 2 2 2 7" xfId="4273"/>
    <cellStyle name="Note 2 6 2 2 2 8" xfId="4274"/>
    <cellStyle name="Note 2 6 2 2 2 9" xfId="4275"/>
    <cellStyle name="Note 2 6 2 2 3" xfId="4276"/>
    <cellStyle name="Note 2 6 2 2 3 10" xfId="4277"/>
    <cellStyle name="Note 2 6 2 2 3 2" xfId="4278"/>
    <cellStyle name="Note 2 6 2 2 3 3" xfId="4279"/>
    <cellStyle name="Note 2 6 2 2 3 4" xfId="4280"/>
    <cellStyle name="Note 2 6 2 2 3 5" xfId="4281"/>
    <cellStyle name="Note 2 6 2 2 3 6" xfId="4282"/>
    <cellStyle name="Note 2 6 2 2 3 7" xfId="4283"/>
    <cellStyle name="Note 2 6 2 2 3 8" xfId="4284"/>
    <cellStyle name="Note 2 6 2 2 3 9" xfId="4285"/>
    <cellStyle name="Note 2 6 2 2 4" xfId="4286"/>
    <cellStyle name="Note 2 6 2 2 4 2" xfId="4287"/>
    <cellStyle name="Note 2 6 2 2 4 3" xfId="4288"/>
    <cellStyle name="Note 2 6 2 2 4 4" xfId="4289"/>
    <cellStyle name="Note 2 6 2 2 4 5" xfId="4290"/>
    <cellStyle name="Note 2 6 2 2 4 6" xfId="4291"/>
    <cellStyle name="Note 2 6 2 2 4 7" xfId="4292"/>
    <cellStyle name="Note 2 6 2 2 4 8" xfId="4293"/>
    <cellStyle name="Note 2 6 2 2 4 9" xfId="4294"/>
    <cellStyle name="Note 2 6 2 2 5" xfId="4295"/>
    <cellStyle name="Note 2 6 2 2 6" xfId="4296"/>
    <cellStyle name="Note 2 6 2 2 7" xfId="4297"/>
    <cellStyle name="Note 2 6 2 2 8" xfId="4298"/>
    <cellStyle name="Note 2 6 2 2 9" xfId="4299"/>
    <cellStyle name="Note 2 6 2 3" xfId="4300"/>
    <cellStyle name="Note 2 6 2 3 10" xfId="4301"/>
    <cellStyle name="Note 2 6 2 3 11" xfId="4302"/>
    <cellStyle name="Note 2 6 2 3 12" xfId="4303"/>
    <cellStyle name="Note 2 6 2 3 13" xfId="4304"/>
    <cellStyle name="Note 2 6 2 3 2" xfId="4305"/>
    <cellStyle name="Note 2 6 2 3 2 10" xfId="4306"/>
    <cellStyle name="Note 2 6 2 3 2 2" xfId="4307"/>
    <cellStyle name="Note 2 6 2 3 2 3" xfId="4308"/>
    <cellStyle name="Note 2 6 2 3 2 4" xfId="4309"/>
    <cellStyle name="Note 2 6 2 3 2 5" xfId="4310"/>
    <cellStyle name="Note 2 6 2 3 2 6" xfId="4311"/>
    <cellStyle name="Note 2 6 2 3 2 7" xfId="4312"/>
    <cellStyle name="Note 2 6 2 3 2 8" xfId="4313"/>
    <cellStyle name="Note 2 6 2 3 2 9" xfId="4314"/>
    <cellStyle name="Note 2 6 2 3 3" xfId="4315"/>
    <cellStyle name="Note 2 6 2 3 3 10" xfId="4316"/>
    <cellStyle name="Note 2 6 2 3 3 2" xfId="4317"/>
    <cellStyle name="Note 2 6 2 3 3 3" xfId="4318"/>
    <cellStyle name="Note 2 6 2 3 3 4" xfId="4319"/>
    <cellStyle name="Note 2 6 2 3 3 5" xfId="4320"/>
    <cellStyle name="Note 2 6 2 3 3 6" xfId="4321"/>
    <cellStyle name="Note 2 6 2 3 3 7" xfId="4322"/>
    <cellStyle name="Note 2 6 2 3 3 8" xfId="4323"/>
    <cellStyle name="Note 2 6 2 3 3 9" xfId="4324"/>
    <cellStyle name="Note 2 6 2 3 4" xfId="4325"/>
    <cellStyle name="Note 2 6 2 3 4 2" xfId="4326"/>
    <cellStyle name="Note 2 6 2 3 4 3" xfId="4327"/>
    <cellStyle name="Note 2 6 2 3 4 4" xfId="4328"/>
    <cellStyle name="Note 2 6 2 3 4 5" xfId="4329"/>
    <cellStyle name="Note 2 6 2 3 4 6" xfId="4330"/>
    <cellStyle name="Note 2 6 2 3 4 7" xfId="4331"/>
    <cellStyle name="Note 2 6 2 3 4 8" xfId="4332"/>
    <cellStyle name="Note 2 6 2 3 4 9" xfId="4333"/>
    <cellStyle name="Note 2 6 2 3 5" xfId="4334"/>
    <cellStyle name="Note 2 6 2 3 6" xfId="4335"/>
    <cellStyle name="Note 2 6 2 3 7" xfId="4336"/>
    <cellStyle name="Note 2 6 2 3 8" xfId="4337"/>
    <cellStyle name="Note 2 6 2 3 9" xfId="4338"/>
    <cellStyle name="Note 2 6 2 4" xfId="4339"/>
    <cellStyle name="Note 2 6 2 4 10" xfId="4340"/>
    <cellStyle name="Note 2 6 2 4 2" xfId="4341"/>
    <cellStyle name="Note 2 6 2 4 3" xfId="4342"/>
    <cellStyle name="Note 2 6 2 4 4" xfId="4343"/>
    <cellStyle name="Note 2 6 2 4 5" xfId="4344"/>
    <cellStyle name="Note 2 6 2 4 6" xfId="4345"/>
    <cellStyle name="Note 2 6 2 4 7" xfId="4346"/>
    <cellStyle name="Note 2 6 2 4 8" xfId="4347"/>
    <cellStyle name="Note 2 6 2 4 9" xfId="4348"/>
    <cellStyle name="Note 2 6 2 5" xfId="4349"/>
    <cellStyle name="Note 2 6 2 5 10" xfId="4350"/>
    <cellStyle name="Note 2 6 2 5 2" xfId="4351"/>
    <cellStyle name="Note 2 6 2 5 3" xfId="4352"/>
    <cellStyle name="Note 2 6 2 5 4" xfId="4353"/>
    <cellStyle name="Note 2 6 2 5 5" xfId="4354"/>
    <cellStyle name="Note 2 6 2 5 6" xfId="4355"/>
    <cellStyle name="Note 2 6 2 5 7" xfId="4356"/>
    <cellStyle name="Note 2 6 2 5 8" xfId="4357"/>
    <cellStyle name="Note 2 6 2 5 9" xfId="4358"/>
    <cellStyle name="Note 2 6 2 6" xfId="4359"/>
    <cellStyle name="Note 2 6 2 6 2" xfId="4360"/>
    <cellStyle name="Note 2 6 2 6 3" xfId="4361"/>
    <cellStyle name="Note 2 6 2 6 4" xfId="4362"/>
    <cellStyle name="Note 2 6 2 6 5" xfId="4363"/>
    <cellStyle name="Note 2 6 2 6 6" xfId="4364"/>
    <cellStyle name="Note 2 6 2 6 7" xfId="4365"/>
    <cellStyle name="Note 2 6 2 6 8" xfId="4366"/>
    <cellStyle name="Note 2 6 2 6 9" xfId="4367"/>
    <cellStyle name="Note 2 6 2 7" xfId="4368"/>
    <cellStyle name="Note 2 6 2 8" xfId="4369"/>
    <cellStyle name="Note 2 6 2 9" xfId="4370"/>
    <cellStyle name="Note 2 6 3" xfId="4371"/>
    <cellStyle name="Note 2 6 3 10" xfId="4372"/>
    <cellStyle name="Note 2 6 3 11" xfId="4373"/>
    <cellStyle name="Note 2 6 3 12" xfId="4374"/>
    <cellStyle name="Note 2 6 3 13" xfId="4375"/>
    <cellStyle name="Note 2 6 3 2" xfId="4376"/>
    <cellStyle name="Note 2 6 3 2 10" xfId="4377"/>
    <cellStyle name="Note 2 6 3 2 2" xfId="4378"/>
    <cellStyle name="Note 2 6 3 2 3" xfId="4379"/>
    <cellStyle name="Note 2 6 3 2 4" xfId="4380"/>
    <cellStyle name="Note 2 6 3 2 5" xfId="4381"/>
    <cellStyle name="Note 2 6 3 2 6" xfId="4382"/>
    <cellStyle name="Note 2 6 3 2 7" xfId="4383"/>
    <cellStyle name="Note 2 6 3 2 8" xfId="4384"/>
    <cellStyle name="Note 2 6 3 2 9" xfId="4385"/>
    <cellStyle name="Note 2 6 3 3" xfId="4386"/>
    <cellStyle name="Note 2 6 3 3 10" xfId="4387"/>
    <cellStyle name="Note 2 6 3 3 2" xfId="4388"/>
    <cellStyle name="Note 2 6 3 3 3" xfId="4389"/>
    <cellStyle name="Note 2 6 3 3 4" xfId="4390"/>
    <cellStyle name="Note 2 6 3 3 5" xfId="4391"/>
    <cellStyle name="Note 2 6 3 3 6" xfId="4392"/>
    <cellStyle name="Note 2 6 3 3 7" xfId="4393"/>
    <cellStyle name="Note 2 6 3 3 8" xfId="4394"/>
    <cellStyle name="Note 2 6 3 3 9" xfId="4395"/>
    <cellStyle name="Note 2 6 3 4" xfId="4396"/>
    <cellStyle name="Note 2 6 3 4 2" xfId="4397"/>
    <cellStyle name="Note 2 6 3 4 3" xfId="4398"/>
    <cellStyle name="Note 2 6 3 4 4" xfId="4399"/>
    <cellStyle name="Note 2 6 3 4 5" xfId="4400"/>
    <cellStyle name="Note 2 6 3 4 6" xfId="4401"/>
    <cellStyle name="Note 2 6 3 4 7" xfId="4402"/>
    <cellStyle name="Note 2 6 3 4 8" xfId="4403"/>
    <cellStyle name="Note 2 6 3 4 9" xfId="4404"/>
    <cellStyle name="Note 2 6 3 5" xfId="4405"/>
    <cellStyle name="Note 2 6 3 6" xfId="4406"/>
    <cellStyle name="Note 2 6 3 7" xfId="4407"/>
    <cellStyle name="Note 2 6 3 8" xfId="4408"/>
    <cellStyle name="Note 2 6 3 9" xfId="4409"/>
    <cellStyle name="Note 2 6 4" xfId="4410"/>
    <cellStyle name="Note 2 6 4 10" xfId="4411"/>
    <cellStyle name="Note 2 6 4 11" xfId="4412"/>
    <cellStyle name="Note 2 6 4 12" xfId="4413"/>
    <cellStyle name="Note 2 6 4 13" xfId="4414"/>
    <cellStyle name="Note 2 6 4 2" xfId="4415"/>
    <cellStyle name="Note 2 6 4 2 10" xfId="4416"/>
    <cellStyle name="Note 2 6 4 2 2" xfId="4417"/>
    <cellStyle name="Note 2 6 4 2 3" xfId="4418"/>
    <cellStyle name="Note 2 6 4 2 4" xfId="4419"/>
    <cellStyle name="Note 2 6 4 2 5" xfId="4420"/>
    <cellStyle name="Note 2 6 4 2 6" xfId="4421"/>
    <cellStyle name="Note 2 6 4 2 7" xfId="4422"/>
    <cellStyle name="Note 2 6 4 2 8" xfId="4423"/>
    <cellStyle name="Note 2 6 4 2 9" xfId="4424"/>
    <cellStyle name="Note 2 6 4 3" xfId="4425"/>
    <cellStyle name="Note 2 6 4 3 10" xfId="4426"/>
    <cellStyle name="Note 2 6 4 3 2" xfId="4427"/>
    <cellStyle name="Note 2 6 4 3 3" xfId="4428"/>
    <cellStyle name="Note 2 6 4 3 4" xfId="4429"/>
    <cellStyle name="Note 2 6 4 3 5" xfId="4430"/>
    <cellStyle name="Note 2 6 4 3 6" xfId="4431"/>
    <cellStyle name="Note 2 6 4 3 7" xfId="4432"/>
    <cellStyle name="Note 2 6 4 3 8" xfId="4433"/>
    <cellStyle name="Note 2 6 4 3 9" xfId="4434"/>
    <cellStyle name="Note 2 6 4 4" xfId="4435"/>
    <cellStyle name="Note 2 6 4 4 2" xfId="4436"/>
    <cellStyle name="Note 2 6 4 4 3" xfId="4437"/>
    <cellStyle name="Note 2 6 4 4 4" xfId="4438"/>
    <cellStyle name="Note 2 6 4 4 5" xfId="4439"/>
    <cellStyle name="Note 2 6 4 4 6" xfId="4440"/>
    <cellStyle name="Note 2 6 4 4 7" xfId="4441"/>
    <cellStyle name="Note 2 6 4 4 8" xfId="4442"/>
    <cellStyle name="Note 2 6 4 4 9" xfId="4443"/>
    <cellStyle name="Note 2 6 4 5" xfId="4444"/>
    <cellStyle name="Note 2 6 4 6" xfId="4445"/>
    <cellStyle name="Note 2 6 4 7" xfId="4446"/>
    <cellStyle name="Note 2 6 4 8" xfId="4447"/>
    <cellStyle name="Note 2 6 4 9" xfId="4448"/>
    <cellStyle name="Note 2 6 5" xfId="4449"/>
    <cellStyle name="Note 2 6 5 10" xfId="4450"/>
    <cellStyle name="Note 2 6 5 2" xfId="4451"/>
    <cellStyle name="Note 2 6 5 3" xfId="4452"/>
    <cellStyle name="Note 2 6 5 4" xfId="4453"/>
    <cellStyle name="Note 2 6 5 5" xfId="4454"/>
    <cellStyle name="Note 2 6 5 6" xfId="4455"/>
    <cellStyle name="Note 2 6 5 7" xfId="4456"/>
    <cellStyle name="Note 2 6 5 8" xfId="4457"/>
    <cellStyle name="Note 2 6 5 9" xfId="4458"/>
    <cellStyle name="Note 2 6 6" xfId="4459"/>
    <cellStyle name="Note 2 6 6 10" xfId="4460"/>
    <cellStyle name="Note 2 6 6 2" xfId="4461"/>
    <cellStyle name="Note 2 6 6 3" xfId="4462"/>
    <cellStyle name="Note 2 6 6 4" xfId="4463"/>
    <cellStyle name="Note 2 6 6 5" xfId="4464"/>
    <cellStyle name="Note 2 6 6 6" xfId="4465"/>
    <cellStyle name="Note 2 6 6 7" xfId="4466"/>
    <cellStyle name="Note 2 6 6 8" xfId="4467"/>
    <cellStyle name="Note 2 6 6 9" xfId="4468"/>
    <cellStyle name="Note 2 6 7" xfId="4469"/>
    <cellStyle name="Note 2 6 7 2" xfId="4470"/>
    <cellStyle name="Note 2 6 7 3" xfId="4471"/>
    <cellStyle name="Note 2 6 7 4" xfId="4472"/>
    <cellStyle name="Note 2 6 7 5" xfId="4473"/>
    <cellStyle name="Note 2 6 7 6" xfId="4474"/>
    <cellStyle name="Note 2 6 7 7" xfId="4475"/>
    <cellStyle name="Note 2 6 7 8" xfId="4476"/>
    <cellStyle name="Note 2 6 7 9" xfId="4477"/>
    <cellStyle name="Note 2 6 8" xfId="4478"/>
    <cellStyle name="Note 2 6 9" xfId="4479"/>
    <cellStyle name="Note 2 7" xfId="4480"/>
    <cellStyle name="Note 2 7 10" xfId="4481"/>
    <cellStyle name="Note 2 7 11" xfId="4482"/>
    <cellStyle name="Note 2 7 12" xfId="4483"/>
    <cellStyle name="Note 2 7 13" xfId="4484"/>
    <cellStyle name="Note 2 7 2" xfId="4485"/>
    <cellStyle name="Note 2 7 2 10" xfId="4486"/>
    <cellStyle name="Note 2 7 2 2" xfId="4487"/>
    <cellStyle name="Note 2 7 2 3" xfId="4488"/>
    <cellStyle name="Note 2 7 2 4" xfId="4489"/>
    <cellStyle name="Note 2 7 2 5" xfId="4490"/>
    <cellStyle name="Note 2 7 2 6" xfId="4491"/>
    <cellStyle name="Note 2 7 2 7" xfId="4492"/>
    <cellStyle name="Note 2 7 2 8" xfId="4493"/>
    <cellStyle name="Note 2 7 2 9" xfId="4494"/>
    <cellStyle name="Note 2 7 3" xfId="4495"/>
    <cellStyle name="Note 2 7 3 10" xfId="4496"/>
    <cellStyle name="Note 2 7 3 2" xfId="4497"/>
    <cellStyle name="Note 2 7 3 3" xfId="4498"/>
    <cellStyle name="Note 2 7 3 4" xfId="4499"/>
    <cellStyle name="Note 2 7 3 5" xfId="4500"/>
    <cellStyle name="Note 2 7 3 6" xfId="4501"/>
    <cellStyle name="Note 2 7 3 7" xfId="4502"/>
    <cellStyle name="Note 2 7 3 8" xfId="4503"/>
    <cellStyle name="Note 2 7 3 9" xfId="4504"/>
    <cellStyle name="Note 2 7 4" xfId="4505"/>
    <cellStyle name="Note 2 7 4 2" xfId="4506"/>
    <cellStyle name="Note 2 7 4 3" xfId="4507"/>
    <cellStyle name="Note 2 7 4 4" xfId="4508"/>
    <cellStyle name="Note 2 7 4 5" xfId="4509"/>
    <cellStyle name="Note 2 7 4 6" xfId="4510"/>
    <cellStyle name="Note 2 7 4 7" xfId="4511"/>
    <cellStyle name="Note 2 7 4 8" xfId="4512"/>
    <cellStyle name="Note 2 7 4 9" xfId="4513"/>
    <cellStyle name="Note 2 7 5" xfId="4514"/>
    <cellStyle name="Note 2 7 6" xfId="4515"/>
    <cellStyle name="Note 2 7 7" xfId="4516"/>
    <cellStyle name="Note 2 7 8" xfId="4517"/>
    <cellStyle name="Note 2 7 9" xfId="4518"/>
    <cellStyle name="Note 2 8" xfId="4519"/>
    <cellStyle name="Note 2 8 10" xfId="4520"/>
    <cellStyle name="Note 2 8 11" xfId="4521"/>
    <cellStyle name="Note 2 8 12" xfId="4522"/>
    <cellStyle name="Note 2 8 13" xfId="4523"/>
    <cellStyle name="Note 2 8 2" xfId="4524"/>
    <cellStyle name="Note 2 8 2 10" xfId="4525"/>
    <cellStyle name="Note 2 8 2 2" xfId="4526"/>
    <cellStyle name="Note 2 8 2 3" xfId="4527"/>
    <cellStyle name="Note 2 8 2 4" xfId="4528"/>
    <cellStyle name="Note 2 8 2 5" xfId="4529"/>
    <cellStyle name="Note 2 8 2 6" xfId="4530"/>
    <cellStyle name="Note 2 8 2 7" xfId="4531"/>
    <cellStyle name="Note 2 8 2 8" xfId="4532"/>
    <cellStyle name="Note 2 8 2 9" xfId="4533"/>
    <cellStyle name="Note 2 8 3" xfId="4534"/>
    <cellStyle name="Note 2 8 3 10" xfId="4535"/>
    <cellStyle name="Note 2 8 3 2" xfId="4536"/>
    <cellStyle name="Note 2 8 3 3" xfId="4537"/>
    <cellStyle name="Note 2 8 3 4" xfId="4538"/>
    <cellStyle name="Note 2 8 3 5" xfId="4539"/>
    <cellStyle name="Note 2 8 3 6" xfId="4540"/>
    <cellStyle name="Note 2 8 3 7" xfId="4541"/>
    <cellStyle name="Note 2 8 3 8" xfId="4542"/>
    <cellStyle name="Note 2 8 3 9" xfId="4543"/>
    <cellStyle name="Note 2 8 4" xfId="4544"/>
    <cellStyle name="Note 2 8 4 2" xfId="4545"/>
    <cellStyle name="Note 2 8 4 3" xfId="4546"/>
    <cellStyle name="Note 2 8 4 4" xfId="4547"/>
    <cellStyle name="Note 2 8 4 5" xfId="4548"/>
    <cellStyle name="Note 2 8 4 6" xfId="4549"/>
    <cellStyle name="Note 2 8 4 7" xfId="4550"/>
    <cellStyle name="Note 2 8 4 8" xfId="4551"/>
    <cellStyle name="Note 2 8 4 9" xfId="4552"/>
    <cellStyle name="Note 2 8 5" xfId="4553"/>
    <cellStyle name="Note 2 8 6" xfId="4554"/>
    <cellStyle name="Note 2 8 7" xfId="4555"/>
    <cellStyle name="Note 2 8 8" xfId="4556"/>
    <cellStyle name="Note 2 8 9" xfId="4557"/>
    <cellStyle name="Note 2 9" xfId="4558"/>
    <cellStyle name="Note 2 9 10" xfId="4559"/>
    <cellStyle name="Note 2 9 2" xfId="4560"/>
    <cellStyle name="Note 2 9 3" xfId="4561"/>
    <cellStyle name="Note 2 9 4" xfId="4562"/>
    <cellStyle name="Note 2 9 5" xfId="4563"/>
    <cellStyle name="Note 2 9 6" xfId="4564"/>
    <cellStyle name="Note 2 9 7" xfId="4565"/>
    <cellStyle name="Note 2 9 8" xfId="4566"/>
    <cellStyle name="Note 2 9 9" xfId="4567"/>
    <cellStyle name="Note 20" xfId="4568"/>
    <cellStyle name="Note 20 2" xfId="4569"/>
    <cellStyle name="Note 21" xfId="4570"/>
    <cellStyle name="Note 21 2" xfId="4571"/>
    <cellStyle name="Note 3" xfId="4572"/>
    <cellStyle name="Note 3 2" xfId="4573"/>
    <cellStyle name="Note 3 2 2" xfId="4574"/>
    <cellStyle name="Note 3 2 3" xfId="10064"/>
    <cellStyle name="Note 3 3" xfId="4575"/>
    <cellStyle name="Note 3 3 2" xfId="10065"/>
    <cellStyle name="Note 3 4" xfId="10063"/>
    <cellStyle name="Note 4" xfId="4576"/>
    <cellStyle name="Note 4 2" xfId="4577"/>
    <cellStyle name="Note 4 2 2" xfId="4578"/>
    <cellStyle name="Note 4 2 3" xfId="10067"/>
    <cellStyle name="Note 4 3" xfId="4579"/>
    <cellStyle name="Note 4 3 2" xfId="10068"/>
    <cellStyle name="Note 4 4" xfId="10066"/>
    <cellStyle name="Note 5" xfId="4580"/>
    <cellStyle name="Note 5 2" xfId="4581"/>
    <cellStyle name="Note 5 2 2" xfId="4582"/>
    <cellStyle name="Note 5 3" xfId="4583"/>
    <cellStyle name="Note 5 3 2" xfId="4584"/>
    <cellStyle name="Note 5 4" xfId="4585"/>
    <cellStyle name="Note 6" xfId="4586"/>
    <cellStyle name="Note 6 2" xfId="4587"/>
    <cellStyle name="Note 6 2 2" xfId="4588"/>
    <cellStyle name="Note 6 3" xfId="4589"/>
    <cellStyle name="Note 7" xfId="4590"/>
    <cellStyle name="Note 7 2" xfId="4591"/>
    <cellStyle name="Note 7 2 2" xfId="4592"/>
    <cellStyle name="Note 7 3" xfId="4593"/>
    <cellStyle name="Note 8" xfId="4594"/>
    <cellStyle name="Note 8 2" xfId="4595"/>
    <cellStyle name="Note 8 2 2" xfId="4596"/>
    <cellStyle name="Note 8 3" xfId="4597"/>
    <cellStyle name="Note 9" xfId="4598"/>
    <cellStyle name="Note 9 2" xfId="4599"/>
    <cellStyle name="Note 9 2 2" xfId="4600"/>
    <cellStyle name="Note 9 3" xfId="4601"/>
    <cellStyle name="Number 3" xfId="12"/>
    <cellStyle name="Number Assumptions" xfId="7"/>
    <cellStyle name="Output 2" xfId="4602"/>
    <cellStyle name="Output 2 10" xfId="4603"/>
    <cellStyle name="Output 2 10 10" xfId="4604"/>
    <cellStyle name="Output 2 10 11" xfId="4605"/>
    <cellStyle name="Output 2 10 12" xfId="4606"/>
    <cellStyle name="Output 2 10 13" xfId="4607"/>
    <cellStyle name="Output 2 10 2" xfId="4608"/>
    <cellStyle name="Output 2 10 2 10" xfId="4609"/>
    <cellStyle name="Output 2 10 2 2" xfId="4610"/>
    <cellStyle name="Output 2 10 2 3" xfId="4611"/>
    <cellStyle name="Output 2 10 2 4" xfId="4612"/>
    <cellStyle name="Output 2 10 2 5" xfId="4613"/>
    <cellStyle name="Output 2 10 2 6" xfId="4614"/>
    <cellStyle name="Output 2 10 2 7" xfId="4615"/>
    <cellStyle name="Output 2 10 2 8" xfId="4616"/>
    <cellStyle name="Output 2 10 2 9" xfId="4617"/>
    <cellStyle name="Output 2 10 3" xfId="4618"/>
    <cellStyle name="Output 2 10 3 10" xfId="4619"/>
    <cellStyle name="Output 2 10 3 2" xfId="4620"/>
    <cellStyle name="Output 2 10 3 3" xfId="4621"/>
    <cellStyle name="Output 2 10 3 4" xfId="4622"/>
    <cellStyle name="Output 2 10 3 5" xfId="4623"/>
    <cellStyle name="Output 2 10 3 6" xfId="4624"/>
    <cellStyle name="Output 2 10 3 7" xfId="4625"/>
    <cellStyle name="Output 2 10 3 8" xfId="4626"/>
    <cellStyle name="Output 2 10 3 9" xfId="4627"/>
    <cellStyle name="Output 2 10 4" xfId="4628"/>
    <cellStyle name="Output 2 10 4 2" xfId="4629"/>
    <cellStyle name="Output 2 10 4 3" xfId="4630"/>
    <cellStyle name="Output 2 10 4 4" xfId="4631"/>
    <cellStyle name="Output 2 10 4 5" xfId="4632"/>
    <cellStyle name="Output 2 10 4 6" xfId="4633"/>
    <cellStyle name="Output 2 10 4 7" xfId="4634"/>
    <cellStyle name="Output 2 10 4 8" xfId="4635"/>
    <cellStyle name="Output 2 10 4 9" xfId="4636"/>
    <cellStyle name="Output 2 10 5" xfId="4637"/>
    <cellStyle name="Output 2 10 6" xfId="4638"/>
    <cellStyle name="Output 2 10 7" xfId="4639"/>
    <cellStyle name="Output 2 10 8" xfId="4640"/>
    <cellStyle name="Output 2 10 9" xfId="4641"/>
    <cellStyle name="Output 2 11" xfId="4642"/>
    <cellStyle name="Output 2 11 10" xfId="4643"/>
    <cellStyle name="Output 2 11 11" xfId="4644"/>
    <cellStyle name="Output 2 11 12" xfId="4645"/>
    <cellStyle name="Output 2 11 13" xfId="4646"/>
    <cellStyle name="Output 2 11 2" xfId="4647"/>
    <cellStyle name="Output 2 11 2 10" xfId="4648"/>
    <cellStyle name="Output 2 11 2 2" xfId="4649"/>
    <cellStyle name="Output 2 11 2 3" xfId="4650"/>
    <cellStyle name="Output 2 11 2 4" xfId="4651"/>
    <cellStyle name="Output 2 11 2 5" xfId="4652"/>
    <cellStyle name="Output 2 11 2 6" xfId="4653"/>
    <cellStyle name="Output 2 11 2 7" xfId="4654"/>
    <cellStyle name="Output 2 11 2 8" xfId="4655"/>
    <cellStyle name="Output 2 11 2 9" xfId="4656"/>
    <cellStyle name="Output 2 11 3" xfId="4657"/>
    <cellStyle name="Output 2 11 3 10" xfId="4658"/>
    <cellStyle name="Output 2 11 3 2" xfId="4659"/>
    <cellStyle name="Output 2 11 3 3" xfId="4660"/>
    <cellStyle name="Output 2 11 3 4" xfId="4661"/>
    <cellStyle name="Output 2 11 3 5" xfId="4662"/>
    <cellStyle name="Output 2 11 3 6" xfId="4663"/>
    <cellStyle name="Output 2 11 3 7" xfId="4664"/>
    <cellStyle name="Output 2 11 3 8" xfId="4665"/>
    <cellStyle name="Output 2 11 3 9" xfId="4666"/>
    <cellStyle name="Output 2 11 4" xfId="4667"/>
    <cellStyle name="Output 2 11 4 2" xfId="4668"/>
    <cellStyle name="Output 2 11 4 3" xfId="4669"/>
    <cellStyle name="Output 2 11 4 4" xfId="4670"/>
    <cellStyle name="Output 2 11 4 5" xfId="4671"/>
    <cellStyle name="Output 2 11 4 6" xfId="4672"/>
    <cellStyle name="Output 2 11 4 7" xfId="4673"/>
    <cellStyle name="Output 2 11 4 8" xfId="4674"/>
    <cellStyle name="Output 2 11 4 9" xfId="4675"/>
    <cellStyle name="Output 2 11 5" xfId="4676"/>
    <cellStyle name="Output 2 11 6" xfId="4677"/>
    <cellStyle name="Output 2 11 7" xfId="4678"/>
    <cellStyle name="Output 2 11 8" xfId="4679"/>
    <cellStyle name="Output 2 11 9" xfId="4680"/>
    <cellStyle name="Output 2 12" xfId="4681"/>
    <cellStyle name="Output 2 12 10" xfId="4682"/>
    <cellStyle name="Output 2 12 2" xfId="4683"/>
    <cellStyle name="Output 2 12 3" xfId="4684"/>
    <cellStyle name="Output 2 12 4" xfId="4685"/>
    <cellStyle name="Output 2 12 5" xfId="4686"/>
    <cellStyle name="Output 2 12 6" xfId="4687"/>
    <cellStyle name="Output 2 12 7" xfId="4688"/>
    <cellStyle name="Output 2 12 8" xfId="4689"/>
    <cellStyle name="Output 2 12 9" xfId="4690"/>
    <cellStyle name="Output 2 13" xfId="4691"/>
    <cellStyle name="Output 2 13 10" xfId="4692"/>
    <cellStyle name="Output 2 13 2" xfId="4693"/>
    <cellStyle name="Output 2 13 3" xfId="4694"/>
    <cellStyle name="Output 2 13 4" xfId="4695"/>
    <cellStyle name="Output 2 13 5" xfId="4696"/>
    <cellStyle name="Output 2 13 6" xfId="4697"/>
    <cellStyle name="Output 2 13 7" xfId="4698"/>
    <cellStyle name="Output 2 13 8" xfId="4699"/>
    <cellStyle name="Output 2 13 9" xfId="4700"/>
    <cellStyle name="Output 2 14" xfId="4701"/>
    <cellStyle name="Output 2 14 2" xfId="4702"/>
    <cellStyle name="Output 2 14 3" xfId="4703"/>
    <cellStyle name="Output 2 14 4" xfId="4704"/>
    <cellStyle name="Output 2 14 5" xfId="4705"/>
    <cellStyle name="Output 2 14 6" xfId="4706"/>
    <cellStyle name="Output 2 14 7" xfId="4707"/>
    <cellStyle name="Output 2 14 8" xfId="4708"/>
    <cellStyle name="Output 2 14 9" xfId="4709"/>
    <cellStyle name="Output 2 15" xfId="4710"/>
    <cellStyle name="Output 2 16" xfId="4711"/>
    <cellStyle name="Output 2 17" xfId="4712"/>
    <cellStyle name="Output 2 18" xfId="4713"/>
    <cellStyle name="Output 2 19" xfId="4714"/>
    <cellStyle name="Output 2 2" xfId="4715"/>
    <cellStyle name="Output 2 2 10" xfId="4716"/>
    <cellStyle name="Output 2 2 11" xfId="4717"/>
    <cellStyle name="Output 2 2 12" xfId="4718"/>
    <cellStyle name="Output 2 2 13" xfId="4719"/>
    <cellStyle name="Output 2 2 14" xfId="4720"/>
    <cellStyle name="Output 2 2 15" xfId="4721"/>
    <cellStyle name="Output 2 2 16" xfId="4722"/>
    <cellStyle name="Output 2 2 17" xfId="4723"/>
    <cellStyle name="Output 2 2 18" xfId="10069"/>
    <cellStyle name="Output 2 2 2" xfId="4724"/>
    <cellStyle name="Output 2 2 2 10" xfId="4725"/>
    <cellStyle name="Output 2 2 2 11" xfId="4726"/>
    <cellStyle name="Output 2 2 2 12" xfId="4727"/>
    <cellStyle name="Output 2 2 2 13" xfId="4728"/>
    <cellStyle name="Output 2 2 2 14" xfId="4729"/>
    <cellStyle name="Output 2 2 2 15" xfId="4730"/>
    <cellStyle name="Output 2 2 2 2" xfId="4731"/>
    <cellStyle name="Output 2 2 2 2 10" xfId="4732"/>
    <cellStyle name="Output 2 2 2 2 11" xfId="4733"/>
    <cellStyle name="Output 2 2 2 2 12" xfId="4734"/>
    <cellStyle name="Output 2 2 2 2 13" xfId="4735"/>
    <cellStyle name="Output 2 2 2 2 2" xfId="4736"/>
    <cellStyle name="Output 2 2 2 2 2 10" xfId="4737"/>
    <cellStyle name="Output 2 2 2 2 2 2" xfId="4738"/>
    <cellStyle name="Output 2 2 2 2 2 3" xfId="4739"/>
    <cellStyle name="Output 2 2 2 2 2 4" xfId="4740"/>
    <cellStyle name="Output 2 2 2 2 2 5" xfId="4741"/>
    <cellStyle name="Output 2 2 2 2 2 6" xfId="4742"/>
    <cellStyle name="Output 2 2 2 2 2 7" xfId="4743"/>
    <cellStyle name="Output 2 2 2 2 2 8" xfId="4744"/>
    <cellStyle name="Output 2 2 2 2 2 9" xfId="4745"/>
    <cellStyle name="Output 2 2 2 2 3" xfId="4746"/>
    <cellStyle name="Output 2 2 2 2 3 10" xfId="4747"/>
    <cellStyle name="Output 2 2 2 2 3 2" xfId="4748"/>
    <cellStyle name="Output 2 2 2 2 3 3" xfId="4749"/>
    <cellStyle name="Output 2 2 2 2 3 4" xfId="4750"/>
    <cellStyle name="Output 2 2 2 2 3 5" xfId="4751"/>
    <cellStyle name="Output 2 2 2 2 3 6" xfId="4752"/>
    <cellStyle name="Output 2 2 2 2 3 7" xfId="4753"/>
    <cellStyle name="Output 2 2 2 2 3 8" xfId="4754"/>
    <cellStyle name="Output 2 2 2 2 3 9" xfId="4755"/>
    <cellStyle name="Output 2 2 2 2 4" xfId="4756"/>
    <cellStyle name="Output 2 2 2 2 4 2" xfId="4757"/>
    <cellStyle name="Output 2 2 2 2 4 3" xfId="4758"/>
    <cellStyle name="Output 2 2 2 2 4 4" xfId="4759"/>
    <cellStyle name="Output 2 2 2 2 4 5" xfId="4760"/>
    <cellStyle name="Output 2 2 2 2 4 6" xfId="4761"/>
    <cellStyle name="Output 2 2 2 2 4 7" xfId="4762"/>
    <cellStyle name="Output 2 2 2 2 4 8" xfId="4763"/>
    <cellStyle name="Output 2 2 2 2 4 9" xfId="4764"/>
    <cellStyle name="Output 2 2 2 2 5" xfId="4765"/>
    <cellStyle name="Output 2 2 2 2 6" xfId="4766"/>
    <cellStyle name="Output 2 2 2 2 7" xfId="4767"/>
    <cellStyle name="Output 2 2 2 2 8" xfId="4768"/>
    <cellStyle name="Output 2 2 2 2 9" xfId="4769"/>
    <cellStyle name="Output 2 2 2 3" xfId="4770"/>
    <cellStyle name="Output 2 2 2 3 10" xfId="4771"/>
    <cellStyle name="Output 2 2 2 3 11" xfId="4772"/>
    <cellStyle name="Output 2 2 2 3 12" xfId="4773"/>
    <cellStyle name="Output 2 2 2 3 13" xfId="4774"/>
    <cellStyle name="Output 2 2 2 3 2" xfId="4775"/>
    <cellStyle name="Output 2 2 2 3 2 10" xfId="4776"/>
    <cellStyle name="Output 2 2 2 3 2 2" xfId="4777"/>
    <cellStyle name="Output 2 2 2 3 2 3" xfId="4778"/>
    <cellStyle name="Output 2 2 2 3 2 4" xfId="4779"/>
    <cellStyle name="Output 2 2 2 3 2 5" xfId="4780"/>
    <cellStyle name="Output 2 2 2 3 2 6" xfId="4781"/>
    <cellStyle name="Output 2 2 2 3 2 7" xfId="4782"/>
    <cellStyle name="Output 2 2 2 3 2 8" xfId="4783"/>
    <cellStyle name="Output 2 2 2 3 2 9" xfId="4784"/>
    <cellStyle name="Output 2 2 2 3 3" xfId="4785"/>
    <cellStyle name="Output 2 2 2 3 3 10" xfId="4786"/>
    <cellStyle name="Output 2 2 2 3 3 2" xfId="4787"/>
    <cellStyle name="Output 2 2 2 3 3 3" xfId="4788"/>
    <cellStyle name="Output 2 2 2 3 3 4" xfId="4789"/>
    <cellStyle name="Output 2 2 2 3 3 5" xfId="4790"/>
    <cellStyle name="Output 2 2 2 3 3 6" xfId="4791"/>
    <cellStyle name="Output 2 2 2 3 3 7" xfId="4792"/>
    <cellStyle name="Output 2 2 2 3 3 8" xfId="4793"/>
    <cellStyle name="Output 2 2 2 3 3 9" xfId="4794"/>
    <cellStyle name="Output 2 2 2 3 4" xfId="4795"/>
    <cellStyle name="Output 2 2 2 3 4 2" xfId="4796"/>
    <cellStyle name="Output 2 2 2 3 4 3" xfId="4797"/>
    <cellStyle name="Output 2 2 2 3 4 4" xfId="4798"/>
    <cellStyle name="Output 2 2 2 3 4 5" xfId="4799"/>
    <cellStyle name="Output 2 2 2 3 4 6" xfId="4800"/>
    <cellStyle name="Output 2 2 2 3 4 7" xfId="4801"/>
    <cellStyle name="Output 2 2 2 3 4 8" xfId="4802"/>
    <cellStyle name="Output 2 2 2 3 4 9" xfId="4803"/>
    <cellStyle name="Output 2 2 2 3 5" xfId="4804"/>
    <cellStyle name="Output 2 2 2 3 6" xfId="4805"/>
    <cellStyle name="Output 2 2 2 3 7" xfId="4806"/>
    <cellStyle name="Output 2 2 2 3 8" xfId="4807"/>
    <cellStyle name="Output 2 2 2 3 9" xfId="4808"/>
    <cellStyle name="Output 2 2 2 4" xfId="4809"/>
    <cellStyle name="Output 2 2 2 4 10" xfId="4810"/>
    <cellStyle name="Output 2 2 2 4 2" xfId="4811"/>
    <cellStyle name="Output 2 2 2 4 3" xfId="4812"/>
    <cellStyle name="Output 2 2 2 4 4" xfId="4813"/>
    <cellStyle name="Output 2 2 2 4 5" xfId="4814"/>
    <cellStyle name="Output 2 2 2 4 6" xfId="4815"/>
    <cellStyle name="Output 2 2 2 4 7" xfId="4816"/>
    <cellStyle name="Output 2 2 2 4 8" xfId="4817"/>
    <cellStyle name="Output 2 2 2 4 9" xfId="4818"/>
    <cellStyle name="Output 2 2 2 5" xfId="4819"/>
    <cellStyle name="Output 2 2 2 5 10" xfId="4820"/>
    <cellStyle name="Output 2 2 2 5 2" xfId="4821"/>
    <cellStyle name="Output 2 2 2 5 3" xfId="4822"/>
    <cellStyle name="Output 2 2 2 5 4" xfId="4823"/>
    <cellStyle name="Output 2 2 2 5 5" xfId="4824"/>
    <cellStyle name="Output 2 2 2 5 6" xfId="4825"/>
    <cellStyle name="Output 2 2 2 5 7" xfId="4826"/>
    <cellStyle name="Output 2 2 2 5 8" xfId="4827"/>
    <cellStyle name="Output 2 2 2 5 9" xfId="4828"/>
    <cellStyle name="Output 2 2 2 6" xfId="4829"/>
    <cellStyle name="Output 2 2 2 6 2" xfId="4830"/>
    <cellStyle name="Output 2 2 2 6 3" xfId="4831"/>
    <cellStyle name="Output 2 2 2 6 4" xfId="4832"/>
    <cellStyle name="Output 2 2 2 6 5" xfId="4833"/>
    <cellStyle name="Output 2 2 2 6 6" xfId="4834"/>
    <cellStyle name="Output 2 2 2 6 7" xfId="4835"/>
    <cellStyle name="Output 2 2 2 6 8" xfId="4836"/>
    <cellStyle name="Output 2 2 2 6 9" xfId="4837"/>
    <cellStyle name="Output 2 2 2 7" xfId="4838"/>
    <cellStyle name="Output 2 2 2 8" xfId="4839"/>
    <cellStyle name="Output 2 2 2 9" xfId="4840"/>
    <cellStyle name="Output 2 2 3" xfId="4841"/>
    <cellStyle name="Output 2 2 3 10" xfId="4842"/>
    <cellStyle name="Output 2 2 3 11" xfId="4843"/>
    <cellStyle name="Output 2 2 3 12" xfId="4844"/>
    <cellStyle name="Output 2 2 3 13" xfId="4845"/>
    <cellStyle name="Output 2 2 3 14" xfId="4846"/>
    <cellStyle name="Output 2 2 3 15" xfId="4847"/>
    <cellStyle name="Output 2 2 3 2" xfId="4848"/>
    <cellStyle name="Output 2 2 3 2 10" xfId="4849"/>
    <cellStyle name="Output 2 2 3 2 11" xfId="4850"/>
    <cellStyle name="Output 2 2 3 2 12" xfId="4851"/>
    <cellStyle name="Output 2 2 3 2 13" xfId="4852"/>
    <cellStyle name="Output 2 2 3 2 2" xfId="4853"/>
    <cellStyle name="Output 2 2 3 2 2 10" xfId="4854"/>
    <cellStyle name="Output 2 2 3 2 2 2" xfId="4855"/>
    <cellStyle name="Output 2 2 3 2 2 3" xfId="4856"/>
    <cellStyle name="Output 2 2 3 2 2 4" xfId="4857"/>
    <cellStyle name="Output 2 2 3 2 2 5" xfId="4858"/>
    <cellStyle name="Output 2 2 3 2 2 6" xfId="4859"/>
    <cellStyle name="Output 2 2 3 2 2 7" xfId="4860"/>
    <cellStyle name="Output 2 2 3 2 2 8" xfId="4861"/>
    <cellStyle name="Output 2 2 3 2 2 9" xfId="4862"/>
    <cellStyle name="Output 2 2 3 2 3" xfId="4863"/>
    <cellStyle name="Output 2 2 3 2 3 10" xfId="4864"/>
    <cellStyle name="Output 2 2 3 2 3 2" xfId="4865"/>
    <cellStyle name="Output 2 2 3 2 3 3" xfId="4866"/>
    <cellStyle name="Output 2 2 3 2 3 4" xfId="4867"/>
    <cellStyle name="Output 2 2 3 2 3 5" xfId="4868"/>
    <cellStyle name="Output 2 2 3 2 3 6" xfId="4869"/>
    <cellStyle name="Output 2 2 3 2 3 7" xfId="4870"/>
    <cellStyle name="Output 2 2 3 2 3 8" xfId="4871"/>
    <cellStyle name="Output 2 2 3 2 3 9" xfId="4872"/>
    <cellStyle name="Output 2 2 3 2 4" xfId="4873"/>
    <cellStyle name="Output 2 2 3 2 4 2" xfId="4874"/>
    <cellStyle name="Output 2 2 3 2 4 3" xfId="4875"/>
    <cellStyle name="Output 2 2 3 2 4 4" xfId="4876"/>
    <cellStyle name="Output 2 2 3 2 4 5" xfId="4877"/>
    <cellStyle name="Output 2 2 3 2 4 6" xfId="4878"/>
    <cellStyle name="Output 2 2 3 2 4 7" xfId="4879"/>
    <cellStyle name="Output 2 2 3 2 4 8" xfId="4880"/>
    <cellStyle name="Output 2 2 3 2 4 9" xfId="4881"/>
    <cellStyle name="Output 2 2 3 2 5" xfId="4882"/>
    <cellStyle name="Output 2 2 3 2 6" xfId="4883"/>
    <cellStyle name="Output 2 2 3 2 7" xfId="4884"/>
    <cellStyle name="Output 2 2 3 2 8" xfId="4885"/>
    <cellStyle name="Output 2 2 3 2 9" xfId="4886"/>
    <cellStyle name="Output 2 2 3 3" xfId="4887"/>
    <cellStyle name="Output 2 2 3 3 10" xfId="4888"/>
    <cellStyle name="Output 2 2 3 3 11" xfId="4889"/>
    <cellStyle name="Output 2 2 3 3 12" xfId="4890"/>
    <cellStyle name="Output 2 2 3 3 13" xfId="4891"/>
    <cellStyle name="Output 2 2 3 3 2" xfId="4892"/>
    <cellStyle name="Output 2 2 3 3 2 10" xfId="4893"/>
    <cellStyle name="Output 2 2 3 3 2 2" xfId="4894"/>
    <cellStyle name="Output 2 2 3 3 2 3" xfId="4895"/>
    <cellStyle name="Output 2 2 3 3 2 4" xfId="4896"/>
    <cellStyle name="Output 2 2 3 3 2 5" xfId="4897"/>
    <cellStyle name="Output 2 2 3 3 2 6" xfId="4898"/>
    <cellStyle name="Output 2 2 3 3 2 7" xfId="4899"/>
    <cellStyle name="Output 2 2 3 3 2 8" xfId="4900"/>
    <cellStyle name="Output 2 2 3 3 2 9" xfId="4901"/>
    <cellStyle name="Output 2 2 3 3 3" xfId="4902"/>
    <cellStyle name="Output 2 2 3 3 3 10" xfId="4903"/>
    <cellStyle name="Output 2 2 3 3 3 2" xfId="4904"/>
    <cellStyle name="Output 2 2 3 3 3 3" xfId="4905"/>
    <cellStyle name="Output 2 2 3 3 3 4" xfId="4906"/>
    <cellStyle name="Output 2 2 3 3 3 5" xfId="4907"/>
    <cellStyle name="Output 2 2 3 3 3 6" xfId="4908"/>
    <cellStyle name="Output 2 2 3 3 3 7" xfId="4909"/>
    <cellStyle name="Output 2 2 3 3 3 8" xfId="4910"/>
    <cellStyle name="Output 2 2 3 3 3 9" xfId="4911"/>
    <cellStyle name="Output 2 2 3 3 4" xfId="4912"/>
    <cellStyle name="Output 2 2 3 3 4 2" xfId="4913"/>
    <cellStyle name="Output 2 2 3 3 4 3" xfId="4914"/>
    <cellStyle name="Output 2 2 3 3 4 4" xfId="4915"/>
    <cellStyle name="Output 2 2 3 3 4 5" xfId="4916"/>
    <cellStyle name="Output 2 2 3 3 4 6" xfId="4917"/>
    <cellStyle name="Output 2 2 3 3 4 7" xfId="4918"/>
    <cellStyle name="Output 2 2 3 3 4 8" xfId="4919"/>
    <cellStyle name="Output 2 2 3 3 4 9" xfId="4920"/>
    <cellStyle name="Output 2 2 3 3 5" xfId="4921"/>
    <cellStyle name="Output 2 2 3 3 6" xfId="4922"/>
    <cellStyle name="Output 2 2 3 3 7" xfId="4923"/>
    <cellStyle name="Output 2 2 3 3 8" xfId="4924"/>
    <cellStyle name="Output 2 2 3 3 9" xfId="4925"/>
    <cellStyle name="Output 2 2 3 4" xfId="4926"/>
    <cellStyle name="Output 2 2 3 4 10" xfId="4927"/>
    <cellStyle name="Output 2 2 3 4 2" xfId="4928"/>
    <cellStyle name="Output 2 2 3 4 3" xfId="4929"/>
    <cellStyle name="Output 2 2 3 4 4" xfId="4930"/>
    <cellStyle name="Output 2 2 3 4 5" xfId="4931"/>
    <cellStyle name="Output 2 2 3 4 6" xfId="4932"/>
    <cellStyle name="Output 2 2 3 4 7" xfId="4933"/>
    <cellStyle name="Output 2 2 3 4 8" xfId="4934"/>
    <cellStyle name="Output 2 2 3 4 9" xfId="4935"/>
    <cellStyle name="Output 2 2 3 5" xfId="4936"/>
    <cellStyle name="Output 2 2 3 5 10" xfId="4937"/>
    <cellStyle name="Output 2 2 3 5 2" xfId="4938"/>
    <cellStyle name="Output 2 2 3 5 3" xfId="4939"/>
    <cellStyle name="Output 2 2 3 5 4" xfId="4940"/>
    <cellStyle name="Output 2 2 3 5 5" xfId="4941"/>
    <cellStyle name="Output 2 2 3 5 6" xfId="4942"/>
    <cellStyle name="Output 2 2 3 5 7" xfId="4943"/>
    <cellStyle name="Output 2 2 3 5 8" xfId="4944"/>
    <cellStyle name="Output 2 2 3 5 9" xfId="4945"/>
    <cellStyle name="Output 2 2 3 6" xfId="4946"/>
    <cellStyle name="Output 2 2 3 6 2" xfId="4947"/>
    <cellStyle name="Output 2 2 3 6 3" xfId="4948"/>
    <cellStyle name="Output 2 2 3 6 4" xfId="4949"/>
    <cellStyle name="Output 2 2 3 6 5" xfId="4950"/>
    <cellStyle name="Output 2 2 3 6 6" xfId="4951"/>
    <cellStyle name="Output 2 2 3 6 7" xfId="4952"/>
    <cellStyle name="Output 2 2 3 6 8" xfId="4953"/>
    <cellStyle name="Output 2 2 3 6 9" xfId="4954"/>
    <cellStyle name="Output 2 2 3 7" xfId="4955"/>
    <cellStyle name="Output 2 2 3 8" xfId="4956"/>
    <cellStyle name="Output 2 2 3 9" xfId="4957"/>
    <cellStyle name="Output 2 2 4" xfId="4958"/>
    <cellStyle name="Output 2 2 4 10" xfId="4959"/>
    <cellStyle name="Output 2 2 4 11" xfId="4960"/>
    <cellStyle name="Output 2 2 4 12" xfId="4961"/>
    <cellStyle name="Output 2 2 4 13" xfId="4962"/>
    <cellStyle name="Output 2 2 4 2" xfId="4963"/>
    <cellStyle name="Output 2 2 4 2 10" xfId="4964"/>
    <cellStyle name="Output 2 2 4 2 2" xfId="4965"/>
    <cellStyle name="Output 2 2 4 2 3" xfId="4966"/>
    <cellStyle name="Output 2 2 4 2 4" xfId="4967"/>
    <cellStyle name="Output 2 2 4 2 5" xfId="4968"/>
    <cellStyle name="Output 2 2 4 2 6" xfId="4969"/>
    <cellStyle name="Output 2 2 4 2 7" xfId="4970"/>
    <cellStyle name="Output 2 2 4 2 8" xfId="4971"/>
    <cellStyle name="Output 2 2 4 2 9" xfId="4972"/>
    <cellStyle name="Output 2 2 4 3" xfId="4973"/>
    <cellStyle name="Output 2 2 4 3 10" xfId="4974"/>
    <cellStyle name="Output 2 2 4 3 2" xfId="4975"/>
    <cellStyle name="Output 2 2 4 3 3" xfId="4976"/>
    <cellStyle name="Output 2 2 4 3 4" xfId="4977"/>
    <cellStyle name="Output 2 2 4 3 5" xfId="4978"/>
    <cellStyle name="Output 2 2 4 3 6" xfId="4979"/>
    <cellStyle name="Output 2 2 4 3 7" xfId="4980"/>
    <cellStyle name="Output 2 2 4 3 8" xfId="4981"/>
    <cellStyle name="Output 2 2 4 3 9" xfId="4982"/>
    <cellStyle name="Output 2 2 4 4" xfId="4983"/>
    <cellStyle name="Output 2 2 4 4 2" xfId="4984"/>
    <cellStyle name="Output 2 2 4 4 3" xfId="4985"/>
    <cellStyle name="Output 2 2 4 4 4" xfId="4986"/>
    <cellStyle name="Output 2 2 4 4 5" xfId="4987"/>
    <cellStyle name="Output 2 2 4 4 6" xfId="4988"/>
    <cellStyle name="Output 2 2 4 4 7" xfId="4989"/>
    <cellStyle name="Output 2 2 4 4 8" xfId="4990"/>
    <cellStyle name="Output 2 2 4 4 9" xfId="4991"/>
    <cellStyle name="Output 2 2 4 5" xfId="4992"/>
    <cellStyle name="Output 2 2 4 6" xfId="4993"/>
    <cellStyle name="Output 2 2 4 7" xfId="4994"/>
    <cellStyle name="Output 2 2 4 8" xfId="4995"/>
    <cellStyle name="Output 2 2 4 9" xfId="4996"/>
    <cellStyle name="Output 2 2 5" xfId="4997"/>
    <cellStyle name="Output 2 2 5 10" xfId="4998"/>
    <cellStyle name="Output 2 2 5 11" xfId="4999"/>
    <cellStyle name="Output 2 2 5 12" xfId="5000"/>
    <cellStyle name="Output 2 2 5 13" xfId="5001"/>
    <cellStyle name="Output 2 2 5 2" xfId="5002"/>
    <cellStyle name="Output 2 2 5 2 10" xfId="5003"/>
    <cellStyle name="Output 2 2 5 2 2" xfId="5004"/>
    <cellStyle name="Output 2 2 5 2 3" xfId="5005"/>
    <cellStyle name="Output 2 2 5 2 4" xfId="5006"/>
    <cellStyle name="Output 2 2 5 2 5" xfId="5007"/>
    <cellStyle name="Output 2 2 5 2 6" xfId="5008"/>
    <cellStyle name="Output 2 2 5 2 7" xfId="5009"/>
    <cellStyle name="Output 2 2 5 2 8" xfId="5010"/>
    <cellStyle name="Output 2 2 5 2 9" xfId="5011"/>
    <cellStyle name="Output 2 2 5 3" xfId="5012"/>
    <cellStyle name="Output 2 2 5 3 10" xfId="5013"/>
    <cellStyle name="Output 2 2 5 3 2" xfId="5014"/>
    <cellStyle name="Output 2 2 5 3 3" xfId="5015"/>
    <cellStyle name="Output 2 2 5 3 4" xfId="5016"/>
    <cellStyle name="Output 2 2 5 3 5" xfId="5017"/>
    <cellStyle name="Output 2 2 5 3 6" xfId="5018"/>
    <cellStyle name="Output 2 2 5 3 7" xfId="5019"/>
    <cellStyle name="Output 2 2 5 3 8" xfId="5020"/>
    <cellStyle name="Output 2 2 5 3 9" xfId="5021"/>
    <cellStyle name="Output 2 2 5 4" xfId="5022"/>
    <cellStyle name="Output 2 2 5 4 2" xfId="5023"/>
    <cellStyle name="Output 2 2 5 4 3" xfId="5024"/>
    <cellStyle name="Output 2 2 5 4 4" xfId="5025"/>
    <cellStyle name="Output 2 2 5 4 5" xfId="5026"/>
    <cellStyle name="Output 2 2 5 4 6" xfId="5027"/>
    <cellStyle name="Output 2 2 5 4 7" xfId="5028"/>
    <cellStyle name="Output 2 2 5 4 8" xfId="5029"/>
    <cellStyle name="Output 2 2 5 4 9" xfId="5030"/>
    <cellStyle name="Output 2 2 5 5" xfId="5031"/>
    <cellStyle name="Output 2 2 5 6" xfId="5032"/>
    <cellStyle name="Output 2 2 5 7" xfId="5033"/>
    <cellStyle name="Output 2 2 5 8" xfId="5034"/>
    <cellStyle name="Output 2 2 5 9" xfId="5035"/>
    <cellStyle name="Output 2 2 6" xfId="5036"/>
    <cellStyle name="Output 2 2 6 10" xfId="5037"/>
    <cellStyle name="Output 2 2 6 2" xfId="5038"/>
    <cellStyle name="Output 2 2 6 3" xfId="5039"/>
    <cellStyle name="Output 2 2 6 4" xfId="5040"/>
    <cellStyle name="Output 2 2 6 5" xfId="5041"/>
    <cellStyle name="Output 2 2 6 6" xfId="5042"/>
    <cellStyle name="Output 2 2 6 7" xfId="5043"/>
    <cellStyle name="Output 2 2 6 8" xfId="5044"/>
    <cellStyle name="Output 2 2 6 9" xfId="5045"/>
    <cellStyle name="Output 2 2 7" xfId="5046"/>
    <cellStyle name="Output 2 2 7 10" xfId="5047"/>
    <cellStyle name="Output 2 2 7 2" xfId="5048"/>
    <cellStyle name="Output 2 2 7 3" xfId="5049"/>
    <cellStyle name="Output 2 2 7 4" xfId="5050"/>
    <cellStyle name="Output 2 2 7 5" xfId="5051"/>
    <cellStyle name="Output 2 2 7 6" xfId="5052"/>
    <cellStyle name="Output 2 2 7 7" xfId="5053"/>
    <cellStyle name="Output 2 2 7 8" xfId="5054"/>
    <cellStyle name="Output 2 2 7 9" xfId="5055"/>
    <cellStyle name="Output 2 2 8" xfId="5056"/>
    <cellStyle name="Output 2 2 8 2" xfId="5057"/>
    <cellStyle name="Output 2 2 8 3" xfId="5058"/>
    <cellStyle name="Output 2 2 8 4" xfId="5059"/>
    <cellStyle name="Output 2 2 8 5" xfId="5060"/>
    <cellStyle name="Output 2 2 8 6" xfId="5061"/>
    <cellStyle name="Output 2 2 8 7" xfId="5062"/>
    <cellStyle name="Output 2 2 8 8" xfId="5063"/>
    <cellStyle name="Output 2 2 8 9" xfId="5064"/>
    <cellStyle name="Output 2 2 9" xfId="5065"/>
    <cellStyle name="Output 2 20" xfId="5066"/>
    <cellStyle name="Output 2 21" xfId="5067"/>
    <cellStyle name="Output 2 22" xfId="5068"/>
    <cellStyle name="Output 2 23" xfId="5069"/>
    <cellStyle name="Output 2 24" xfId="5070"/>
    <cellStyle name="Output 2 25" xfId="9996"/>
    <cellStyle name="Output 2 3" xfId="5071"/>
    <cellStyle name="Output 2 3 10" xfId="5072"/>
    <cellStyle name="Output 2 3 11" xfId="5073"/>
    <cellStyle name="Output 2 3 12" xfId="5074"/>
    <cellStyle name="Output 2 3 13" xfId="5075"/>
    <cellStyle name="Output 2 3 14" xfId="5076"/>
    <cellStyle name="Output 2 3 15" xfId="5077"/>
    <cellStyle name="Output 2 3 16" xfId="5078"/>
    <cellStyle name="Output 2 3 17" xfId="5079"/>
    <cellStyle name="Output 2 3 18" xfId="10070"/>
    <cellStyle name="Output 2 3 2" xfId="5080"/>
    <cellStyle name="Output 2 3 2 10" xfId="5081"/>
    <cellStyle name="Output 2 3 2 11" xfId="5082"/>
    <cellStyle name="Output 2 3 2 12" xfId="5083"/>
    <cellStyle name="Output 2 3 2 13" xfId="5084"/>
    <cellStyle name="Output 2 3 2 14" xfId="5085"/>
    <cellStyle name="Output 2 3 2 15" xfId="5086"/>
    <cellStyle name="Output 2 3 2 2" xfId="5087"/>
    <cellStyle name="Output 2 3 2 2 10" xfId="5088"/>
    <cellStyle name="Output 2 3 2 2 11" xfId="5089"/>
    <cellStyle name="Output 2 3 2 2 12" xfId="5090"/>
    <cellStyle name="Output 2 3 2 2 13" xfId="5091"/>
    <cellStyle name="Output 2 3 2 2 2" xfId="5092"/>
    <cellStyle name="Output 2 3 2 2 2 10" xfId="5093"/>
    <cellStyle name="Output 2 3 2 2 2 2" xfId="5094"/>
    <cellStyle name="Output 2 3 2 2 2 3" xfId="5095"/>
    <cellStyle name="Output 2 3 2 2 2 4" xfId="5096"/>
    <cellStyle name="Output 2 3 2 2 2 5" xfId="5097"/>
    <cellStyle name="Output 2 3 2 2 2 6" xfId="5098"/>
    <cellStyle name="Output 2 3 2 2 2 7" xfId="5099"/>
    <cellStyle name="Output 2 3 2 2 2 8" xfId="5100"/>
    <cellStyle name="Output 2 3 2 2 2 9" xfId="5101"/>
    <cellStyle name="Output 2 3 2 2 3" xfId="5102"/>
    <cellStyle name="Output 2 3 2 2 3 10" xfId="5103"/>
    <cellStyle name="Output 2 3 2 2 3 2" xfId="5104"/>
    <cellStyle name="Output 2 3 2 2 3 3" xfId="5105"/>
    <cellStyle name="Output 2 3 2 2 3 4" xfId="5106"/>
    <cellStyle name="Output 2 3 2 2 3 5" xfId="5107"/>
    <cellStyle name="Output 2 3 2 2 3 6" xfId="5108"/>
    <cellStyle name="Output 2 3 2 2 3 7" xfId="5109"/>
    <cellStyle name="Output 2 3 2 2 3 8" xfId="5110"/>
    <cellStyle name="Output 2 3 2 2 3 9" xfId="5111"/>
    <cellStyle name="Output 2 3 2 2 4" xfId="5112"/>
    <cellStyle name="Output 2 3 2 2 4 2" xfId="5113"/>
    <cellStyle name="Output 2 3 2 2 4 3" xfId="5114"/>
    <cellStyle name="Output 2 3 2 2 4 4" xfId="5115"/>
    <cellStyle name="Output 2 3 2 2 4 5" xfId="5116"/>
    <cellStyle name="Output 2 3 2 2 4 6" xfId="5117"/>
    <cellStyle name="Output 2 3 2 2 4 7" xfId="5118"/>
    <cellStyle name="Output 2 3 2 2 4 8" xfId="5119"/>
    <cellStyle name="Output 2 3 2 2 4 9" xfId="5120"/>
    <cellStyle name="Output 2 3 2 2 5" xfId="5121"/>
    <cellStyle name="Output 2 3 2 2 6" xfId="5122"/>
    <cellStyle name="Output 2 3 2 2 7" xfId="5123"/>
    <cellStyle name="Output 2 3 2 2 8" xfId="5124"/>
    <cellStyle name="Output 2 3 2 2 9" xfId="5125"/>
    <cellStyle name="Output 2 3 2 3" xfId="5126"/>
    <cellStyle name="Output 2 3 2 3 10" xfId="5127"/>
    <cellStyle name="Output 2 3 2 3 11" xfId="5128"/>
    <cellStyle name="Output 2 3 2 3 12" xfId="5129"/>
    <cellStyle name="Output 2 3 2 3 13" xfId="5130"/>
    <cellStyle name="Output 2 3 2 3 2" xfId="5131"/>
    <cellStyle name="Output 2 3 2 3 2 10" xfId="5132"/>
    <cellStyle name="Output 2 3 2 3 2 2" xfId="5133"/>
    <cellStyle name="Output 2 3 2 3 2 3" xfId="5134"/>
    <cellStyle name="Output 2 3 2 3 2 4" xfId="5135"/>
    <cellStyle name="Output 2 3 2 3 2 5" xfId="5136"/>
    <cellStyle name="Output 2 3 2 3 2 6" xfId="5137"/>
    <cellStyle name="Output 2 3 2 3 2 7" xfId="5138"/>
    <cellStyle name="Output 2 3 2 3 2 8" xfId="5139"/>
    <cellStyle name="Output 2 3 2 3 2 9" xfId="5140"/>
    <cellStyle name="Output 2 3 2 3 3" xfId="5141"/>
    <cellStyle name="Output 2 3 2 3 3 10" xfId="5142"/>
    <cellStyle name="Output 2 3 2 3 3 2" xfId="5143"/>
    <cellStyle name="Output 2 3 2 3 3 3" xfId="5144"/>
    <cellStyle name="Output 2 3 2 3 3 4" xfId="5145"/>
    <cellStyle name="Output 2 3 2 3 3 5" xfId="5146"/>
    <cellStyle name="Output 2 3 2 3 3 6" xfId="5147"/>
    <cellStyle name="Output 2 3 2 3 3 7" xfId="5148"/>
    <cellStyle name="Output 2 3 2 3 3 8" xfId="5149"/>
    <cellStyle name="Output 2 3 2 3 3 9" xfId="5150"/>
    <cellStyle name="Output 2 3 2 3 4" xfId="5151"/>
    <cellStyle name="Output 2 3 2 3 4 2" xfId="5152"/>
    <cellStyle name="Output 2 3 2 3 4 3" xfId="5153"/>
    <cellStyle name="Output 2 3 2 3 4 4" xfId="5154"/>
    <cellStyle name="Output 2 3 2 3 4 5" xfId="5155"/>
    <cellStyle name="Output 2 3 2 3 4 6" xfId="5156"/>
    <cellStyle name="Output 2 3 2 3 4 7" xfId="5157"/>
    <cellStyle name="Output 2 3 2 3 4 8" xfId="5158"/>
    <cellStyle name="Output 2 3 2 3 4 9" xfId="5159"/>
    <cellStyle name="Output 2 3 2 3 5" xfId="5160"/>
    <cellStyle name="Output 2 3 2 3 6" xfId="5161"/>
    <cellStyle name="Output 2 3 2 3 7" xfId="5162"/>
    <cellStyle name="Output 2 3 2 3 8" xfId="5163"/>
    <cellStyle name="Output 2 3 2 3 9" xfId="5164"/>
    <cellStyle name="Output 2 3 2 4" xfId="5165"/>
    <cellStyle name="Output 2 3 2 4 10" xfId="5166"/>
    <cellStyle name="Output 2 3 2 4 2" xfId="5167"/>
    <cellStyle name="Output 2 3 2 4 3" xfId="5168"/>
    <cellStyle name="Output 2 3 2 4 4" xfId="5169"/>
    <cellStyle name="Output 2 3 2 4 5" xfId="5170"/>
    <cellStyle name="Output 2 3 2 4 6" xfId="5171"/>
    <cellStyle name="Output 2 3 2 4 7" xfId="5172"/>
    <cellStyle name="Output 2 3 2 4 8" xfId="5173"/>
    <cellStyle name="Output 2 3 2 4 9" xfId="5174"/>
    <cellStyle name="Output 2 3 2 5" xfId="5175"/>
    <cellStyle name="Output 2 3 2 5 10" xfId="5176"/>
    <cellStyle name="Output 2 3 2 5 2" xfId="5177"/>
    <cellStyle name="Output 2 3 2 5 3" xfId="5178"/>
    <cellStyle name="Output 2 3 2 5 4" xfId="5179"/>
    <cellStyle name="Output 2 3 2 5 5" xfId="5180"/>
    <cellStyle name="Output 2 3 2 5 6" xfId="5181"/>
    <cellStyle name="Output 2 3 2 5 7" xfId="5182"/>
    <cellStyle name="Output 2 3 2 5 8" xfId="5183"/>
    <cellStyle name="Output 2 3 2 5 9" xfId="5184"/>
    <cellStyle name="Output 2 3 2 6" xfId="5185"/>
    <cellStyle name="Output 2 3 2 6 2" xfId="5186"/>
    <cellStyle name="Output 2 3 2 6 3" xfId="5187"/>
    <cellStyle name="Output 2 3 2 6 4" xfId="5188"/>
    <cellStyle name="Output 2 3 2 6 5" xfId="5189"/>
    <cellStyle name="Output 2 3 2 6 6" xfId="5190"/>
    <cellStyle name="Output 2 3 2 6 7" xfId="5191"/>
    <cellStyle name="Output 2 3 2 6 8" xfId="5192"/>
    <cellStyle name="Output 2 3 2 6 9" xfId="5193"/>
    <cellStyle name="Output 2 3 2 7" xfId="5194"/>
    <cellStyle name="Output 2 3 2 8" xfId="5195"/>
    <cellStyle name="Output 2 3 2 9" xfId="5196"/>
    <cellStyle name="Output 2 3 3" xfId="5197"/>
    <cellStyle name="Output 2 3 3 10" xfId="5198"/>
    <cellStyle name="Output 2 3 3 11" xfId="5199"/>
    <cellStyle name="Output 2 3 3 12" xfId="5200"/>
    <cellStyle name="Output 2 3 3 13" xfId="5201"/>
    <cellStyle name="Output 2 3 3 14" xfId="5202"/>
    <cellStyle name="Output 2 3 3 15" xfId="5203"/>
    <cellStyle name="Output 2 3 3 2" xfId="5204"/>
    <cellStyle name="Output 2 3 3 2 10" xfId="5205"/>
    <cellStyle name="Output 2 3 3 2 11" xfId="5206"/>
    <cellStyle name="Output 2 3 3 2 12" xfId="5207"/>
    <cellStyle name="Output 2 3 3 2 13" xfId="5208"/>
    <cellStyle name="Output 2 3 3 2 2" xfId="5209"/>
    <cellStyle name="Output 2 3 3 2 2 10" xfId="5210"/>
    <cellStyle name="Output 2 3 3 2 2 2" xfId="5211"/>
    <cellStyle name="Output 2 3 3 2 2 3" xfId="5212"/>
    <cellStyle name="Output 2 3 3 2 2 4" xfId="5213"/>
    <cellStyle name="Output 2 3 3 2 2 5" xfId="5214"/>
    <cellStyle name="Output 2 3 3 2 2 6" xfId="5215"/>
    <cellStyle name="Output 2 3 3 2 2 7" xfId="5216"/>
    <cellStyle name="Output 2 3 3 2 2 8" xfId="5217"/>
    <cellStyle name="Output 2 3 3 2 2 9" xfId="5218"/>
    <cellStyle name="Output 2 3 3 2 3" xfId="5219"/>
    <cellStyle name="Output 2 3 3 2 3 10" xfId="5220"/>
    <cellStyle name="Output 2 3 3 2 3 2" xfId="5221"/>
    <cellStyle name="Output 2 3 3 2 3 3" xfId="5222"/>
    <cellStyle name="Output 2 3 3 2 3 4" xfId="5223"/>
    <cellStyle name="Output 2 3 3 2 3 5" xfId="5224"/>
    <cellStyle name="Output 2 3 3 2 3 6" xfId="5225"/>
    <cellStyle name="Output 2 3 3 2 3 7" xfId="5226"/>
    <cellStyle name="Output 2 3 3 2 3 8" xfId="5227"/>
    <cellStyle name="Output 2 3 3 2 3 9" xfId="5228"/>
    <cellStyle name="Output 2 3 3 2 4" xfId="5229"/>
    <cellStyle name="Output 2 3 3 2 4 2" xfId="5230"/>
    <cellStyle name="Output 2 3 3 2 4 3" xfId="5231"/>
    <cellStyle name="Output 2 3 3 2 4 4" xfId="5232"/>
    <cellStyle name="Output 2 3 3 2 4 5" xfId="5233"/>
    <cellStyle name="Output 2 3 3 2 4 6" xfId="5234"/>
    <cellStyle name="Output 2 3 3 2 4 7" xfId="5235"/>
    <cellStyle name="Output 2 3 3 2 4 8" xfId="5236"/>
    <cellStyle name="Output 2 3 3 2 4 9" xfId="5237"/>
    <cellStyle name="Output 2 3 3 2 5" xfId="5238"/>
    <cellStyle name="Output 2 3 3 2 6" xfId="5239"/>
    <cellStyle name="Output 2 3 3 2 7" xfId="5240"/>
    <cellStyle name="Output 2 3 3 2 8" xfId="5241"/>
    <cellStyle name="Output 2 3 3 2 9" xfId="5242"/>
    <cellStyle name="Output 2 3 3 3" xfId="5243"/>
    <cellStyle name="Output 2 3 3 3 10" xfId="5244"/>
    <cellStyle name="Output 2 3 3 3 11" xfId="5245"/>
    <cellStyle name="Output 2 3 3 3 12" xfId="5246"/>
    <cellStyle name="Output 2 3 3 3 13" xfId="5247"/>
    <cellStyle name="Output 2 3 3 3 2" xfId="5248"/>
    <cellStyle name="Output 2 3 3 3 2 10" xfId="5249"/>
    <cellStyle name="Output 2 3 3 3 2 2" xfId="5250"/>
    <cellStyle name="Output 2 3 3 3 2 3" xfId="5251"/>
    <cellStyle name="Output 2 3 3 3 2 4" xfId="5252"/>
    <cellStyle name="Output 2 3 3 3 2 5" xfId="5253"/>
    <cellStyle name="Output 2 3 3 3 2 6" xfId="5254"/>
    <cellStyle name="Output 2 3 3 3 2 7" xfId="5255"/>
    <cellStyle name="Output 2 3 3 3 2 8" xfId="5256"/>
    <cellStyle name="Output 2 3 3 3 2 9" xfId="5257"/>
    <cellStyle name="Output 2 3 3 3 3" xfId="5258"/>
    <cellStyle name="Output 2 3 3 3 3 10" xfId="5259"/>
    <cellStyle name="Output 2 3 3 3 3 2" xfId="5260"/>
    <cellStyle name="Output 2 3 3 3 3 3" xfId="5261"/>
    <cellStyle name="Output 2 3 3 3 3 4" xfId="5262"/>
    <cellStyle name="Output 2 3 3 3 3 5" xfId="5263"/>
    <cellStyle name="Output 2 3 3 3 3 6" xfId="5264"/>
    <cellStyle name="Output 2 3 3 3 3 7" xfId="5265"/>
    <cellStyle name="Output 2 3 3 3 3 8" xfId="5266"/>
    <cellStyle name="Output 2 3 3 3 3 9" xfId="5267"/>
    <cellStyle name="Output 2 3 3 3 4" xfId="5268"/>
    <cellStyle name="Output 2 3 3 3 4 2" xfId="5269"/>
    <cellStyle name="Output 2 3 3 3 4 3" xfId="5270"/>
    <cellStyle name="Output 2 3 3 3 4 4" xfId="5271"/>
    <cellStyle name="Output 2 3 3 3 4 5" xfId="5272"/>
    <cellStyle name="Output 2 3 3 3 4 6" xfId="5273"/>
    <cellStyle name="Output 2 3 3 3 4 7" xfId="5274"/>
    <cellStyle name="Output 2 3 3 3 4 8" xfId="5275"/>
    <cellStyle name="Output 2 3 3 3 4 9" xfId="5276"/>
    <cellStyle name="Output 2 3 3 3 5" xfId="5277"/>
    <cellStyle name="Output 2 3 3 3 6" xfId="5278"/>
    <cellStyle name="Output 2 3 3 3 7" xfId="5279"/>
    <cellStyle name="Output 2 3 3 3 8" xfId="5280"/>
    <cellStyle name="Output 2 3 3 3 9" xfId="5281"/>
    <cellStyle name="Output 2 3 3 4" xfId="5282"/>
    <cellStyle name="Output 2 3 3 4 10" xfId="5283"/>
    <cellStyle name="Output 2 3 3 4 2" xfId="5284"/>
    <cellStyle name="Output 2 3 3 4 3" xfId="5285"/>
    <cellStyle name="Output 2 3 3 4 4" xfId="5286"/>
    <cellStyle name="Output 2 3 3 4 5" xfId="5287"/>
    <cellStyle name="Output 2 3 3 4 6" xfId="5288"/>
    <cellStyle name="Output 2 3 3 4 7" xfId="5289"/>
    <cellStyle name="Output 2 3 3 4 8" xfId="5290"/>
    <cellStyle name="Output 2 3 3 4 9" xfId="5291"/>
    <cellStyle name="Output 2 3 3 5" xfId="5292"/>
    <cellStyle name="Output 2 3 3 5 10" xfId="5293"/>
    <cellStyle name="Output 2 3 3 5 2" xfId="5294"/>
    <cellStyle name="Output 2 3 3 5 3" xfId="5295"/>
    <cellStyle name="Output 2 3 3 5 4" xfId="5296"/>
    <cellStyle name="Output 2 3 3 5 5" xfId="5297"/>
    <cellStyle name="Output 2 3 3 5 6" xfId="5298"/>
    <cellStyle name="Output 2 3 3 5 7" xfId="5299"/>
    <cellStyle name="Output 2 3 3 5 8" xfId="5300"/>
    <cellStyle name="Output 2 3 3 5 9" xfId="5301"/>
    <cellStyle name="Output 2 3 3 6" xfId="5302"/>
    <cellStyle name="Output 2 3 3 6 2" xfId="5303"/>
    <cellStyle name="Output 2 3 3 6 3" xfId="5304"/>
    <cellStyle name="Output 2 3 3 6 4" xfId="5305"/>
    <cellStyle name="Output 2 3 3 6 5" xfId="5306"/>
    <cellStyle name="Output 2 3 3 6 6" xfId="5307"/>
    <cellStyle name="Output 2 3 3 6 7" xfId="5308"/>
    <cellStyle name="Output 2 3 3 6 8" xfId="5309"/>
    <cellStyle name="Output 2 3 3 6 9" xfId="5310"/>
    <cellStyle name="Output 2 3 3 7" xfId="5311"/>
    <cellStyle name="Output 2 3 3 8" xfId="5312"/>
    <cellStyle name="Output 2 3 3 9" xfId="5313"/>
    <cellStyle name="Output 2 3 4" xfId="5314"/>
    <cellStyle name="Output 2 3 4 10" xfId="5315"/>
    <cellStyle name="Output 2 3 4 11" xfId="5316"/>
    <cellStyle name="Output 2 3 4 12" xfId="5317"/>
    <cellStyle name="Output 2 3 4 13" xfId="5318"/>
    <cellStyle name="Output 2 3 4 2" xfId="5319"/>
    <cellStyle name="Output 2 3 4 2 10" xfId="5320"/>
    <cellStyle name="Output 2 3 4 2 2" xfId="5321"/>
    <cellStyle name="Output 2 3 4 2 3" xfId="5322"/>
    <cellStyle name="Output 2 3 4 2 4" xfId="5323"/>
    <cellStyle name="Output 2 3 4 2 5" xfId="5324"/>
    <cellStyle name="Output 2 3 4 2 6" xfId="5325"/>
    <cellStyle name="Output 2 3 4 2 7" xfId="5326"/>
    <cellStyle name="Output 2 3 4 2 8" xfId="5327"/>
    <cellStyle name="Output 2 3 4 2 9" xfId="5328"/>
    <cellStyle name="Output 2 3 4 3" xfId="5329"/>
    <cellStyle name="Output 2 3 4 3 10" xfId="5330"/>
    <cellStyle name="Output 2 3 4 3 2" xfId="5331"/>
    <cellStyle name="Output 2 3 4 3 3" xfId="5332"/>
    <cellStyle name="Output 2 3 4 3 4" xfId="5333"/>
    <cellStyle name="Output 2 3 4 3 5" xfId="5334"/>
    <cellStyle name="Output 2 3 4 3 6" xfId="5335"/>
    <cellStyle name="Output 2 3 4 3 7" xfId="5336"/>
    <cellStyle name="Output 2 3 4 3 8" xfId="5337"/>
    <cellStyle name="Output 2 3 4 3 9" xfId="5338"/>
    <cellStyle name="Output 2 3 4 4" xfId="5339"/>
    <cellStyle name="Output 2 3 4 4 2" xfId="5340"/>
    <cellStyle name="Output 2 3 4 4 3" xfId="5341"/>
    <cellStyle name="Output 2 3 4 4 4" xfId="5342"/>
    <cellStyle name="Output 2 3 4 4 5" xfId="5343"/>
    <cellStyle name="Output 2 3 4 4 6" xfId="5344"/>
    <cellStyle name="Output 2 3 4 4 7" xfId="5345"/>
    <cellStyle name="Output 2 3 4 4 8" xfId="5346"/>
    <cellStyle name="Output 2 3 4 4 9" xfId="5347"/>
    <cellStyle name="Output 2 3 4 5" xfId="5348"/>
    <cellStyle name="Output 2 3 4 6" xfId="5349"/>
    <cellStyle name="Output 2 3 4 7" xfId="5350"/>
    <cellStyle name="Output 2 3 4 8" xfId="5351"/>
    <cellStyle name="Output 2 3 4 9" xfId="5352"/>
    <cellStyle name="Output 2 3 5" xfId="5353"/>
    <cellStyle name="Output 2 3 5 10" xfId="5354"/>
    <cellStyle name="Output 2 3 5 11" xfId="5355"/>
    <cellStyle name="Output 2 3 5 12" xfId="5356"/>
    <cellStyle name="Output 2 3 5 13" xfId="5357"/>
    <cellStyle name="Output 2 3 5 2" xfId="5358"/>
    <cellStyle name="Output 2 3 5 2 10" xfId="5359"/>
    <cellStyle name="Output 2 3 5 2 2" xfId="5360"/>
    <cellStyle name="Output 2 3 5 2 3" xfId="5361"/>
    <cellStyle name="Output 2 3 5 2 4" xfId="5362"/>
    <cellStyle name="Output 2 3 5 2 5" xfId="5363"/>
    <cellStyle name="Output 2 3 5 2 6" xfId="5364"/>
    <cellStyle name="Output 2 3 5 2 7" xfId="5365"/>
    <cellStyle name="Output 2 3 5 2 8" xfId="5366"/>
    <cellStyle name="Output 2 3 5 2 9" xfId="5367"/>
    <cellStyle name="Output 2 3 5 3" xfId="5368"/>
    <cellStyle name="Output 2 3 5 3 10" xfId="5369"/>
    <cellStyle name="Output 2 3 5 3 2" xfId="5370"/>
    <cellStyle name="Output 2 3 5 3 3" xfId="5371"/>
    <cellStyle name="Output 2 3 5 3 4" xfId="5372"/>
    <cellStyle name="Output 2 3 5 3 5" xfId="5373"/>
    <cellStyle name="Output 2 3 5 3 6" xfId="5374"/>
    <cellStyle name="Output 2 3 5 3 7" xfId="5375"/>
    <cellStyle name="Output 2 3 5 3 8" xfId="5376"/>
    <cellStyle name="Output 2 3 5 3 9" xfId="5377"/>
    <cellStyle name="Output 2 3 5 4" xfId="5378"/>
    <cellStyle name="Output 2 3 5 4 2" xfId="5379"/>
    <cellStyle name="Output 2 3 5 4 3" xfId="5380"/>
    <cellStyle name="Output 2 3 5 4 4" xfId="5381"/>
    <cellStyle name="Output 2 3 5 4 5" xfId="5382"/>
    <cellStyle name="Output 2 3 5 4 6" xfId="5383"/>
    <cellStyle name="Output 2 3 5 4 7" xfId="5384"/>
    <cellStyle name="Output 2 3 5 4 8" xfId="5385"/>
    <cellStyle name="Output 2 3 5 4 9" xfId="5386"/>
    <cellStyle name="Output 2 3 5 5" xfId="5387"/>
    <cellStyle name="Output 2 3 5 6" xfId="5388"/>
    <cellStyle name="Output 2 3 5 7" xfId="5389"/>
    <cellStyle name="Output 2 3 5 8" xfId="5390"/>
    <cellStyle name="Output 2 3 5 9" xfId="5391"/>
    <cellStyle name="Output 2 3 6" xfId="5392"/>
    <cellStyle name="Output 2 3 6 10" xfId="5393"/>
    <cellStyle name="Output 2 3 6 2" xfId="5394"/>
    <cellStyle name="Output 2 3 6 3" xfId="5395"/>
    <cellStyle name="Output 2 3 6 4" xfId="5396"/>
    <cellStyle name="Output 2 3 6 5" xfId="5397"/>
    <cellStyle name="Output 2 3 6 6" xfId="5398"/>
    <cellStyle name="Output 2 3 6 7" xfId="5399"/>
    <cellStyle name="Output 2 3 6 8" xfId="5400"/>
    <cellStyle name="Output 2 3 6 9" xfId="5401"/>
    <cellStyle name="Output 2 3 7" xfId="5402"/>
    <cellStyle name="Output 2 3 7 10" xfId="5403"/>
    <cellStyle name="Output 2 3 7 2" xfId="5404"/>
    <cellStyle name="Output 2 3 7 3" xfId="5405"/>
    <cellStyle name="Output 2 3 7 4" xfId="5406"/>
    <cellStyle name="Output 2 3 7 5" xfId="5407"/>
    <cellStyle name="Output 2 3 7 6" xfId="5408"/>
    <cellStyle name="Output 2 3 7 7" xfId="5409"/>
    <cellStyle name="Output 2 3 7 8" xfId="5410"/>
    <cellStyle name="Output 2 3 7 9" xfId="5411"/>
    <cellStyle name="Output 2 3 8" xfId="5412"/>
    <cellStyle name="Output 2 3 8 2" xfId="5413"/>
    <cellStyle name="Output 2 3 8 3" xfId="5414"/>
    <cellStyle name="Output 2 3 8 4" xfId="5415"/>
    <cellStyle name="Output 2 3 8 5" xfId="5416"/>
    <cellStyle name="Output 2 3 8 6" xfId="5417"/>
    <cellStyle name="Output 2 3 8 7" xfId="5418"/>
    <cellStyle name="Output 2 3 8 8" xfId="5419"/>
    <cellStyle name="Output 2 3 8 9" xfId="5420"/>
    <cellStyle name="Output 2 3 9" xfId="5421"/>
    <cellStyle name="Output 2 4" xfId="5422"/>
    <cellStyle name="Output 2 4 10" xfId="5423"/>
    <cellStyle name="Output 2 4 11" xfId="5424"/>
    <cellStyle name="Output 2 4 12" xfId="5425"/>
    <cellStyle name="Output 2 4 13" xfId="5426"/>
    <cellStyle name="Output 2 4 14" xfId="5427"/>
    <cellStyle name="Output 2 4 15" xfId="5428"/>
    <cellStyle name="Output 2 4 16" xfId="5429"/>
    <cellStyle name="Output 2 4 17" xfId="5430"/>
    <cellStyle name="Output 2 4 2" xfId="5431"/>
    <cellStyle name="Output 2 4 2 10" xfId="5432"/>
    <cellStyle name="Output 2 4 2 11" xfId="5433"/>
    <cellStyle name="Output 2 4 2 12" xfId="5434"/>
    <cellStyle name="Output 2 4 2 13" xfId="5435"/>
    <cellStyle name="Output 2 4 2 14" xfId="5436"/>
    <cellStyle name="Output 2 4 2 15" xfId="5437"/>
    <cellStyle name="Output 2 4 2 2" xfId="5438"/>
    <cellStyle name="Output 2 4 2 2 10" xfId="5439"/>
    <cellStyle name="Output 2 4 2 2 11" xfId="5440"/>
    <cellStyle name="Output 2 4 2 2 12" xfId="5441"/>
    <cellStyle name="Output 2 4 2 2 13" xfId="5442"/>
    <cellStyle name="Output 2 4 2 2 2" xfId="5443"/>
    <cellStyle name="Output 2 4 2 2 2 10" xfId="5444"/>
    <cellStyle name="Output 2 4 2 2 2 2" xfId="5445"/>
    <cellStyle name="Output 2 4 2 2 2 3" xfId="5446"/>
    <cellStyle name="Output 2 4 2 2 2 4" xfId="5447"/>
    <cellStyle name="Output 2 4 2 2 2 5" xfId="5448"/>
    <cellStyle name="Output 2 4 2 2 2 6" xfId="5449"/>
    <cellStyle name="Output 2 4 2 2 2 7" xfId="5450"/>
    <cellStyle name="Output 2 4 2 2 2 8" xfId="5451"/>
    <cellStyle name="Output 2 4 2 2 2 9" xfId="5452"/>
    <cellStyle name="Output 2 4 2 2 3" xfId="5453"/>
    <cellStyle name="Output 2 4 2 2 3 10" xfId="5454"/>
    <cellStyle name="Output 2 4 2 2 3 2" xfId="5455"/>
    <cellStyle name="Output 2 4 2 2 3 3" xfId="5456"/>
    <cellStyle name="Output 2 4 2 2 3 4" xfId="5457"/>
    <cellStyle name="Output 2 4 2 2 3 5" xfId="5458"/>
    <cellStyle name="Output 2 4 2 2 3 6" xfId="5459"/>
    <cellStyle name="Output 2 4 2 2 3 7" xfId="5460"/>
    <cellStyle name="Output 2 4 2 2 3 8" xfId="5461"/>
    <cellStyle name="Output 2 4 2 2 3 9" xfId="5462"/>
    <cellStyle name="Output 2 4 2 2 4" xfId="5463"/>
    <cellStyle name="Output 2 4 2 2 4 2" xfId="5464"/>
    <cellStyle name="Output 2 4 2 2 4 3" xfId="5465"/>
    <cellStyle name="Output 2 4 2 2 4 4" xfId="5466"/>
    <cellStyle name="Output 2 4 2 2 4 5" xfId="5467"/>
    <cellStyle name="Output 2 4 2 2 4 6" xfId="5468"/>
    <cellStyle name="Output 2 4 2 2 4 7" xfId="5469"/>
    <cellStyle name="Output 2 4 2 2 4 8" xfId="5470"/>
    <cellStyle name="Output 2 4 2 2 4 9" xfId="5471"/>
    <cellStyle name="Output 2 4 2 2 5" xfId="5472"/>
    <cellStyle name="Output 2 4 2 2 6" xfId="5473"/>
    <cellStyle name="Output 2 4 2 2 7" xfId="5474"/>
    <cellStyle name="Output 2 4 2 2 8" xfId="5475"/>
    <cellStyle name="Output 2 4 2 2 9" xfId="5476"/>
    <cellStyle name="Output 2 4 2 3" xfId="5477"/>
    <cellStyle name="Output 2 4 2 3 10" xfId="5478"/>
    <cellStyle name="Output 2 4 2 3 11" xfId="5479"/>
    <cellStyle name="Output 2 4 2 3 12" xfId="5480"/>
    <cellStyle name="Output 2 4 2 3 13" xfId="5481"/>
    <cellStyle name="Output 2 4 2 3 2" xfId="5482"/>
    <cellStyle name="Output 2 4 2 3 2 10" xfId="5483"/>
    <cellStyle name="Output 2 4 2 3 2 2" xfId="5484"/>
    <cellStyle name="Output 2 4 2 3 2 3" xfId="5485"/>
    <cellStyle name="Output 2 4 2 3 2 4" xfId="5486"/>
    <cellStyle name="Output 2 4 2 3 2 5" xfId="5487"/>
    <cellStyle name="Output 2 4 2 3 2 6" xfId="5488"/>
    <cellStyle name="Output 2 4 2 3 2 7" xfId="5489"/>
    <cellStyle name="Output 2 4 2 3 2 8" xfId="5490"/>
    <cellStyle name="Output 2 4 2 3 2 9" xfId="5491"/>
    <cellStyle name="Output 2 4 2 3 3" xfId="5492"/>
    <cellStyle name="Output 2 4 2 3 3 10" xfId="5493"/>
    <cellStyle name="Output 2 4 2 3 3 2" xfId="5494"/>
    <cellStyle name="Output 2 4 2 3 3 3" xfId="5495"/>
    <cellStyle name="Output 2 4 2 3 3 4" xfId="5496"/>
    <cellStyle name="Output 2 4 2 3 3 5" xfId="5497"/>
    <cellStyle name="Output 2 4 2 3 3 6" xfId="5498"/>
    <cellStyle name="Output 2 4 2 3 3 7" xfId="5499"/>
    <cellStyle name="Output 2 4 2 3 3 8" xfId="5500"/>
    <cellStyle name="Output 2 4 2 3 3 9" xfId="5501"/>
    <cellStyle name="Output 2 4 2 3 4" xfId="5502"/>
    <cellStyle name="Output 2 4 2 3 4 2" xfId="5503"/>
    <cellStyle name="Output 2 4 2 3 4 3" xfId="5504"/>
    <cellStyle name="Output 2 4 2 3 4 4" xfId="5505"/>
    <cellStyle name="Output 2 4 2 3 4 5" xfId="5506"/>
    <cellStyle name="Output 2 4 2 3 4 6" xfId="5507"/>
    <cellStyle name="Output 2 4 2 3 4 7" xfId="5508"/>
    <cellStyle name="Output 2 4 2 3 4 8" xfId="5509"/>
    <cellStyle name="Output 2 4 2 3 4 9" xfId="5510"/>
    <cellStyle name="Output 2 4 2 3 5" xfId="5511"/>
    <cellStyle name="Output 2 4 2 3 6" xfId="5512"/>
    <cellStyle name="Output 2 4 2 3 7" xfId="5513"/>
    <cellStyle name="Output 2 4 2 3 8" xfId="5514"/>
    <cellStyle name="Output 2 4 2 3 9" xfId="5515"/>
    <cellStyle name="Output 2 4 2 4" xfId="5516"/>
    <cellStyle name="Output 2 4 2 4 10" xfId="5517"/>
    <cellStyle name="Output 2 4 2 4 2" xfId="5518"/>
    <cellStyle name="Output 2 4 2 4 3" xfId="5519"/>
    <cellStyle name="Output 2 4 2 4 4" xfId="5520"/>
    <cellStyle name="Output 2 4 2 4 5" xfId="5521"/>
    <cellStyle name="Output 2 4 2 4 6" xfId="5522"/>
    <cellStyle name="Output 2 4 2 4 7" xfId="5523"/>
    <cellStyle name="Output 2 4 2 4 8" xfId="5524"/>
    <cellStyle name="Output 2 4 2 4 9" xfId="5525"/>
    <cellStyle name="Output 2 4 2 5" xfId="5526"/>
    <cellStyle name="Output 2 4 2 5 10" xfId="5527"/>
    <cellStyle name="Output 2 4 2 5 2" xfId="5528"/>
    <cellStyle name="Output 2 4 2 5 3" xfId="5529"/>
    <cellStyle name="Output 2 4 2 5 4" xfId="5530"/>
    <cellStyle name="Output 2 4 2 5 5" xfId="5531"/>
    <cellStyle name="Output 2 4 2 5 6" xfId="5532"/>
    <cellStyle name="Output 2 4 2 5 7" xfId="5533"/>
    <cellStyle name="Output 2 4 2 5 8" xfId="5534"/>
    <cellStyle name="Output 2 4 2 5 9" xfId="5535"/>
    <cellStyle name="Output 2 4 2 6" xfId="5536"/>
    <cellStyle name="Output 2 4 2 6 2" xfId="5537"/>
    <cellStyle name="Output 2 4 2 6 3" xfId="5538"/>
    <cellStyle name="Output 2 4 2 6 4" xfId="5539"/>
    <cellStyle name="Output 2 4 2 6 5" xfId="5540"/>
    <cellStyle name="Output 2 4 2 6 6" xfId="5541"/>
    <cellStyle name="Output 2 4 2 6 7" xfId="5542"/>
    <cellStyle name="Output 2 4 2 6 8" xfId="5543"/>
    <cellStyle name="Output 2 4 2 6 9" xfId="5544"/>
    <cellStyle name="Output 2 4 2 7" xfId="5545"/>
    <cellStyle name="Output 2 4 2 8" xfId="5546"/>
    <cellStyle name="Output 2 4 2 9" xfId="5547"/>
    <cellStyle name="Output 2 4 3" xfId="5548"/>
    <cellStyle name="Output 2 4 3 10" xfId="5549"/>
    <cellStyle name="Output 2 4 3 11" xfId="5550"/>
    <cellStyle name="Output 2 4 3 12" xfId="5551"/>
    <cellStyle name="Output 2 4 3 13" xfId="5552"/>
    <cellStyle name="Output 2 4 3 14" xfId="5553"/>
    <cellStyle name="Output 2 4 3 15" xfId="5554"/>
    <cellStyle name="Output 2 4 3 2" xfId="5555"/>
    <cellStyle name="Output 2 4 3 2 10" xfId="5556"/>
    <cellStyle name="Output 2 4 3 2 11" xfId="5557"/>
    <cellStyle name="Output 2 4 3 2 12" xfId="5558"/>
    <cellStyle name="Output 2 4 3 2 13" xfId="5559"/>
    <cellStyle name="Output 2 4 3 2 2" xfId="5560"/>
    <cellStyle name="Output 2 4 3 2 2 10" xfId="5561"/>
    <cellStyle name="Output 2 4 3 2 2 2" xfId="5562"/>
    <cellStyle name="Output 2 4 3 2 2 3" xfId="5563"/>
    <cellStyle name="Output 2 4 3 2 2 4" xfId="5564"/>
    <cellStyle name="Output 2 4 3 2 2 5" xfId="5565"/>
    <cellStyle name="Output 2 4 3 2 2 6" xfId="5566"/>
    <cellStyle name="Output 2 4 3 2 2 7" xfId="5567"/>
    <cellStyle name="Output 2 4 3 2 2 8" xfId="5568"/>
    <cellStyle name="Output 2 4 3 2 2 9" xfId="5569"/>
    <cellStyle name="Output 2 4 3 2 3" xfId="5570"/>
    <cellStyle name="Output 2 4 3 2 3 10" xfId="5571"/>
    <cellStyle name="Output 2 4 3 2 3 2" xfId="5572"/>
    <cellStyle name="Output 2 4 3 2 3 3" xfId="5573"/>
    <cellStyle name="Output 2 4 3 2 3 4" xfId="5574"/>
    <cellStyle name="Output 2 4 3 2 3 5" xfId="5575"/>
    <cellStyle name="Output 2 4 3 2 3 6" xfId="5576"/>
    <cellStyle name="Output 2 4 3 2 3 7" xfId="5577"/>
    <cellStyle name="Output 2 4 3 2 3 8" xfId="5578"/>
    <cellStyle name="Output 2 4 3 2 3 9" xfId="5579"/>
    <cellStyle name="Output 2 4 3 2 4" xfId="5580"/>
    <cellStyle name="Output 2 4 3 2 4 2" xfId="5581"/>
    <cellStyle name="Output 2 4 3 2 4 3" xfId="5582"/>
    <cellStyle name="Output 2 4 3 2 4 4" xfId="5583"/>
    <cellStyle name="Output 2 4 3 2 4 5" xfId="5584"/>
    <cellStyle name="Output 2 4 3 2 4 6" xfId="5585"/>
    <cellStyle name="Output 2 4 3 2 4 7" xfId="5586"/>
    <cellStyle name="Output 2 4 3 2 4 8" xfId="5587"/>
    <cellStyle name="Output 2 4 3 2 4 9" xfId="5588"/>
    <cellStyle name="Output 2 4 3 2 5" xfId="5589"/>
    <cellStyle name="Output 2 4 3 2 6" xfId="5590"/>
    <cellStyle name="Output 2 4 3 2 7" xfId="5591"/>
    <cellStyle name="Output 2 4 3 2 8" xfId="5592"/>
    <cellStyle name="Output 2 4 3 2 9" xfId="5593"/>
    <cellStyle name="Output 2 4 3 3" xfId="5594"/>
    <cellStyle name="Output 2 4 3 3 10" xfId="5595"/>
    <cellStyle name="Output 2 4 3 3 11" xfId="5596"/>
    <cellStyle name="Output 2 4 3 3 12" xfId="5597"/>
    <cellStyle name="Output 2 4 3 3 13" xfId="5598"/>
    <cellStyle name="Output 2 4 3 3 2" xfId="5599"/>
    <cellStyle name="Output 2 4 3 3 2 10" xfId="5600"/>
    <cellStyle name="Output 2 4 3 3 2 2" xfId="5601"/>
    <cellStyle name="Output 2 4 3 3 2 3" xfId="5602"/>
    <cellStyle name="Output 2 4 3 3 2 4" xfId="5603"/>
    <cellStyle name="Output 2 4 3 3 2 5" xfId="5604"/>
    <cellStyle name="Output 2 4 3 3 2 6" xfId="5605"/>
    <cellStyle name="Output 2 4 3 3 2 7" xfId="5606"/>
    <cellStyle name="Output 2 4 3 3 2 8" xfId="5607"/>
    <cellStyle name="Output 2 4 3 3 2 9" xfId="5608"/>
    <cellStyle name="Output 2 4 3 3 3" xfId="5609"/>
    <cellStyle name="Output 2 4 3 3 3 10" xfId="5610"/>
    <cellStyle name="Output 2 4 3 3 3 2" xfId="5611"/>
    <cellStyle name="Output 2 4 3 3 3 3" xfId="5612"/>
    <cellStyle name="Output 2 4 3 3 3 4" xfId="5613"/>
    <cellStyle name="Output 2 4 3 3 3 5" xfId="5614"/>
    <cellStyle name="Output 2 4 3 3 3 6" xfId="5615"/>
    <cellStyle name="Output 2 4 3 3 3 7" xfId="5616"/>
    <cellStyle name="Output 2 4 3 3 3 8" xfId="5617"/>
    <cellStyle name="Output 2 4 3 3 3 9" xfId="5618"/>
    <cellStyle name="Output 2 4 3 3 4" xfId="5619"/>
    <cellStyle name="Output 2 4 3 3 4 2" xfId="5620"/>
    <cellStyle name="Output 2 4 3 3 4 3" xfId="5621"/>
    <cellStyle name="Output 2 4 3 3 4 4" xfId="5622"/>
    <cellStyle name="Output 2 4 3 3 4 5" xfId="5623"/>
    <cellStyle name="Output 2 4 3 3 4 6" xfId="5624"/>
    <cellStyle name="Output 2 4 3 3 4 7" xfId="5625"/>
    <cellStyle name="Output 2 4 3 3 4 8" xfId="5626"/>
    <cellStyle name="Output 2 4 3 3 4 9" xfId="5627"/>
    <cellStyle name="Output 2 4 3 3 5" xfId="5628"/>
    <cellStyle name="Output 2 4 3 3 6" xfId="5629"/>
    <cellStyle name="Output 2 4 3 3 7" xfId="5630"/>
    <cellStyle name="Output 2 4 3 3 8" xfId="5631"/>
    <cellStyle name="Output 2 4 3 3 9" xfId="5632"/>
    <cellStyle name="Output 2 4 3 4" xfId="5633"/>
    <cellStyle name="Output 2 4 3 4 10" xfId="5634"/>
    <cellStyle name="Output 2 4 3 4 2" xfId="5635"/>
    <cellStyle name="Output 2 4 3 4 3" xfId="5636"/>
    <cellStyle name="Output 2 4 3 4 4" xfId="5637"/>
    <cellStyle name="Output 2 4 3 4 5" xfId="5638"/>
    <cellStyle name="Output 2 4 3 4 6" xfId="5639"/>
    <cellStyle name="Output 2 4 3 4 7" xfId="5640"/>
    <cellStyle name="Output 2 4 3 4 8" xfId="5641"/>
    <cellStyle name="Output 2 4 3 4 9" xfId="5642"/>
    <cellStyle name="Output 2 4 3 5" xfId="5643"/>
    <cellStyle name="Output 2 4 3 5 10" xfId="5644"/>
    <cellStyle name="Output 2 4 3 5 2" xfId="5645"/>
    <cellStyle name="Output 2 4 3 5 3" xfId="5646"/>
    <cellStyle name="Output 2 4 3 5 4" xfId="5647"/>
    <cellStyle name="Output 2 4 3 5 5" xfId="5648"/>
    <cellStyle name="Output 2 4 3 5 6" xfId="5649"/>
    <cellStyle name="Output 2 4 3 5 7" xfId="5650"/>
    <cellStyle name="Output 2 4 3 5 8" xfId="5651"/>
    <cellStyle name="Output 2 4 3 5 9" xfId="5652"/>
    <cellStyle name="Output 2 4 3 6" xfId="5653"/>
    <cellStyle name="Output 2 4 3 6 2" xfId="5654"/>
    <cellStyle name="Output 2 4 3 6 3" xfId="5655"/>
    <cellStyle name="Output 2 4 3 6 4" xfId="5656"/>
    <cellStyle name="Output 2 4 3 6 5" xfId="5657"/>
    <cellStyle name="Output 2 4 3 6 6" xfId="5658"/>
    <cellStyle name="Output 2 4 3 6 7" xfId="5659"/>
    <cellStyle name="Output 2 4 3 6 8" xfId="5660"/>
    <cellStyle name="Output 2 4 3 6 9" xfId="5661"/>
    <cellStyle name="Output 2 4 3 7" xfId="5662"/>
    <cellStyle name="Output 2 4 3 8" xfId="5663"/>
    <cellStyle name="Output 2 4 3 9" xfId="5664"/>
    <cellStyle name="Output 2 4 4" xfId="5665"/>
    <cellStyle name="Output 2 4 4 10" xfId="5666"/>
    <cellStyle name="Output 2 4 4 11" xfId="5667"/>
    <cellStyle name="Output 2 4 4 12" xfId="5668"/>
    <cellStyle name="Output 2 4 4 13" xfId="5669"/>
    <cellStyle name="Output 2 4 4 2" xfId="5670"/>
    <cellStyle name="Output 2 4 4 2 10" xfId="5671"/>
    <cellStyle name="Output 2 4 4 2 2" xfId="5672"/>
    <cellStyle name="Output 2 4 4 2 3" xfId="5673"/>
    <cellStyle name="Output 2 4 4 2 4" xfId="5674"/>
    <cellStyle name="Output 2 4 4 2 5" xfId="5675"/>
    <cellStyle name="Output 2 4 4 2 6" xfId="5676"/>
    <cellStyle name="Output 2 4 4 2 7" xfId="5677"/>
    <cellStyle name="Output 2 4 4 2 8" xfId="5678"/>
    <cellStyle name="Output 2 4 4 2 9" xfId="5679"/>
    <cellStyle name="Output 2 4 4 3" xfId="5680"/>
    <cellStyle name="Output 2 4 4 3 10" xfId="5681"/>
    <cellStyle name="Output 2 4 4 3 2" xfId="5682"/>
    <cellStyle name="Output 2 4 4 3 3" xfId="5683"/>
    <cellStyle name="Output 2 4 4 3 4" xfId="5684"/>
    <cellStyle name="Output 2 4 4 3 5" xfId="5685"/>
    <cellStyle name="Output 2 4 4 3 6" xfId="5686"/>
    <cellStyle name="Output 2 4 4 3 7" xfId="5687"/>
    <cellStyle name="Output 2 4 4 3 8" xfId="5688"/>
    <cellStyle name="Output 2 4 4 3 9" xfId="5689"/>
    <cellStyle name="Output 2 4 4 4" xfId="5690"/>
    <cellStyle name="Output 2 4 4 4 2" xfId="5691"/>
    <cellStyle name="Output 2 4 4 4 3" xfId="5692"/>
    <cellStyle name="Output 2 4 4 4 4" xfId="5693"/>
    <cellStyle name="Output 2 4 4 4 5" xfId="5694"/>
    <cellStyle name="Output 2 4 4 4 6" xfId="5695"/>
    <cellStyle name="Output 2 4 4 4 7" xfId="5696"/>
    <cellStyle name="Output 2 4 4 4 8" xfId="5697"/>
    <cellStyle name="Output 2 4 4 4 9" xfId="5698"/>
    <cellStyle name="Output 2 4 4 5" xfId="5699"/>
    <cellStyle name="Output 2 4 4 6" xfId="5700"/>
    <cellStyle name="Output 2 4 4 7" xfId="5701"/>
    <cellStyle name="Output 2 4 4 8" xfId="5702"/>
    <cellStyle name="Output 2 4 4 9" xfId="5703"/>
    <cellStyle name="Output 2 4 5" xfId="5704"/>
    <cellStyle name="Output 2 4 5 10" xfId="5705"/>
    <cellStyle name="Output 2 4 5 11" xfId="5706"/>
    <cellStyle name="Output 2 4 5 12" xfId="5707"/>
    <cellStyle name="Output 2 4 5 13" xfId="5708"/>
    <cellStyle name="Output 2 4 5 2" xfId="5709"/>
    <cellStyle name="Output 2 4 5 2 10" xfId="5710"/>
    <cellStyle name="Output 2 4 5 2 2" xfId="5711"/>
    <cellStyle name="Output 2 4 5 2 3" xfId="5712"/>
    <cellStyle name="Output 2 4 5 2 4" xfId="5713"/>
    <cellStyle name="Output 2 4 5 2 5" xfId="5714"/>
    <cellStyle name="Output 2 4 5 2 6" xfId="5715"/>
    <cellStyle name="Output 2 4 5 2 7" xfId="5716"/>
    <cellStyle name="Output 2 4 5 2 8" xfId="5717"/>
    <cellStyle name="Output 2 4 5 2 9" xfId="5718"/>
    <cellStyle name="Output 2 4 5 3" xfId="5719"/>
    <cellStyle name="Output 2 4 5 3 10" xfId="5720"/>
    <cellStyle name="Output 2 4 5 3 2" xfId="5721"/>
    <cellStyle name="Output 2 4 5 3 3" xfId="5722"/>
    <cellStyle name="Output 2 4 5 3 4" xfId="5723"/>
    <cellStyle name="Output 2 4 5 3 5" xfId="5724"/>
    <cellStyle name="Output 2 4 5 3 6" xfId="5725"/>
    <cellStyle name="Output 2 4 5 3 7" xfId="5726"/>
    <cellStyle name="Output 2 4 5 3 8" xfId="5727"/>
    <cellStyle name="Output 2 4 5 3 9" xfId="5728"/>
    <cellStyle name="Output 2 4 5 4" xfId="5729"/>
    <cellStyle name="Output 2 4 5 4 2" xfId="5730"/>
    <cellStyle name="Output 2 4 5 4 3" xfId="5731"/>
    <cellStyle name="Output 2 4 5 4 4" xfId="5732"/>
    <cellStyle name="Output 2 4 5 4 5" xfId="5733"/>
    <cellStyle name="Output 2 4 5 4 6" xfId="5734"/>
    <cellStyle name="Output 2 4 5 4 7" xfId="5735"/>
    <cellStyle name="Output 2 4 5 4 8" xfId="5736"/>
    <cellStyle name="Output 2 4 5 4 9" xfId="5737"/>
    <cellStyle name="Output 2 4 5 5" xfId="5738"/>
    <cellStyle name="Output 2 4 5 6" xfId="5739"/>
    <cellStyle name="Output 2 4 5 7" xfId="5740"/>
    <cellStyle name="Output 2 4 5 8" xfId="5741"/>
    <cellStyle name="Output 2 4 5 9" xfId="5742"/>
    <cellStyle name="Output 2 4 6" xfId="5743"/>
    <cellStyle name="Output 2 4 6 10" xfId="5744"/>
    <cellStyle name="Output 2 4 6 2" xfId="5745"/>
    <cellStyle name="Output 2 4 6 3" xfId="5746"/>
    <cellStyle name="Output 2 4 6 4" xfId="5747"/>
    <cellStyle name="Output 2 4 6 5" xfId="5748"/>
    <cellStyle name="Output 2 4 6 6" xfId="5749"/>
    <cellStyle name="Output 2 4 6 7" xfId="5750"/>
    <cellStyle name="Output 2 4 6 8" xfId="5751"/>
    <cellStyle name="Output 2 4 6 9" xfId="5752"/>
    <cellStyle name="Output 2 4 7" xfId="5753"/>
    <cellStyle name="Output 2 4 7 10" xfId="5754"/>
    <cellStyle name="Output 2 4 7 2" xfId="5755"/>
    <cellStyle name="Output 2 4 7 3" xfId="5756"/>
    <cellStyle name="Output 2 4 7 4" xfId="5757"/>
    <cellStyle name="Output 2 4 7 5" xfId="5758"/>
    <cellStyle name="Output 2 4 7 6" xfId="5759"/>
    <cellStyle name="Output 2 4 7 7" xfId="5760"/>
    <cellStyle name="Output 2 4 7 8" xfId="5761"/>
    <cellStyle name="Output 2 4 7 9" xfId="5762"/>
    <cellStyle name="Output 2 4 8" xfId="5763"/>
    <cellStyle name="Output 2 4 8 2" xfId="5764"/>
    <cellStyle name="Output 2 4 8 3" xfId="5765"/>
    <cellStyle name="Output 2 4 8 4" xfId="5766"/>
    <cellStyle name="Output 2 4 8 5" xfId="5767"/>
    <cellStyle name="Output 2 4 8 6" xfId="5768"/>
    <cellStyle name="Output 2 4 8 7" xfId="5769"/>
    <cellStyle name="Output 2 4 8 8" xfId="5770"/>
    <cellStyle name="Output 2 4 8 9" xfId="5771"/>
    <cellStyle name="Output 2 4 9" xfId="5772"/>
    <cellStyle name="Output 2 5" xfId="5773"/>
    <cellStyle name="Output 2 5 10" xfId="5774"/>
    <cellStyle name="Output 2 5 11" xfId="5775"/>
    <cellStyle name="Output 2 5 12" xfId="5776"/>
    <cellStyle name="Output 2 5 13" xfId="5777"/>
    <cellStyle name="Output 2 5 14" xfId="5778"/>
    <cellStyle name="Output 2 5 15" xfId="5779"/>
    <cellStyle name="Output 2 5 16" xfId="5780"/>
    <cellStyle name="Output 2 5 17" xfId="5781"/>
    <cellStyle name="Output 2 5 2" xfId="5782"/>
    <cellStyle name="Output 2 5 2 10" xfId="5783"/>
    <cellStyle name="Output 2 5 2 11" xfId="5784"/>
    <cellStyle name="Output 2 5 2 12" xfId="5785"/>
    <cellStyle name="Output 2 5 2 13" xfId="5786"/>
    <cellStyle name="Output 2 5 2 14" xfId="5787"/>
    <cellStyle name="Output 2 5 2 15" xfId="5788"/>
    <cellStyle name="Output 2 5 2 2" xfId="5789"/>
    <cellStyle name="Output 2 5 2 2 10" xfId="5790"/>
    <cellStyle name="Output 2 5 2 2 11" xfId="5791"/>
    <cellStyle name="Output 2 5 2 2 12" xfId="5792"/>
    <cellStyle name="Output 2 5 2 2 13" xfId="5793"/>
    <cellStyle name="Output 2 5 2 2 2" xfId="5794"/>
    <cellStyle name="Output 2 5 2 2 2 10" xfId="5795"/>
    <cellStyle name="Output 2 5 2 2 2 2" xfId="5796"/>
    <cellStyle name="Output 2 5 2 2 2 3" xfId="5797"/>
    <cellStyle name="Output 2 5 2 2 2 4" xfId="5798"/>
    <cellStyle name="Output 2 5 2 2 2 5" xfId="5799"/>
    <cellStyle name="Output 2 5 2 2 2 6" xfId="5800"/>
    <cellStyle name="Output 2 5 2 2 2 7" xfId="5801"/>
    <cellStyle name="Output 2 5 2 2 2 8" xfId="5802"/>
    <cellStyle name="Output 2 5 2 2 2 9" xfId="5803"/>
    <cellStyle name="Output 2 5 2 2 3" xfId="5804"/>
    <cellStyle name="Output 2 5 2 2 3 10" xfId="5805"/>
    <cellStyle name="Output 2 5 2 2 3 2" xfId="5806"/>
    <cellStyle name="Output 2 5 2 2 3 3" xfId="5807"/>
    <cellStyle name="Output 2 5 2 2 3 4" xfId="5808"/>
    <cellStyle name="Output 2 5 2 2 3 5" xfId="5809"/>
    <cellStyle name="Output 2 5 2 2 3 6" xfId="5810"/>
    <cellStyle name="Output 2 5 2 2 3 7" xfId="5811"/>
    <cellStyle name="Output 2 5 2 2 3 8" xfId="5812"/>
    <cellStyle name="Output 2 5 2 2 3 9" xfId="5813"/>
    <cellStyle name="Output 2 5 2 2 4" xfId="5814"/>
    <cellStyle name="Output 2 5 2 2 4 2" xfId="5815"/>
    <cellStyle name="Output 2 5 2 2 4 3" xfId="5816"/>
    <cellStyle name="Output 2 5 2 2 4 4" xfId="5817"/>
    <cellStyle name="Output 2 5 2 2 4 5" xfId="5818"/>
    <cellStyle name="Output 2 5 2 2 4 6" xfId="5819"/>
    <cellStyle name="Output 2 5 2 2 4 7" xfId="5820"/>
    <cellStyle name="Output 2 5 2 2 4 8" xfId="5821"/>
    <cellStyle name="Output 2 5 2 2 4 9" xfId="5822"/>
    <cellStyle name="Output 2 5 2 2 5" xfId="5823"/>
    <cellStyle name="Output 2 5 2 2 6" xfId="5824"/>
    <cellStyle name="Output 2 5 2 2 7" xfId="5825"/>
    <cellStyle name="Output 2 5 2 2 8" xfId="5826"/>
    <cellStyle name="Output 2 5 2 2 9" xfId="5827"/>
    <cellStyle name="Output 2 5 2 3" xfId="5828"/>
    <cellStyle name="Output 2 5 2 3 10" xfId="5829"/>
    <cellStyle name="Output 2 5 2 3 11" xfId="5830"/>
    <cellStyle name="Output 2 5 2 3 12" xfId="5831"/>
    <cellStyle name="Output 2 5 2 3 13" xfId="5832"/>
    <cellStyle name="Output 2 5 2 3 2" xfId="5833"/>
    <cellStyle name="Output 2 5 2 3 2 10" xfId="5834"/>
    <cellStyle name="Output 2 5 2 3 2 2" xfId="5835"/>
    <cellStyle name="Output 2 5 2 3 2 3" xfId="5836"/>
    <cellStyle name="Output 2 5 2 3 2 4" xfId="5837"/>
    <cellStyle name="Output 2 5 2 3 2 5" xfId="5838"/>
    <cellStyle name="Output 2 5 2 3 2 6" xfId="5839"/>
    <cellStyle name="Output 2 5 2 3 2 7" xfId="5840"/>
    <cellStyle name="Output 2 5 2 3 2 8" xfId="5841"/>
    <cellStyle name="Output 2 5 2 3 2 9" xfId="5842"/>
    <cellStyle name="Output 2 5 2 3 3" xfId="5843"/>
    <cellStyle name="Output 2 5 2 3 3 10" xfId="5844"/>
    <cellStyle name="Output 2 5 2 3 3 2" xfId="5845"/>
    <cellStyle name="Output 2 5 2 3 3 3" xfId="5846"/>
    <cellStyle name="Output 2 5 2 3 3 4" xfId="5847"/>
    <cellStyle name="Output 2 5 2 3 3 5" xfId="5848"/>
    <cellStyle name="Output 2 5 2 3 3 6" xfId="5849"/>
    <cellStyle name="Output 2 5 2 3 3 7" xfId="5850"/>
    <cellStyle name="Output 2 5 2 3 3 8" xfId="5851"/>
    <cellStyle name="Output 2 5 2 3 3 9" xfId="5852"/>
    <cellStyle name="Output 2 5 2 3 4" xfId="5853"/>
    <cellStyle name="Output 2 5 2 3 4 2" xfId="5854"/>
    <cellStyle name="Output 2 5 2 3 4 3" xfId="5855"/>
    <cellStyle name="Output 2 5 2 3 4 4" xfId="5856"/>
    <cellStyle name="Output 2 5 2 3 4 5" xfId="5857"/>
    <cellStyle name="Output 2 5 2 3 4 6" xfId="5858"/>
    <cellStyle name="Output 2 5 2 3 4 7" xfId="5859"/>
    <cellStyle name="Output 2 5 2 3 4 8" xfId="5860"/>
    <cellStyle name="Output 2 5 2 3 4 9" xfId="5861"/>
    <cellStyle name="Output 2 5 2 3 5" xfId="5862"/>
    <cellStyle name="Output 2 5 2 3 6" xfId="5863"/>
    <cellStyle name="Output 2 5 2 3 7" xfId="5864"/>
    <cellStyle name="Output 2 5 2 3 8" xfId="5865"/>
    <cellStyle name="Output 2 5 2 3 9" xfId="5866"/>
    <cellStyle name="Output 2 5 2 4" xfId="5867"/>
    <cellStyle name="Output 2 5 2 4 10" xfId="5868"/>
    <cellStyle name="Output 2 5 2 4 2" xfId="5869"/>
    <cellStyle name="Output 2 5 2 4 3" xfId="5870"/>
    <cellStyle name="Output 2 5 2 4 4" xfId="5871"/>
    <cellStyle name="Output 2 5 2 4 5" xfId="5872"/>
    <cellStyle name="Output 2 5 2 4 6" xfId="5873"/>
    <cellStyle name="Output 2 5 2 4 7" xfId="5874"/>
    <cellStyle name="Output 2 5 2 4 8" xfId="5875"/>
    <cellStyle name="Output 2 5 2 4 9" xfId="5876"/>
    <cellStyle name="Output 2 5 2 5" xfId="5877"/>
    <cellStyle name="Output 2 5 2 5 10" xfId="5878"/>
    <cellStyle name="Output 2 5 2 5 2" xfId="5879"/>
    <cellStyle name="Output 2 5 2 5 3" xfId="5880"/>
    <cellStyle name="Output 2 5 2 5 4" xfId="5881"/>
    <cellStyle name="Output 2 5 2 5 5" xfId="5882"/>
    <cellStyle name="Output 2 5 2 5 6" xfId="5883"/>
    <cellStyle name="Output 2 5 2 5 7" xfId="5884"/>
    <cellStyle name="Output 2 5 2 5 8" xfId="5885"/>
    <cellStyle name="Output 2 5 2 5 9" xfId="5886"/>
    <cellStyle name="Output 2 5 2 6" xfId="5887"/>
    <cellStyle name="Output 2 5 2 6 2" xfId="5888"/>
    <cellStyle name="Output 2 5 2 6 3" xfId="5889"/>
    <cellStyle name="Output 2 5 2 6 4" xfId="5890"/>
    <cellStyle name="Output 2 5 2 6 5" xfId="5891"/>
    <cellStyle name="Output 2 5 2 6 6" xfId="5892"/>
    <cellStyle name="Output 2 5 2 6 7" xfId="5893"/>
    <cellStyle name="Output 2 5 2 6 8" xfId="5894"/>
    <cellStyle name="Output 2 5 2 6 9" xfId="5895"/>
    <cellStyle name="Output 2 5 2 7" xfId="5896"/>
    <cellStyle name="Output 2 5 2 8" xfId="5897"/>
    <cellStyle name="Output 2 5 2 9" xfId="5898"/>
    <cellStyle name="Output 2 5 3" xfId="5899"/>
    <cellStyle name="Output 2 5 3 10" xfId="5900"/>
    <cellStyle name="Output 2 5 3 11" xfId="5901"/>
    <cellStyle name="Output 2 5 3 12" xfId="5902"/>
    <cellStyle name="Output 2 5 3 13" xfId="5903"/>
    <cellStyle name="Output 2 5 3 14" xfId="5904"/>
    <cellStyle name="Output 2 5 3 15" xfId="5905"/>
    <cellStyle name="Output 2 5 3 2" xfId="5906"/>
    <cellStyle name="Output 2 5 3 2 10" xfId="5907"/>
    <cellStyle name="Output 2 5 3 2 11" xfId="5908"/>
    <cellStyle name="Output 2 5 3 2 12" xfId="5909"/>
    <cellStyle name="Output 2 5 3 2 13" xfId="5910"/>
    <cellStyle name="Output 2 5 3 2 2" xfId="5911"/>
    <cellStyle name="Output 2 5 3 2 2 10" xfId="5912"/>
    <cellStyle name="Output 2 5 3 2 2 2" xfId="5913"/>
    <cellStyle name="Output 2 5 3 2 2 3" xfId="5914"/>
    <cellStyle name="Output 2 5 3 2 2 4" xfId="5915"/>
    <cellStyle name="Output 2 5 3 2 2 5" xfId="5916"/>
    <cellStyle name="Output 2 5 3 2 2 6" xfId="5917"/>
    <cellStyle name="Output 2 5 3 2 2 7" xfId="5918"/>
    <cellStyle name="Output 2 5 3 2 2 8" xfId="5919"/>
    <cellStyle name="Output 2 5 3 2 2 9" xfId="5920"/>
    <cellStyle name="Output 2 5 3 2 3" xfId="5921"/>
    <cellStyle name="Output 2 5 3 2 3 10" xfId="5922"/>
    <cellStyle name="Output 2 5 3 2 3 2" xfId="5923"/>
    <cellStyle name="Output 2 5 3 2 3 3" xfId="5924"/>
    <cellStyle name="Output 2 5 3 2 3 4" xfId="5925"/>
    <cellStyle name="Output 2 5 3 2 3 5" xfId="5926"/>
    <cellStyle name="Output 2 5 3 2 3 6" xfId="5927"/>
    <cellStyle name="Output 2 5 3 2 3 7" xfId="5928"/>
    <cellStyle name="Output 2 5 3 2 3 8" xfId="5929"/>
    <cellStyle name="Output 2 5 3 2 3 9" xfId="5930"/>
    <cellStyle name="Output 2 5 3 2 4" xfId="5931"/>
    <cellStyle name="Output 2 5 3 2 4 2" xfId="5932"/>
    <cellStyle name="Output 2 5 3 2 4 3" xfId="5933"/>
    <cellStyle name="Output 2 5 3 2 4 4" xfId="5934"/>
    <cellStyle name="Output 2 5 3 2 4 5" xfId="5935"/>
    <cellStyle name="Output 2 5 3 2 4 6" xfId="5936"/>
    <cellStyle name="Output 2 5 3 2 4 7" xfId="5937"/>
    <cellStyle name="Output 2 5 3 2 4 8" xfId="5938"/>
    <cellStyle name="Output 2 5 3 2 4 9" xfId="5939"/>
    <cellStyle name="Output 2 5 3 2 5" xfId="5940"/>
    <cellStyle name="Output 2 5 3 2 6" xfId="5941"/>
    <cellStyle name="Output 2 5 3 2 7" xfId="5942"/>
    <cellStyle name="Output 2 5 3 2 8" xfId="5943"/>
    <cellStyle name="Output 2 5 3 2 9" xfId="5944"/>
    <cellStyle name="Output 2 5 3 3" xfId="5945"/>
    <cellStyle name="Output 2 5 3 3 10" xfId="5946"/>
    <cellStyle name="Output 2 5 3 3 11" xfId="5947"/>
    <cellStyle name="Output 2 5 3 3 12" xfId="5948"/>
    <cellStyle name="Output 2 5 3 3 13" xfId="5949"/>
    <cellStyle name="Output 2 5 3 3 2" xfId="5950"/>
    <cellStyle name="Output 2 5 3 3 2 10" xfId="5951"/>
    <cellStyle name="Output 2 5 3 3 2 2" xfId="5952"/>
    <cellStyle name="Output 2 5 3 3 2 3" xfId="5953"/>
    <cellStyle name="Output 2 5 3 3 2 4" xfId="5954"/>
    <cellStyle name="Output 2 5 3 3 2 5" xfId="5955"/>
    <cellStyle name="Output 2 5 3 3 2 6" xfId="5956"/>
    <cellStyle name="Output 2 5 3 3 2 7" xfId="5957"/>
    <cellStyle name="Output 2 5 3 3 2 8" xfId="5958"/>
    <cellStyle name="Output 2 5 3 3 2 9" xfId="5959"/>
    <cellStyle name="Output 2 5 3 3 3" xfId="5960"/>
    <cellStyle name="Output 2 5 3 3 3 10" xfId="5961"/>
    <cellStyle name="Output 2 5 3 3 3 2" xfId="5962"/>
    <cellStyle name="Output 2 5 3 3 3 3" xfId="5963"/>
    <cellStyle name="Output 2 5 3 3 3 4" xfId="5964"/>
    <cellStyle name="Output 2 5 3 3 3 5" xfId="5965"/>
    <cellStyle name="Output 2 5 3 3 3 6" xfId="5966"/>
    <cellStyle name="Output 2 5 3 3 3 7" xfId="5967"/>
    <cellStyle name="Output 2 5 3 3 3 8" xfId="5968"/>
    <cellStyle name="Output 2 5 3 3 3 9" xfId="5969"/>
    <cellStyle name="Output 2 5 3 3 4" xfId="5970"/>
    <cellStyle name="Output 2 5 3 3 4 2" xfId="5971"/>
    <cellStyle name="Output 2 5 3 3 4 3" xfId="5972"/>
    <cellStyle name="Output 2 5 3 3 4 4" xfId="5973"/>
    <cellStyle name="Output 2 5 3 3 4 5" xfId="5974"/>
    <cellStyle name="Output 2 5 3 3 4 6" xfId="5975"/>
    <cellStyle name="Output 2 5 3 3 4 7" xfId="5976"/>
    <cellStyle name="Output 2 5 3 3 4 8" xfId="5977"/>
    <cellStyle name="Output 2 5 3 3 4 9" xfId="5978"/>
    <cellStyle name="Output 2 5 3 3 5" xfId="5979"/>
    <cellStyle name="Output 2 5 3 3 6" xfId="5980"/>
    <cellStyle name="Output 2 5 3 3 7" xfId="5981"/>
    <cellStyle name="Output 2 5 3 3 8" xfId="5982"/>
    <cellStyle name="Output 2 5 3 3 9" xfId="5983"/>
    <cellStyle name="Output 2 5 3 4" xfId="5984"/>
    <cellStyle name="Output 2 5 3 4 10" xfId="5985"/>
    <cellStyle name="Output 2 5 3 4 2" xfId="5986"/>
    <cellStyle name="Output 2 5 3 4 3" xfId="5987"/>
    <cellStyle name="Output 2 5 3 4 4" xfId="5988"/>
    <cellStyle name="Output 2 5 3 4 5" xfId="5989"/>
    <cellStyle name="Output 2 5 3 4 6" xfId="5990"/>
    <cellStyle name="Output 2 5 3 4 7" xfId="5991"/>
    <cellStyle name="Output 2 5 3 4 8" xfId="5992"/>
    <cellStyle name="Output 2 5 3 4 9" xfId="5993"/>
    <cellStyle name="Output 2 5 3 5" xfId="5994"/>
    <cellStyle name="Output 2 5 3 5 10" xfId="5995"/>
    <cellStyle name="Output 2 5 3 5 2" xfId="5996"/>
    <cellStyle name="Output 2 5 3 5 3" xfId="5997"/>
    <cellStyle name="Output 2 5 3 5 4" xfId="5998"/>
    <cellStyle name="Output 2 5 3 5 5" xfId="5999"/>
    <cellStyle name="Output 2 5 3 5 6" xfId="6000"/>
    <cellStyle name="Output 2 5 3 5 7" xfId="6001"/>
    <cellStyle name="Output 2 5 3 5 8" xfId="6002"/>
    <cellStyle name="Output 2 5 3 5 9" xfId="6003"/>
    <cellStyle name="Output 2 5 3 6" xfId="6004"/>
    <cellStyle name="Output 2 5 3 6 2" xfId="6005"/>
    <cellStyle name="Output 2 5 3 6 3" xfId="6006"/>
    <cellStyle name="Output 2 5 3 6 4" xfId="6007"/>
    <cellStyle name="Output 2 5 3 6 5" xfId="6008"/>
    <cellStyle name="Output 2 5 3 6 6" xfId="6009"/>
    <cellStyle name="Output 2 5 3 6 7" xfId="6010"/>
    <cellStyle name="Output 2 5 3 6 8" xfId="6011"/>
    <cellStyle name="Output 2 5 3 6 9" xfId="6012"/>
    <cellStyle name="Output 2 5 3 7" xfId="6013"/>
    <cellStyle name="Output 2 5 3 8" xfId="6014"/>
    <cellStyle name="Output 2 5 3 9" xfId="6015"/>
    <cellStyle name="Output 2 5 4" xfId="6016"/>
    <cellStyle name="Output 2 5 4 10" xfId="6017"/>
    <cellStyle name="Output 2 5 4 11" xfId="6018"/>
    <cellStyle name="Output 2 5 4 12" xfId="6019"/>
    <cellStyle name="Output 2 5 4 13" xfId="6020"/>
    <cellStyle name="Output 2 5 4 2" xfId="6021"/>
    <cellStyle name="Output 2 5 4 2 10" xfId="6022"/>
    <cellStyle name="Output 2 5 4 2 2" xfId="6023"/>
    <cellStyle name="Output 2 5 4 2 3" xfId="6024"/>
    <cellStyle name="Output 2 5 4 2 4" xfId="6025"/>
    <cellStyle name="Output 2 5 4 2 5" xfId="6026"/>
    <cellStyle name="Output 2 5 4 2 6" xfId="6027"/>
    <cellStyle name="Output 2 5 4 2 7" xfId="6028"/>
    <cellStyle name="Output 2 5 4 2 8" xfId="6029"/>
    <cellStyle name="Output 2 5 4 2 9" xfId="6030"/>
    <cellStyle name="Output 2 5 4 3" xfId="6031"/>
    <cellStyle name="Output 2 5 4 3 10" xfId="6032"/>
    <cellStyle name="Output 2 5 4 3 2" xfId="6033"/>
    <cellStyle name="Output 2 5 4 3 3" xfId="6034"/>
    <cellStyle name="Output 2 5 4 3 4" xfId="6035"/>
    <cellStyle name="Output 2 5 4 3 5" xfId="6036"/>
    <cellStyle name="Output 2 5 4 3 6" xfId="6037"/>
    <cellStyle name="Output 2 5 4 3 7" xfId="6038"/>
    <cellStyle name="Output 2 5 4 3 8" xfId="6039"/>
    <cellStyle name="Output 2 5 4 3 9" xfId="6040"/>
    <cellStyle name="Output 2 5 4 4" xfId="6041"/>
    <cellStyle name="Output 2 5 4 4 2" xfId="6042"/>
    <cellStyle name="Output 2 5 4 4 3" xfId="6043"/>
    <cellStyle name="Output 2 5 4 4 4" xfId="6044"/>
    <cellStyle name="Output 2 5 4 4 5" xfId="6045"/>
    <cellStyle name="Output 2 5 4 4 6" xfId="6046"/>
    <cellStyle name="Output 2 5 4 4 7" xfId="6047"/>
    <cellStyle name="Output 2 5 4 4 8" xfId="6048"/>
    <cellStyle name="Output 2 5 4 4 9" xfId="6049"/>
    <cellStyle name="Output 2 5 4 5" xfId="6050"/>
    <cellStyle name="Output 2 5 4 6" xfId="6051"/>
    <cellStyle name="Output 2 5 4 7" xfId="6052"/>
    <cellStyle name="Output 2 5 4 8" xfId="6053"/>
    <cellStyle name="Output 2 5 4 9" xfId="6054"/>
    <cellStyle name="Output 2 5 5" xfId="6055"/>
    <cellStyle name="Output 2 5 5 10" xfId="6056"/>
    <cellStyle name="Output 2 5 5 11" xfId="6057"/>
    <cellStyle name="Output 2 5 5 12" xfId="6058"/>
    <cellStyle name="Output 2 5 5 13" xfId="6059"/>
    <cellStyle name="Output 2 5 5 2" xfId="6060"/>
    <cellStyle name="Output 2 5 5 2 10" xfId="6061"/>
    <cellStyle name="Output 2 5 5 2 2" xfId="6062"/>
    <cellStyle name="Output 2 5 5 2 3" xfId="6063"/>
    <cellStyle name="Output 2 5 5 2 4" xfId="6064"/>
    <cellStyle name="Output 2 5 5 2 5" xfId="6065"/>
    <cellStyle name="Output 2 5 5 2 6" xfId="6066"/>
    <cellStyle name="Output 2 5 5 2 7" xfId="6067"/>
    <cellStyle name="Output 2 5 5 2 8" xfId="6068"/>
    <cellStyle name="Output 2 5 5 2 9" xfId="6069"/>
    <cellStyle name="Output 2 5 5 3" xfId="6070"/>
    <cellStyle name="Output 2 5 5 3 10" xfId="6071"/>
    <cellStyle name="Output 2 5 5 3 2" xfId="6072"/>
    <cellStyle name="Output 2 5 5 3 3" xfId="6073"/>
    <cellStyle name="Output 2 5 5 3 4" xfId="6074"/>
    <cellStyle name="Output 2 5 5 3 5" xfId="6075"/>
    <cellStyle name="Output 2 5 5 3 6" xfId="6076"/>
    <cellStyle name="Output 2 5 5 3 7" xfId="6077"/>
    <cellStyle name="Output 2 5 5 3 8" xfId="6078"/>
    <cellStyle name="Output 2 5 5 3 9" xfId="6079"/>
    <cellStyle name="Output 2 5 5 4" xfId="6080"/>
    <cellStyle name="Output 2 5 5 4 2" xfId="6081"/>
    <cellStyle name="Output 2 5 5 4 3" xfId="6082"/>
    <cellStyle name="Output 2 5 5 4 4" xfId="6083"/>
    <cellStyle name="Output 2 5 5 4 5" xfId="6084"/>
    <cellStyle name="Output 2 5 5 4 6" xfId="6085"/>
    <cellStyle name="Output 2 5 5 4 7" xfId="6086"/>
    <cellStyle name="Output 2 5 5 4 8" xfId="6087"/>
    <cellStyle name="Output 2 5 5 4 9" xfId="6088"/>
    <cellStyle name="Output 2 5 5 5" xfId="6089"/>
    <cellStyle name="Output 2 5 5 6" xfId="6090"/>
    <cellStyle name="Output 2 5 5 7" xfId="6091"/>
    <cellStyle name="Output 2 5 5 8" xfId="6092"/>
    <cellStyle name="Output 2 5 5 9" xfId="6093"/>
    <cellStyle name="Output 2 5 6" xfId="6094"/>
    <cellStyle name="Output 2 5 6 10" xfId="6095"/>
    <cellStyle name="Output 2 5 6 2" xfId="6096"/>
    <cellStyle name="Output 2 5 6 3" xfId="6097"/>
    <cellStyle name="Output 2 5 6 4" xfId="6098"/>
    <cellStyle name="Output 2 5 6 5" xfId="6099"/>
    <cellStyle name="Output 2 5 6 6" xfId="6100"/>
    <cellStyle name="Output 2 5 6 7" xfId="6101"/>
    <cellStyle name="Output 2 5 6 8" xfId="6102"/>
    <cellStyle name="Output 2 5 6 9" xfId="6103"/>
    <cellStyle name="Output 2 5 7" xfId="6104"/>
    <cellStyle name="Output 2 5 7 10" xfId="6105"/>
    <cellStyle name="Output 2 5 7 2" xfId="6106"/>
    <cellStyle name="Output 2 5 7 3" xfId="6107"/>
    <cellStyle name="Output 2 5 7 4" xfId="6108"/>
    <cellStyle name="Output 2 5 7 5" xfId="6109"/>
    <cellStyle name="Output 2 5 7 6" xfId="6110"/>
    <cellStyle name="Output 2 5 7 7" xfId="6111"/>
    <cellStyle name="Output 2 5 7 8" xfId="6112"/>
    <cellStyle name="Output 2 5 7 9" xfId="6113"/>
    <cellStyle name="Output 2 5 8" xfId="6114"/>
    <cellStyle name="Output 2 5 8 2" xfId="6115"/>
    <cellStyle name="Output 2 5 8 3" xfId="6116"/>
    <cellStyle name="Output 2 5 8 4" xfId="6117"/>
    <cellStyle name="Output 2 5 8 5" xfId="6118"/>
    <cellStyle name="Output 2 5 8 6" xfId="6119"/>
    <cellStyle name="Output 2 5 8 7" xfId="6120"/>
    <cellStyle name="Output 2 5 8 8" xfId="6121"/>
    <cellStyle name="Output 2 5 8 9" xfId="6122"/>
    <cellStyle name="Output 2 5 9" xfId="6123"/>
    <cellStyle name="Output 2 6" xfId="6124"/>
    <cellStyle name="Output 2 6 10" xfId="6125"/>
    <cellStyle name="Output 2 6 11" xfId="6126"/>
    <cellStyle name="Output 2 6 12" xfId="6127"/>
    <cellStyle name="Output 2 6 13" xfId="6128"/>
    <cellStyle name="Output 2 6 14" xfId="6129"/>
    <cellStyle name="Output 2 6 15" xfId="6130"/>
    <cellStyle name="Output 2 6 16" xfId="6131"/>
    <cellStyle name="Output 2 6 17" xfId="6132"/>
    <cellStyle name="Output 2 6 2" xfId="6133"/>
    <cellStyle name="Output 2 6 2 10" xfId="6134"/>
    <cellStyle name="Output 2 6 2 11" xfId="6135"/>
    <cellStyle name="Output 2 6 2 12" xfId="6136"/>
    <cellStyle name="Output 2 6 2 13" xfId="6137"/>
    <cellStyle name="Output 2 6 2 14" xfId="6138"/>
    <cellStyle name="Output 2 6 2 15" xfId="6139"/>
    <cellStyle name="Output 2 6 2 2" xfId="6140"/>
    <cellStyle name="Output 2 6 2 2 10" xfId="6141"/>
    <cellStyle name="Output 2 6 2 2 11" xfId="6142"/>
    <cellStyle name="Output 2 6 2 2 12" xfId="6143"/>
    <cellStyle name="Output 2 6 2 2 13" xfId="6144"/>
    <cellStyle name="Output 2 6 2 2 2" xfId="6145"/>
    <cellStyle name="Output 2 6 2 2 2 10" xfId="6146"/>
    <cellStyle name="Output 2 6 2 2 2 2" xfId="6147"/>
    <cellStyle name="Output 2 6 2 2 2 3" xfId="6148"/>
    <cellStyle name="Output 2 6 2 2 2 4" xfId="6149"/>
    <cellStyle name="Output 2 6 2 2 2 5" xfId="6150"/>
    <cellStyle name="Output 2 6 2 2 2 6" xfId="6151"/>
    <cellStyle name="Output 2 6 2 2 2 7" xfId="6152"/>
    <cellStyle name="Output 2 6 2 2 2 8" xfId="6153"/>
    <cellStyle name="Output 2 6 2 2 2 9" xfId="6154"/>
    <cellStyle name="Output 2 6 2 2 3" xfId="6155"/>
    <cellStyle name="Output 2 6 2 2 3 10" xfId="6156"/>
    <cellStyle name="Output 2 6 2 2 3 2" xfId="6157"/>
    <cellStyle name="Output 2 6 2 2 3 3" xfId="6158"/>
    <cellStyle name="Output 2 6 2 2 3 4" xfId="6159"/>
    <cellStyle name="Output 2 6 2 2 3 5" xfId="6160"/>
    <cellStyle name="Output 2 6 2 2 3 6" xfId="6161"/>
    <cellStyle name="Output 2 6 2 2 3 7" xfId="6162"/>
    <cellStyle name="Output 2 6 2 2 3 8" xfId="6163"/>
    <cellStyle name="Output 2 6 2 2 3 9" xfId="6164"/>
    <cellStyle name="Output 2 6 2 2 4" xfId="6165"/>
    <cellStyle name="Output 2 6 2 2 4 2" xfId="6166"/>
    <cellStyle name="Output 2 6 2 2 4 3" xfId="6167"/>
    <cellStyle name="Output 2 6 2 2 4 4" xfId="6168"/>
    <cellStyle name="Output 2 6 2 2 4 5" xfId="6169"/>
    <cellStyle name="Output 2 6 2 2 4 6" xfId="6170"/>
    <cellStyle name="Output 2 6 2 2 4 7" xfId="6171"/>
    <cellStyle name="Output 2 6 2 2 4 8" xfId="6172"/>
    <cellStyle name="Output 2 6 2 2 4 9" xfId="6173"/>
    <cellStyle name="Output 2 6 2 2 5" xfId="6174"/>
    <cellStyle name="Output 2 6 2 2 6" xfId="6175"/>
    <cellStyle name="Output 2 6 2 2 7" xfId="6176"/>
    <cellStyle name="Output 2 6 2 2 8" xfId="6177"/>
    <cellStyle name="Output 2 6 2 2 9" xfId="6178"/>
    <cellStyle name="Output 2 6 2 3" xfId="6179"/>
    <cellStyle name="Output 2 6 2 3 10" xfId="6180"/>
    <cellStyle name="Output 2 6 2 3 11" xfId="6181"/>
    <cellStyle name="Output 2 6 2 3 12" xfId="6182"/>
    <cellStyle name="Output 2 6 2 3 13" xfId="6183"/>
    <cellStyle name="Output 2 6 2 3 2" xfId="6184"/>
    <cellStyle name="Output 2 6 2 3 2 10" xfId="6185"/>
    <cellStyle name="Output 2 6 2 3 2 2" xfId="6186"/>
    <cellStyle name="Output 2 6 2 3 2 3" xfId="6187"/>
    <cellStyle name="Output 2 6 2 3 2 4" xfId="6188"/>
    <cellStyle name="Output 2 6 2 3 2 5" xfId="6189"/>
    <cellStyle name="Output 2 6 2 3 2 6" xfId="6190"/>
    <cellStyle name="Output 2 6 2 3 2 7" xfId="6191"/>
    <cellStyle name="Output 2 6 2 3 2 8" xfId="6192"/>
    <cellStyle name="Output 2 6 2 3 2 9" xfId="6193"/>
    <cellStyle name="Output 2 6 2 3 3" xfId="6194"/>
    <cellStyle name="Output 2 6 2 3 3 10" xfId="6195"/>
    <cellStyle name="Output 2 6 2 3 3 2" xfId="6196"/>
    <cellStyle name="Output 2 6 2 3 3 3" xfId="6197"/>
    <cellStyle name="Output 2 6 2 3 3 4" xfId="6198"/>
    <cellStyle name="Output 2 6 2 3 3 5" xfId="6199"/>
    <cellStyle name="Output 2 6 2 3 3 6" xfId="6200"/>
    <cellStyle name="Output 2 6 2 3 3 7" xfId="6201"/>
    <cellStyle name="Output 2 6 2 3 3 8" xfId="6202"/>
    <cellStyle name="Output 2 6 2 3 3 9" xfId="6203"/>
    <cellStyle name="Output 2 6 2 3 4" xfId="6204"/>
    <cellStyle name="Output 2 6 2 3 4 2" xfId="6205"/>
    <cellStyle name="Output 2 6 2 3 4 3" xfId="6206"/>
    <cellStyle name="Output 2 6 2 3 4 4" xfId="6207"/>
    <cellStyle name="Output 2 6 2 3 4 5" xfId="6208"/>
    <cellStyle name="Output 2 6 2 3 4 6" xfId="6209"/>
    <cellStyle name="Output 2 6 2 3 4 7" xfId="6210"/>
    <cellStyle name="Output 2 6 2 3 4 8" xfId="6211"/>
    <cellStyle name="Output 2 6 2 3 4 9" xfId="6212"/>
    <cellStyle name="Output 2 6 2 3 5" xfId="6213"/>
    <cellStyle name="Output 2 6 2 3 6" xfId="6214"/>
    <cellStyle name="Output 2 6 2 3 7" xfId="6215"/>
    <cellStyle name="Output 2 6 2 3 8" xfId="6216"/>
    <cellStyle name="Output 2 6 2 3 9" xfId="6217"/>
    <cellStyle name="Output 2 6 2 4" xfId="6218"/>
    <cellStyle name="Output 2 6 2 4 10" xfId="6219"/>
    <cellStyle name="Output 2 6 2 4 2" xfId="6220"/>
    <cellStyle name="Output 2 6 2 4 3" xfId="6221"/>
    <cellStyle name="Output 2 6 2 4 4" xfId="6222"/>
    <cellStyle name="Output 2 6 2 4 5" xfId="6223"/>
    <cellStyle name="Output 2 6 2 4 6" xfId="6224"/>
    <cellStyle name="Output 2 6 2 4 7" xfId="6225"/>
    <cellStyle name="Output 2 6 2 4 8" xfId="6226"/>
    <cellStyle name="Output 2 6 2 4 9" xfId="6227"/>
    <cellStyle name="Output 2 6 2 5" xfId="6228"/>
    <cellStyle name="Output 2 6 2 5 10" xfId="6229"/>
    <cellStyle name="Output 2 6 2 5 2" xfId="6230"/>
    <cellStyle name="Output 2 6 2 5 3" xfId="6231"/>
    <cellStyle name="Output 2 6 2 5 4" xfId="6232"/>
    <cellStyle name="Output 2 6 2 5 5" xfId="6233"/>
    <cellStyle name="Output 2 6 2 5 6" xfId="6234"/>
    <cellStyle name="Output 2 6 2 5 7" xfId="6235"/>
    <cellStyle name="Output 2 6 2 5 8" xfId="6236"/>
    <cellStyle name="Output 2 6 2 5 9" xfId="6237"/>
    <cellStyle name="Output 2 6 2 6" xfId="6238"/>
    <cellStyle name="Output 2 6 2 6 2" xfId="6239"/>
    <cellStyle name="Output 2 6 2 6 3" xfId="6240"/>
    <cellStyle name="Output 2 6 2 6 4" xfId="6241"/>
    <cellStyle name="Output 2 6 2 6 5" xfId="6242"/>
    <cellStyle name="Output 2 6 2 6 6" xfId="6243"/>
    <cellStyle name="Output 2 6 2 6 7" xfId="6244"/>
    <cellStyle name="Output 2 6 2 6 8" xfId="6245"/>
    <cellStyle name="Output 2 6 2 6 9" xfId="6246"/>
    <cellStyle name="Output 2 6 2 7" xfId="6247"/>
    <cellStyle name="Output 2 6 2 8" xfId="6248"/>
    <cellStyle name="Output 2 6 2 9" xfId="6249"/>
    <cellStyle name="Output 2 6 3" xfId="6250"/>
    <cellStyle name="Output 2 6 3 10" xfId="6251"/>
    <cellStyle name="Output 2 6 3 11" xfId="6252"/>
    <cellStyle name="Output 2 6 3 12" xfId="6253"/>
    <cellStyle name="Output 2 6 3 13" xfId="6254"/>
    <cellStyle name="Output 2 6 3 14" xfId="6255"/>
    <cellStyle name="Output 2 6 3 15" xfId="6256"/>
    <cellStyle name="Output 2 6 3 2" xfId="6257"/>
    <cellStyle name="Output 2 6 3 2 10" xfId="6258"/>
    <cellStyle name="Output 2 6 3 2 11" xfId="6259"/>
    <cellStyle name="Output 2 6 3 2 12" xfId="6260"/>
    <cellStyle name="Output 2 6 3 2 13" xfId="6261"/>
    <cellStyle name="Output 2 6 3 2 2" xfId="6262"/>
    <cellStyle name="Output 2 6 3 2 2 10" xfId="6263"/>
    <cellStyle name="Output 2 6 3 2 2 2" xfId="6264"/>
    <cellStyle name="Output 2 6 3 2 2 3" xfId="6265"/>
    <cellStyle name="Output 2 6 3 2 2 4" xfId="6266"/>
    <cellStyle name="Output 2 6 3 2 2 5" xfId="6267"/>
    <cellStyle name="Output 2 6 3 2 2 6" xfId="6268"/>
    <cellStyle name="Output 2 6 3 2 2 7" xfId="6269"/>
    <cellStyle name="Output 2 6 3 2 2 8" xfId="6270"/>
    <cellStyle name="Output 2 6 3 2 2 9" xfId="6271"/>
    <cellStyle name="Output 2 6 3 2 3" xfId="6272"/>
    <cellStyle name="Output 2 6 3 2 3 10" xfId="6273"/>
    <cellStyle name="Output 2 6 3 2 3 2" xfId="6274"/>
    <cellStyle name="Output 2 6 3 2 3 3" xfId="6275"/>
    <cellStyle name="Output 2 6 3 2 3 4" xfId="6276"/>
    <cellStyle name="Output 2 6 3 2 3 5" xfId="6277"/>
    <cellStyle name="Output 2 6 3 2 3 6" xfId="6278"/>
    <cellStyle name="Output 2 6 3 2 3 7" xfId="6279"/>
    <cellStyle name="Output 2 6 3 2 3 8" xfId="6280"/>
    <cellStyle name="Output 2 6 3 2 3 9" xfId="6281"/>
    <cellStyle name="Output 2 6 3 2 4" xfId="6282"/>
    <cellStyle name="Output 2 6 3 2 4 2" xfId="6283"/>
    <cellStyle name="Output 2 6 3 2 4 3" xfId="6284"/>
    <cellStyle name="Output 2 6 3 2 4 4" xfId="6285"/>
    <cellStyle name="Output 2 6 3 2 4 5" xfId="6286"/>
    <cellStyle name="Output 2 6 3 2 4 6" xfId="6287"/>
    <cellStyle name="Output 2 6 3 2 4 7" xfId="6288"/>
    <cellStyle name="Output 2 6 3 2 4 8" xfId="6289"/>
    <cellStyle name="Output 2 6 3 2 4 9" xfId="6290"/>
    <cellStyle name="Output 2 6 3 2 5" xfId="6291"/>
    <cellStyle name="Output 2 6 3 2 6" xfId="6292"/>
    <cellStyle name="Output 2 6 3 2 7" xfId="6293"/>
    <cellStyle name="Output 2 6 3 2 8" xfId="6294"/>
    <cellStyle name="Output 2 6 3 2 9" xfId="6295"/>
    <cellStyle name="Output 2 6 3 3" xfId="6296"/>
    <cellStyle name="Output 2 6 3 3 10" xfId="6297"/>
    <cellStyle name="Output 2 6 3 3 11" xfId="6298"/>
    <cellStyle name="Output 2 6 3 3 12" xfId="6299"/>
    <cellStyle name="Output 2 6 3 3 13" xfId="6300"/>
    <cellStyle name="Output 2 6 3 3 2" xfId="6301"/>
    <cellStyle name="Output 2 6 3 3 2 10" xfId="6302"/>
    <cellStyle name="Output 2 6 3 3 2 2" xfId="6303"/>
    <cellStyle name="Output 2 6 3 3 2 3" xfId="6304"/>
    <cellStyle name="Output 2 6 3 3 2 4" xfId="6305"/>
    <cellStyle name="Output 2 6 3 3 2 5" xfId="6306"/>
    <cellStyle name="Output 2 6 3 3 2 6" xfId="6307"/>
    <cellStyle name="Output 2 6 3 3 2 7" xfId="6308"/>
    <cellStyle name="Output 2 6 3 3 2 8" xfId="6309"/>
    <cellStyle name="Output 2 6 3 3 2 9" xfId="6310"/>
    <cellStyle name="Output 2 6 3 3 3" xfId="6311"/>
    <cellStyle name="Output 2 6 3 3 3 10" xfId="6312"/>
    <cellStyle name="Output 2 6 3 3 3 2" xfId="6313"/>
    <cellStyle name="Output 2 6 3 3 3 3" xfId="6314"/>
    <cellStyle name="Output 2 6 3 3 3 4" xfId="6315"/>
    <cellStyle name="Output 2 6 3 3 3 5" xfId="6316"/>
    <cellStyle name="Output 2 6 3 3 3 6" xfId="6317"/>
    <cellStyle name="Output 2 6 3 3 3 7" xfId="6318"/>
    <cellStyle name="Output 2 6 3 3 3 8" xfId="6319"/>
    <cellStyle name="Output 2 6 3 3 3 9" xfId="6320"/>
    <cellStyle name="Output 2 6 3 3 4" xfId="6321"/>
    <cellStyle name="Output 2 6 3 3 4 2" xfId="6322"/>
    <cellStyle name="Output 2 6 3 3 4 3" xfId="6323"/>
    <cellStyle name="Output 2 6 3 3 4 4" xfId="6324"/>
    <cellStyle name="Output 2 6 3 3 4 5" xfId="6325"/>
    <cellStyle name="Output 2 6 3 3 4 6" xfId="6326"/>
    <cellStyle name="Output 2 6 3 3 4 7" xfId="6327"/>
    <cellStyle name="Output 2 6 3 3 4 8" xfId="6328"/>
    <cellStyle name="Output 2 6 3 3 4 9" xfId="6329"/>
    <cellStyle name="Output 2 6 3 3 5" xfId="6330"/>
    <cellStyle name="Output 2 6 3 3 6" xfId="6331"/>
    <cellStyle name="Output 2 6 3 3 7" xfId="6332"/>
    <cellStyle name="Output 2 6 3 3 8" xfId="6333"/>
    <cellStyle name="Output 2 6 3 3 9" xfId="6334"/>
    <cellStyle name="Output 2 6 3 4" xfId="6335"/>
    <cellStyle name="Output 2 6 3 4 10" xfId="6336"/>
    <cellStyle name="Output 2 6 3 4 2" xfId="6337"/>
    <cellStyle name="Output 2 6 3 4 3" xfId="6338"/>
    <cellStyle name="Output 2 6 3 4 4" xfId="6339"/>
    <cellStyle name="Output 2 6 3 4 5" xfId="6340"/>
    <cellStyle name="Output 2 6 3 4 6" xfId="6341"/>
    <cellStyle name="Output 2 6 3 4 7" xfId="6342"/>
    <cellStyle name="Output 2 6 3 4 8" xfId="6343"/>
    <cellStyle name="Output 2 6 3 4 9" xfId="6344"/>
    <cellStyle name="Output 2 6 3 5" xfId="6345"/>
    <cellStyle name="Output 2 6 3 5 10" xfId="6346"/>
    <cellStyle name="Output 2 6 3 5 2" xfId="6347"/>
    <cellStyle name="Output 2 6 3 5 3" xfId="6348"/>
    <cellStyle name="Output 2 6 3 5 4" xfId="6349"/>
    <cellStyle name="Output 2 6 3 5 5" xfId="6350"/>
    <cellStyle name="Output 2 6 3 5 6" xfId="6351"/>
    <cellStyle name="Output 2 6 3 5 7" xfId="6352"/>
    <cellStyle name="Output 2 6 3 5 8" xfId="6353"/>
    <cellStyle name="Output 2 6 3 5 9" xfId="6354"/>
    <cellStyle name="Output 2 6 3 6" xfId="6355"/>
    <cellStyle name="Output 2 6 3 6 2" xfId="6356"/>
    <cellStyle name="Output 2 6 3 6 3" xfId="6357"/>
    <cellStyle name="Output 2 6 3 6 4" xfId="6358"/>
    <cellStyle name="Output 2 6 3 6 5" xfId="6359"/>
    <cellStyle name="Output 2 6 3 6 6" xfId="6360"/>
    <cellStyle name="Output 2 6 3 6 7" xfId="6361"/>
    <cellStyle name="Output 2 6 3 6 8" xfId="6362"/>
    <cellStyle name="Output 2 6 3 6 9" xfId="6363"/>
    <cellStyle name="Output 2 6 3 7" xfId="6364"/>
    <cellStyle name="Output 2 6 3 8" xfId="6365"/>
    <cellStyle name="Output 2 6 3 9" xfId="6366"/>
    <cellStyle name="Output 2 6 4" xfId="6367"/>
    <cellStyle name="Output 2 6 4 10" xfId="6368"/>
    <cellStyle name="Output 2 6 4 11" xfId="6369"/>
    <cellStyle name="Output 2 6 4 12" xfId="6370"/>
    <cellStyle name="Output 2 6 4 13" xfId="6371"/>
    <cellStyle name="Output 2 6 4 2" xfId="6372"/>
    <cellStyle name="Output 2 6 4 2 10" xfId="6373"/>
    <cellStyle name="Output 2 6 4 2 2" xfId="6374"/>
    <cellStyle name="Output 2 6 4 2 3" xfId="6375"/>
    <cellStyle name="Output 2 6 4 2 4" xfId="6376"/>
    <cellStyle name="Output 2 6 4 2 5" xfId="6377"/>
    <cellStyle name="Output 2 6 4 2 6" xfId="6378"/>
    <cellStyle name="Output 2 6 4 2 7" xfId="6379"/>
    <cellStyle name="Output 2 6 4 2 8" xfId="6380"/>
    <cellStyle name="Output 2 6 4 2 9" xfId="6381"/>
    <cellStyle name="Output 2 6 4 3" xfId="6382"/>
    <cellStyle name="Output 2 6 4 3 10" xfId="6383"/>
    <cellStyle name="Output 2 6 4 3 2" xfId="6384"/>
    <cellStyle name="Output 2 6 4 3 3" xfId="6385"/>
    <cellStyle name="Output 2 6 4 3 4" xfId="6386"/>
    <cellStyle name="Output 2 6 4 3 5" xfId="6387"/>
    <cellStyle name="Output 2 6 4 3 6" xfId="6388"/>
    <cellStyle name="Output 2 6 4 3 7" xfId="6389"/>
    <cellStyle name="Output 2 6 4 3 8" xfId="6390"/>
    <cellStyle name="Output 2 6 4 3 9" xfId="6391"/>
    <cellStyle name="Output 2 6 4 4" xfId="6392"/>
    <cellStyle name="Output 2 6 4 4 2" xfId="6393"/>
    <cellStyle name="Output 2 6 4 4 3" xfId="6394"/>
    <cellStyle name="Output 2 6 4 4 4" xfId="6395"/>
    <cellStyle name="Output 2 6 4 4 5" xfId="6396"/>
    <cellStyle name="Output 2 6 4 4 6" xfId="6397"/>
    <cellStyle name="Output 2 6 4 4 7" xfId="6398"/>
    <cellStyle name="Output 2 6 4 4 8" xfId="6399"/>
    <cellStyle name="Output 2 6 4 4 9" xfId="6400"/>
    <cellStyle name="Output 2 6 4 5" xfId="6401"/>
    <cellStyle name="Output 2 6 4 6" xfId="6402"/>
    <cellStyle name="Output 2 6 4 7" xfId="6403"/>
    <cellStyle name="Output 2 6 4 8" xfId="6404"/>
    <cellStyle name="Output 2 6 4 9" xfId="6405"/>
    <cellStyle name="Output 2 6 5" xfId="6406"/>
    <cellStyle name="Output 2 6 5 10" xfId="6407"/>
    <cellStyle name="Output 2 6 5 11" xfId="6408"/>
    <cellStyle name="Output 2 6 5 12" xfId="6409"/>
    <cellStyle name="Output 2 6 5 13" xfId="6410"/>
    <cellStyle name="Output 2 6 5 2" xfId="6411"/>
    <cellStyle name="Output 2 6 5 2 10" xfId="6412"/>
    <cellStyle name="Output 2 6 5 2 2" xfId="6413"/>
    <cellStyle name="Output 2 6 5 2 3" xfId="6414"/>
    <cellStyle name="Output 2 6 5 2 4" xfId="6415"/>
    <cellStyle name="Output 2 6 5 2 5" xfId="6416"/>
    <cellStyle name="Output 2 6 5 2 6" xfId="6417"/>
    <cellStyle name="Output 2 6 5 2 7" xfId="6418"/>
    <cellStyle name="Output 2 6 5 2 8" xfId="6419"/>
    <cellStyle name="Output 2 6 5 2 9" xfId="6420"/>
    <cellStyle name="Output 2 6 5 3" xfId="6421"/>
    <cellStyle name="Output 2 6 5 3 10" xfId="6422"/>
    <cellStyle name="Output 2 6 5 3 2" xfId="6423"/>
    <cellStyle name="Output 2 6 5 3 3" xfId="6424"/>
    <cellStyle name="Output 2 6 5 3 4" xfId="6425"/>
    <cellStyle name="Output 2 6 5 3 5" xfId="6426"/>
    <cellStyle name="Output 2 6 5 3 6" xfId="6427"/>
    <cellStyle name="Output 2 6 5 3 7" xfId="6428"/>
    <cellStyle name="Output 2 6 5 3 8" xfId="6429"/>
    <cellStyle name="Output 2 6 5 3 9" xfId="6430"/>
    <cellStyle name="Output 2 6 5 4" xfId="6431"/>
    <cellStyle name="Output 2 6 5 4 2" xfId="6432"/>
    <cellStyle name="Output 2 6 5 4 3" xfId="6433"/>
    <cellStyle name="Output 2 6 5 4 4" xfId="6434"/>
    <cellStyle name="Output 2 6 5 4 5" xfId="6435"/>
    <cellStyle name="Output 2 6 5 4 6" xfId="6436"/>
    <cellStyle name="Output 2 6 5 4 7" xfId="6437"/>
    <cellStyle name="Output 2 6 5 4 8" xfId="6438"/>
    <cellStyle name="Output 2 6 5 4 9" xfId="6439"/>
    <cellStyle name="Output 2 6 5 5" xfId="6440"/>
    <cellStyle name="Output 2 6 5 6" xfId="6441"/>
    <cellStyle name="Output 2 6 5 7" xfId="6442"/>
    <cellStyle name="Output 2 6 5 8" xfId="6443"/>
    <cellStyle name="Output 2 6 5 9" xfId="6444"/>
    <cellStyle name="Output 2 6 6" xfId="6445"/>
    <cellStyle name="Output 2 6 6 10" xfId="6446"/>
    <cellStyle name="Output 2 6 6 2" xfId="6447"/>
    <cellStyle name="Output 2 6 6 3" xfId="6448"/>
    <cellStyle name="Output 2 6 6 4" xfId="6449"/>
    <cellStyle name="Output 2 6 6 5" xfId="6450"/>
    <cellStyle name="Output 2 6 6 6" xfId="6451"/>
    <cellStyle name="Output 2 6 6 7" xfId="6452"/>
    <cellStyle name="Output 2 6 6 8" xfId="6453"/>
    <cellStyle name="Output 2 6 6 9" xfId="6454"/>
    <cellStyle name="Output 2 6 7" xfId="6455"/>
    <cellStyle name="Output 2 6 7 10" xfId="6456"/>
    <cellStyle name="Output 2 6 7 2" xfId="6457"/>
    <cellStyle name="Output 2 6 7 3" xfId="6458"/>
    <cellStyle name="Output 2 6 7 4" xfId="6459"/>
    <cellStyle name="Output 2 6 7 5" xfId="6460"/>
    <cellStyle name="Output 2 6 7 6" xfId="6461"/>
    <cellStyle name="Output 2 6 7 7" xfId="6462"/>
    <cellStyle name="Output 2 6 7 8" xfId="6463"/>
    <cellStyle name="Output 2 6 7 9" xfId="6464"/>
    <cellStyle name="Output 2 6 8" xfId="6465"/>
    <cellStyle name="Output 2 6 8 2" xfId="6466"/>
    <cellStyle name="Output 2 6 8 3" xfId="6467"/>
    <cellStyle name="Output 2 6 8 4" xfId="6468"/>
    <cellStyle name="Output 2 6 8 5" xfId="6469"/>
    <cellStyle name="Output 2 6 8 6" xfId="6470"/>
    <cellStyle name="Output 2 6 8 7" xfId="6471"/>
    <cellStyle name="Output 2 6 8 8" xfId="6472"/>
    <cellStyle name="Output 2 6 8 9" xfId="6473"/>
    <cellStyle name="Output 2 6 9" xfId="6474"/>
    <cellStyle name="Output 2 7" xfId="6475"/>
    <cellStyle name="Output 2 7 10" xfId="6476"/>
    <cellStyle name="Output 2 7 11" xfId="6477"/>
    <cellStyle name="Output 2 7 12" xfId="6478"/>
    <cellStyle name="Output 2 7 13" xfId="6479"/>
    <cellStyle name="Output 2 7 14" xfId="6480"/>
    <cellStyle name="Output 2 7 15" xfId="6481"/>
    <cellStyle name="Output 2 7 16" xfId="6482"/>
    <cellStyle name="Output 2 7 17" xfId="6483"/>
    <cellStyle name="Output 2 7 2" xfId="6484"/>
    <cellStyle name="Output 2 7 2 10" xfId="6485"/>
    <cellStyle name="Output 2 7 2 11" xfId="6486"/>
    <cellStyle name="Output 2 7 2 12" xfId="6487"/>
    <cellStyle name="Output 2 7 2 13" xfId="6488"/>
    <cellStyle name="Output 2 7 2 14" xfId="6489"/>
    <cellStyle name="Output 2 7 2 15" xfId="6490"/>
    <cellStyle name="Output 2 7 2 2" xfId="6491"/>
    <cellStyle name="Output 2 7 2 2 10" xfId="6492"/>
    <cellStyle name="Output 2 7 2 2 11" xfId="6493"/>
    <cellStyle name="Output 2 7 2 2 12" xfId="6494"/>
    <cellStyle name="Output 2 7 2 2 13" xfId="6495"/>
    <cellStyle name="Output 2 7 2 2 2" xfId="6496"/>
    <cellStyle name="Output 2 7 2 2 2 10" xfId="6497"/>
    <cellStyle name="Output 2 7 2 2 2 2" xfId="6498"/>
    <cellStyle name="Output 2 7 2 2 2 3" xfId="6499"/>
    <cellStyle name="Output 2 7 2 2 2 4" xfId="6500"/>
    <cellStyle name="Output 2 7 2 2 2 5" xfId="6501"/>
    <cellStyle name="Output 2 7 2 2 2 6" xfId="6502"/>
    <cellStyle name="Output 2 7 2 2 2 7" xfId="6503"/>
    <cellStyle name="Output 2 7 2 2 2 8" xfId="6504"/>
    <cellStyle name="Output 2 7 2 2 2 9" xfId="6505"/>
    <cellStyle name="Output 2 7 2 2 3" xfId="6506"/>
    <cellStyle name="Output 2 7 2 2 3 10" xfId="6507"/>
    <cellStyle name="Output 2 7 2 2 3 2" xfId="6508"/>
    <cellStyle name="Output 2 7 2 2 3 3" xfId="6509"/>
    <cellStyle name="Output 2 7 2 2 3 4" xfId="6510"/>
    <cellStyle name="Output 2 7 2 2 3 5" xfId="6511"/>
    <cellStyle name="Output 2 7 2 2 3 6" xfId="6512"/>
    <cellStyle name="Output 2 7 2 2 3 7" xfId="6513"/>
    <cellStyle name="Output 2 7 2 2 3 8" xfId="6514"/>
    <cellStyle name="Output 2 7 2 2 3 9" xfId="6515"/>
    <cellStyle name="Output 2 7 2 2 4" xfId="6516"/>
    <cellStyle name="Output 2 7 2 2 4 2" xfId="6517"/>
    <cellStyle name="Output 2 7 2 2 4 3" xfId="6518"/>
    <cellStyle name="Output 2 7 2 2 4 4" xfId="6519"/>
    <cellStyle name="Output 2 7 2 2 4 5" xfId="6520"/>
    <cellStyle name="Output 2 7 2 2 4 6" xfId="6521"/>
    <cellStyle name="Output 2 7 2 2 4 7" xfId="6522"/>
    <cellStyle name="Output 2 7 2 2 4 8" xfId="6523"/>
    <cellStyle name="Output 2 7 2 2 4 9" xfId="6524"/>
    <cellStyle name="Output 2 7 2 2 5" xfId="6525"/>
    <cellStyle name="Output 2 7 2 2 6" xfId="6526"/>
    <cellStyle name="Output 2 7 2 2 7" xfId="6527"/>
    <cellStyle name="Output 2 7 2 2 8" xfId="6528"/>
    <cellStyle name="Output 2 7 2 2 9" xfId="6529"/>
    <cellStyle name="Output 2 7 2 3" xfId="6530"/>
    <cellStyle name="Output 2 7 2 3 10" xfId="6531"/>
    <cellStyle name="Output 2 7 2 3 11" xfId="6532"/>
    <cellStyle name="Output 2 7 2 3 12" xfId="6533"/>
    <cellStyle name="Output 2 7 2 3 13" xfId="6534"/>
    <cellStyle name="Output 2 7 2 3 2" xfId="6535"/>
    <cellStyle name="Output 2 7 2 3 2 10" xfId="6536"/>
    <cellStyle name="Output 2 7 2 3 2 2" xfId="6537"/>
    <cellStyle name="Output 2 7 2 3 2 3" xfId="6538"/>
    <cellStyle name="Output 2 7 2 3 2 4" xfId="6539"/>
    <cellStyle name="Output 2 7 2 3 2 5" xfId="6540"/>
    <cellStyle name="Output 2 7 2 3 2 6" xfId="6541"/>
    <cellStyle name="Output 2 7 2 3 2 7" xfId="6542"/>
    <cellStyle name="Output 2 7 2 3 2 8" xfId="6543"/>
    <cellStyle name="Output 2 7 2 3 2 9" xfId="6544"/>
    <cellStyle name="Output 2 7 2 3 3" xfId="6545"/>
    <cellStyle name="Output 2 7 2 3 3 10" xfId="6546"/>
    <cellStyle name="Output 2 7 2 3 3 2" xfId="6547"/>
    <cellStyle name="Output 2 7 2 3 3 3" xfId="6548"/>
    <cellStyle name="Output 2 7 2 3 3 4" xfId="6549"/>
    <cellStyle name="Output 2 7 2 3 3 5" xfId="6550"/>
    <cellStyle name="Output 2 7 2 3 3 6" xfId="6551"/>
    <cellStyle name="Output 2 7 2 3 3 7" xfId="6552"/>
    <cellStyle name="Output 2 7 2 3 3 8" xfId="6553"/>
    <cellStyle name="Output 2 7 2 3 3 9" xfId="6554"/>
    <cellStyle name="Output 2 7 2 3 4" xfId="6555"/>
    <cellStyle name="Output 2 7 2 3 4 2" xfId="6556"/>
    <cellStyle name="Output 2 7 2 3 4 3" xfId="6557"/>
    <cellStyle name="Output 2 7 2 3 4 4" xfId="6558"/>
    <cellStyle name="Output 2 7 2 3 4 5" xfId="6559"/>
    <cellStyle name="Output 2 7 2 3 4 6" xfId="6560"/>
    <cellStyle name="Output 2 7 2 3 4 7" xfId="6561"/>
    <cellStyle name="Output 2 7 2 3 4 8" xfId="6562"/>
    <cellStyle name="Output 2 7 2 3 4 9" xfId="6563"/>
    <cellStyle name="Output 2 7 2 3 5" xfId="6564"/>
    <cellStyle name="Output 2 7 2 3 6" xfId="6565"/>
    <cellStyle name="Output 2 7 2 3 7" xfId="6566"/>
    <cellStyle name="Output 2 7 2 3 8" xfId="6567"/>
    <cellStyle name="Output 2 7 2 3 9" xfId="6568"/>
    <cellStyle name="Output 2 7 2 4" xfId="6569"/>
    <cellStyle name="Output 2 7 2 4 10" xfId="6570"/>
    <cellStyle name="Output 2 7 2 4 2" xfId="6571"/>
    <cellStyle name="Output 2 7 2 4 3" xfId="6572"/>
    <cellStyle name="Output 2 7 2 4 4" xfId="6573"/>
    <cellStyle name="Output 2 7 2 4 5" xfId="6574"/>
    <cellStyle name="Output 2 7 2 4 6" xfId="6575"/>
    <cellStyle name="Output 2 7 2 4 7" xfId="6576"/>
    <cellStyle name="Output 2 7 2 4 8" xfId="6577"/>
    <cellStyle name="Output 2 7 2 4 9" xfId="6578"/>
    <cellStyle name="Output 2 7 2 5" xfId="6579"/>
    <cellStyle name="Output 2 7 2 5 10" xfId="6580"/>
    <cellStyle name="Output 2 7 2 5 2" xfId="6581"/>
    <cellStyle name="Output 2 7 2 5 3" xfId="6582"/>
    <cellStyle name="Output 2 7 2 5 4" xfId="6583"/>
    <cellStyle name="Output 2 7 2 5 5" xfId="6584"/>
    <cellStyle name="Output 2 7 2 5 6" xfId="6585"/>
    <cellStyle name="Output 2 7 2 5 7" xfId="6586"/>
    <cellStyle name="Output 2 7 2 5 8" xfId="6587"/>
    <cellStyle name="Output 2 7 2 5 9" xfId="6588"/>
    <cellStyle name="Output 2 7 2 6" xfId="6589"/>
    <cellStyle name="Output 2 7 2 6 2" xfId="6590"/>
    <cellStyle name="Output 2 7 2 6 3" xfId="6591"/>
    <cellStyle name="Output 2 7 2 6 4" xfId="6592"/>
    <cellStyle name="Output 2 7 2 6 5" xfId="6593"/>
    <cellStyle name="Output 2 7 2 6 6" xfId="6594"/>
    <cellStyle name="Output 2 7 2 6 7" xfId="6595"/>
    <cellStyle name="Output 2 7 2 6 8" xfId="6596"/>
    <cellStyle name="Output 2 7 2 6 9" xfId="6597"/>
    <cellStyle name="Output 2 7 2 7" xfId="6598"/>
    <cellStyle name="Output 2 7 2 8" xfId="6599"/>
    <cellStyle name="Output 2 7 2 9" xfId="6600"/>
    <cellStyle name="Output 2 7 3" xfId="6601"/>
    <cellStyle name="Output 2 7 3 10" xfId="6602"/>
    <cellStyle name="Output 2 7 3 11" xfId="6603"/>
    <cellStyle name="Output 2 7 3 12" xfId="6604"/>
    <cellStyle name="Output 2 7 3 13" xfId="6605"/>
    <cellStyle name="Output 2 7 3 14" xfId="6606"/>
    <cellStyle name="Output 2 7 3 15" xfId="6607"/>
    <cellStyle name="Output 2 7 3 2" xfId="6608"/>
    <cellStyle name="Output 2 7 3 2 10" xfId="6609"/>
    <cellStyle name="Output 2 7 3 2 11" xfId="6610"/>
    <cellStyle name="Output 2 7 3 2 12" xfId="6611"/>
    <cellStyle name="Output 2 7 3 2 13" xfId="6612"/>
    <cellStyle name="Output 2 7 3 2 2" xfId="6613"/>
    <cellStyle name="Output 2 7 3 2 2 10" xfId="6614"/>
    <cellStyle name="Output 2 7 3 2 2 2" xfId="6615"/>
    <cellStyle name="Output 2 7 3 2 2 3" xfId="6616"/>
    <cellStyle name="Output 2 7 3 2 2 4" xfId="6617"/>
    <cellStyle name="Output 2 7 3 2 2 5" xfId="6618"/>
    <cellStyle name="Output 2 7 3 2 2 6" xfId="6619"/>
    <cellStyle name="Output 2 7 3 2 2 7" xfId="6620"/>
    <cellStyle name="Output 2 7 3 2 2 8" xfId="6621"/>
    <cellStyle name="Output 2 7 3 2 2 9" xfId="6622"/>
    <cellStyle name="Output 2 7 3 2 3" xfId="6623"/>
    <cellStyle name="Output 2 7 3 2 3 10" xfId="6624"/>
    <cellStyle name="Output 2 7 3 2 3 2" xfId="6625"/>
    <cellStyle name="Output 2 7 3 2 3 3" xfId="6626"/>
    <cellStyle name="Output 2 7 3 2 3 4" xfId="6627"/>
    <cellStyle name="Output 2 7 3 2 3 5" xfId="6628"/>
    <cellStyle name="Output 2 7 3 2 3 6" xfId="6629"/>
    <cellStyle name="Output 2 7 3 2 3 7" xfId="6630"/>
    <cellStyle name="Output 2 7 3 2 3 8" xfId="6631"/>
    <cellStyle name="Output 2 7 3 2 3 9" xfId="6632"/>
    <cellStyle name="Output 2 7 3 2 4" xfId="6633"/>
    <cellStyle name="Output 2 7 3 2 4 2" xfId="6634"/>
    <cellStyle name="Output 2 7 3 2 4 3" xfId="6635"/>
    <cellStyle name="Output 2 7 3 2 4 4" xfId="6636"/>
    <cellStyle name="Output 2 7 3 2 4 5" xfId="6637"/>
    <cellStyle name="Output 2 7 3 2 4 6" xfId="6638"/>
    <cellStyle name="Output 2 7 3 2 4 7" xfId="6639"/>
    <cellStyle name="Output 2 7 3 2 4 8" xfId="6640"/>
    <cellStyle name="Output 2 7 3 2 4 9" xfId="6641"/>
    <cellStyle name="Output 2 7 3 2 5" xfId="6642"/>
    <cellStyle name="Output 2 7 3 2 6" xfId="6643"/>
    <cellStyle name="Output 2 7 3 2 7" xfId="6644"/>
    <cellStyle name="Output 2 7 3 2 8" xfId="6645"/>
    <cellStyle name="Output 2 7 3 2 9" xfId="6646"/>
    <cellStyle name="Output 2 7 3 3" xfId="6647"/>
    <cellStyle name="Output 2 7 3 3 10" xfId="6648"/>
    <cellStyle name="Output 2 7 3 3 11" xfId="6649"/>
    <cellStyle name="Output 2 7 3 3 12" xfId="6650"/>
    <cellStyle name="Output 2 7 3 3 13" xfId="6651"/>
    <cellStyle name="Output 2 7 3 3 2" xfId="6652"/>
    <cellStyle name="Output 2 7 3 3 2 10" xfId="6653"/>
    <cellStyle name="Output 2 7 3 3 2 2" xfId="6654"/>
    <cellStyle name="Output 2 7 3 3 2 3" xfId="6655"/>
    <cellStyle name="Output 2 7 3 3 2 4" xfId="6656"/>
    <cellStyle name="Output 2 7 3 3 2 5" xfId="6657"/>
    <cellStyle name="Output 2 7 3 3 2 6" xfId="6658"/>
    <cellStyle name="Output 2 7 3 3 2 7" xfId="6659"/>
    <cellStyle name="Output 2 7 3 3 2 8" xfId="6660"/>
    <cellStyle name="Output 2 7 3 3 2 9" xfId="6661"/>
    <cellStyle name="Output 2 7 3 3 3" xfId="6662"/>
    <cellStyle name="Output 2 7 3 3 3 10" xfId="6663"/>
    <cellStyle name="Output 2 7 3 3 3 2" xfId="6664"/>
    <cellStyle name="Output 2 7 3 3 3 3" xfId="6665"/>
    <cellStyle name="Output 2 7 3 3 3 4" xfId="6666"/>
    <cellStyle name="Output 2 7 3 3 3 5" xfId="6667"/>
    <cellStyle name="Output 2 7 3 3 3 6" xfId="6668"/>
    <cellStyle name="Output 2 7 3 3 3 7" xfId="6669"/>
    <cellStyle name="Output 2 7 3 3 3 8" xfId="6670"/>
    <cellStyle name="Output 2 7 3 3 3 9" xfId="6671"/>
    <cellStyle name="Output 2 7 3 3 4" xfId="6672"/>
    <cellStyle name="Output 2 7 3 3 4 2" xfId="6673"/>
    <cellStyle name="Output 2 7 3 3 4 3" xfId="6674"/>
    <cellStyle name="Output 2 7 3 3 4 4" xfId="6675"/>
    <cellStyle name="Output 2 7 3 3 4 5" xfId="6676"/>
    <cellStyle name="Output 2 7 3 3 4 6" xfId="6677"/>
    <cellStyle name="Output 2 7 3 3 4 7" xfId="6678"/>
    <cellStyle name="Output 2 7 3 3 4 8" xfId="6679"/>
    <cellStyle name="Output 2 7 3 3 4 9" xfId="6680"/>
    <cellStyle name="Output 2 7 3 3 5" xfId="6681"/>
    <cellStyle name="Output 2 7 3 3 6" xfId="6682"/>
    <cellStyle name="Output 2 7 3 3 7" xfId="6683"/>
    <cellStyle name="Output 2 7 3 3 8" xfId="6684"/>
    <cellStyle name="Output 2 7 3 3 9" xfId="6685"/>
    <cellStyle name="Output 2 7 3 4" xfId="6686"/>
    <cellStyle name="Output 2 7 3 4 10" xfId="6687"/>
    <cellStyle name="Output 2 7 3 4 2" xfId="6688"/>
    <cellStyle name="Output 2 7 3 4 3" xfId="6689"/>
    <cellStyle name="Output 2 7 3 4 4" xfId="6690"/>
    <cellStyle name="Output 2 7 3 4 5" xfId="6691"/>
    <cellStyle name="Output 2 7 3 4 6" xfId="6692"/>
    <cellStyle name="Output 2 7 3 4 7" xfId="6693"/>
    <cellStyle name="Output 2 7 3 4 8" xfId="6694"/>
    <cellStyle name="Output 2 7 3 4 9" xfId="6695"/>
    <cellStyle name="Output 2 7 3 5" xfId="6696"/>
    <cellStyle name="Output 2 7 3 5 10" xfId="6697"/>
    <cellStyle name="Output 2 7 3 5 2" xfId="6698"/>
    <cellStyle name="Output 2 7 3 5 3" xfId="6699"/>
    <cellStyle name="Output 2 7 3 5 4" xfId="6700"/>
    <cellStyle name="Output 2 7 3 5 5" xfId="6701"/>
    <cellStyle name="Output 2 7 3 5 6" xfId="6702"/>
    <cellStyle name="Output 2 7 3 5 7" xfId="6703"/>
    <cellStyle name="Output 2 7 3 5 8" xfId="6704"/>
    <cellStyle name="Output 2 7 3 5 9" xfId="6705"/>
    <cellStyle name="Output 2 7 3 6" xfId="6706"/>
    <cellStyle name="Output 2 7 3 6 2" xfId="6707"/>
    <cellStyle name="Output 2 7 3 6 3" xfId="6708"/>
    <cellStyle name="Output 2 7 3 6 4" xfId="6709"/>
    <cellStyle name="Output 2 7 3 6 5" xfId="6710"/>
    <cellStyle name="Output 2 7 3 6 6" xfId="6711"/>
    <cellStyle name="Output 2 7 3 6 7" xfId="6712"/>
    <cellStyle name="Output 2 7 3 6 8" xfId="6713"/>
    <cellStyle name="Output 2 7 3 6 9" xfId="6714"/>
    <cellStyle name="Output 2 7 3 7" xfId="6715"/>
    <cellStyle name="Output 2 7 3 8" xfId="6716"/>
    <cellStyle name="Output 2 7 3 9" xfId="6717"/>
    <cellStyle name="Output 2 7 4" xfId="6718"/>
    <cellStyle name="Output 2 7 4 10" xfId="6719"/>
    <cellStyle name="Output 2 7 4 11" xfId="6720"/>
    <cellStyle name="Output 2 7 4 12" xfId="6721"/>
    <cellStyle name="Output 2 7 4 13" xfId="6722"/>
    <cellStyle name="Output 2 7 4 2" xfId="6723"/>
    <cellStyle name="Output 2 7 4 2 10" xfId="6724"/>
    <cellStyle name="Output 2 7 4 2 2" xfId="6725"/>
    <cellStyle name="Output 2 7 4 2 3" xfId="6726"/>
    <cellStyle name="Output 2 7 4 2 4" xfId="6727"/>
    <cellStyle name="Output 2 7 4 2 5" xfId="6728"/>
    <cellStyle name="Output 2 7 4 2 6" xfId="6729"/>
    <cellStyle name="Output 2 7 4 2 7" xfId="6730"/>
    <cellStyle name="Output 2 7 4 2 8" xfId="6731"/>
    <cellStyle name="Output 2 7 4 2 9" xfId="6732"/>
    <cellStyle name="Output 2 7 4 3" xfId="6733"/>
    <cellStyle name="Output 2 7 4 3 10" xfId="6734"/>
    <cellStyle name="Output 2 7 4 3 2" xfId="6735"/>
    <cellStyle name="Output 2 7 4 3 3" xfId="6736"/>
    <cellStyle name="Output 2 7 4 3 4" xfId="6737"/>
    <cellStyle name="Output 2 7 4 3 5" xfId="6738"/>
    <cellStyle name="Output 2 7 4 3 6" xfId="6739"/>
    <cellStyle name="Output 2 7 4 3 7" xfId="6740"/>
    <cellStyle name="Output 2 7 4 3 8" xfId="6741"/>
    <cellStyle name="Output 2 7 4 3 9" xfId="6742"/>
    <cellStyle name="Output 2 7 4 4" xfId="6743"/>
    <cellStyle name="Output 2 7 4 4 2" xfId="6744"/>
    <cellStyle name="Output 2 7 4 4 3" xfId="6745"/>
    <cellStyle name="Output 2 7 4 4 4" xfId="6746"/>
    <cellStyle name="Output 2 7 4 4 5" xfId="6747"/>
    <cellStyle name="Output 2 7 4 4 6" xfId="6748"/>
    <cellStyle name="Output 2 7 4 4 7" xfId="6749"/>
    <cellStyle name="Output 2 7 4 4 8" xfId="6750"/>
    <cellStyle name="Output 2 7 4 4 9" xfId="6751"/>
    <cellStyle name="Output 2 7 4 5" xfId="6752"/>
    <cellStyle name="Output 2 7 4 6" xfId="6753"/>
    <cellStyle name="Output 2 7 4 7" xfId="6754"/>
    <cellStyle name="Output 2 7 4 8" xfId="6755"/>
    <cellStyle name="Output 2 7 4 9" xfId="6756"/>
    <cellStyle name="Output 2 7 5" xfId="6757"/>
    <cellStyle name="Output 2 7 5 10" xfId="6758"/>
    <cellStyle name="Output 2 7 5 11" xfId="6759"/>
    <cellStyle name="Output 2 7 5 12" xfId="6760"/>
    <cellStyle name="Output 2 7 5 13" xfId="6761"/>
    <cellStyle name="Output 2 7 5 2" xfId="6762"/>
    <cellStyle name="Output 2 7 5 2 10" xfId="6763"/>
    <cellStyle name="Output 2 7 5 2 2" xfId="6764"/>
    <cellStyle name="Output 2 7 5 2 3" xfId="6765"/>
    <cellStyle name="Output 2 7 5 2 4" xfId="6766"/>
    <cellStyle name="Output 2 7 5 2 5" xfId="6767"/>
    <cellStyle name="Output 2 7 5 2 6" xfId="6768"/>
    <cellStyle name="Output 2 7 5 2 7" xfId="6769"/>
    <cellStyle name="Output 2 7 5 2 8" xfId="6770"/>
    <cellStyle name="Output 2 7 5 2 9" xfId="6771"/>
    <cellStyle name="Output 2 7 5 3" xfId="6772"/>
    <cellStyle name="Output 2 7 5 3 10" xfId="6773"/>
    <cellStyle name="Output 2 7 5 3 2" xfId="6774"/>
    <cellStyle name="Output 2 7 5 3 3" xfId="6775"/>
    <cellStyle name="Output 2 7 5 3 4" xfId="6776"/>
    <cellStyle name="Output 2 7 5 3 5" xfId="6777"/>
    <cellStyle name="Output 2 7 5 3 6" xfId="6778"/>
    <cellStyle name="Output 2 7 5 3 7" xfId="6779"/>
    <cellStyle name="Output 2 7 5 3 8" xfId="6780"/>
    <cellStyle name="Output 2 7 5 3 9" xfId="6781"/>
    <cellStyle name="Output 2 7 5 4" xfId="6782"/>
    <cellStyle name="Output 2 7 5 4 2" xfId="6783"/>
    <cellStyle name="Output 2 7 5 4 3" xfId="6784"/>
    <cellStyle name="Output 2 7 5 4 4" xfId="6785"/>
    <cellStyle name="Output 2 7 5 4 5" xfId="6786"/>
    <cellStyle name="Output 2 7 5 4 6" xfId="6787"/>
    <cellStyle name="Output 2 7 5 4 7" xfId="6788"/>
    <cellStyle name="Output 2 7 5 4 8" xfId="6789"/>
    <cellStyle name="Output 2 7 5 4 9" xfId="6790"/>
    <cellStyle name="Output 2 7 5 5" xfId="6791"/>
    <cellStyle name="Output 2 7 5 6" xfId="6792"/>
    <cellStyle name="Output 2 7 5 7" xfId="6793"/>
    <cellStyle name="Output 2 7 5 8" xfId="6794"/>
    <cellStyle name="Output 2 7 5 9" xfId="6795"/>
    <cellStyle name="Output 2 7 6" xfId="6796"/>
    <cellStyle name="Output 2 7 6 10" xfId="6797"/>
    <cellStyle name="Output 2 7 6 2" xfId="6798"/>
    <cellStyle name="Output 2 7 6 3" xfId="6799"/>
    <cellStyle name="Output 2 7 6 4" xfId="6800"/>
    <cellStyle name="Output 2 7 6 5" xfId="6801"/>
    <cellStyle name="Output 2 7 6 6" xfId="6802"/>
    <cellStyle name="Output 2 7 6 7" xfId="6803"/>
    <cellStyle name="Output 2 7 6 8" xfId="6804"/>
    <cellStyle name="Output 2 7 6 9" xfId="6805"/>
    <cellStyle name="Output 2 7 7" xfId="6806"/>
    <cellStyle name="Output 2 7 7 10" xfId="6807"/>
    <cellStyle name="Output 2 7 7 2" xfId="6808"/>
    <cellStyle name="Output 2 7 7 3" xfId="6809"/>
    <cellStyle name="Output 2 7 7 4" xfId="6810"/>
    <cellStyle name="Output 2 7 7 5" xfId="6811"/>
    <cellStyle name="Output 2 7 7 6" xfId="6812"/>
    <cellStyle name="Output 2 7 7 7" xfId="6813"/>
    <cellStyle name="Output 2 7 7 8" xfId="6814"/>
    <cellStyle name="Output 2 7 7 9" xfId="6815"/>
    <cellStyle name="Output 2 7 8" xfId="6816"/>
    <cellStyle name="Output 2 7 8 2" xfId="6817"/>
    <cellStyle name="Output 2 7 8 3" xfId="6818"/>
    <cellStyle name="Output 2 7 8 4" xfId="6819"/>
    <cellStyle name="Output 2 7 8 5" xfId="6820"/>
    <cellStyle name="Output 2 7 8 6" xfId="6821"/>
    <cellStyle name="Output 2 7 8 7" xfId="6822"/>
    <cellStyle name="Output 2 7 8 8" xfId="6823"/>
    <cellStyle name="Output 2 7 8 9" xfId="6824"/>
    <cellStyle name="Output 2 7 9" xfId="6825"/>
    <cellStyle name="Output 2 8" xfId="6826"/>
    <cellStyle name="Output 2 8 10" xfId="6827"/>
    <cellStyle name="Output 2 8 11" xfId="6828"/>
    <cellStyle name="Output 2 8 12" xfId="6829"/>
    <cellStyle name="Output 2 8 13" xfId="6830"/>
    <cellStyle name="Output 2 8 14" xfId="6831"/>
    <cellStyle name="Output 2 8 15" xfId="6832"/>
    <cellStyle name="Output 2 8 2" xfId="6833"/>
    <cellStyle name="Output 2 8 2 10" xfId="6834"/>
    <cellStyle name="Output 2 8 2 11" xfId="6835"/>
    <cellStyle name="Output 2 8 2 12" xfId="6836"/>
    <cellStyle name="Output 2 8 2 13" xfId="6837"/>
    <cellStyle name="Output 2 8 2 2" xfId="6838"/>
    <cellStyle name="Output 2 8 2 2 10" xfId="6839"/>
    <cellStyle name="Output 2 8 2 2 2" xfId="6840"/>
    <cellStyle name="Output 2 8 2 2 3" xfId="6841"/>
    <cellStyle name="Output 2 8 2 2 4" xfId="6842"/>
    <cellStyle name="Output 2 8 2 2 5" xfId="6843"/>
    <cellStyle name="Output 2 8 2 2 6" xfId="6844"/>
    <cellStyle name="Output 2 8 2 2 7" xfId="6845"/>
    <cellStyle name="Output 2 8 2 2 8" xfId="6846"/>
    <cellStyle name="Output 2 8 2 2 9" xfId="6847"/>
    <cellStyle name="Output 2 8 2 3" xfId="6848"/>
    <cellStyle name="Output 2 8 2 3 10" xfId="6849"/>
    <cellStyle name="Output 2 8 2 3 2" xfId="6850"/>
    <cellStyle name="Output 2 8 2 3 3" xfId="6851"/>
    <cellStyle name="Output 2 8 2 3 4" xfId="6852"/>
    <cellStyle name="Output 2 8 2 3 5" xfId="6853"/>
    <cellStyle name="Output 2 8 2 3 6" xfId="6854"/>
    <cellStyle name="Output 2 8 2 3 7" xfId="6855"/>
    <cellStyle name="Output 2 8 2 3 8" xfId="6856"/>
    <cellStyle name="Output 2 8 2 3 9" xfId="6857"/>
    <cellStyle name="Output 2 8 2 4" xfId="6858"/>
    <cellStyle name="Output 2 8 2 4 2" xfId="6859"/>
    <cellStyle name="Output 2 8 2 4 3" xfId="6860"/>
    <cellStyle name="Output 2 8 2 4 4" xfId="6861"/>
    <cellStyle name="Output 2 8 2 4 5" xfId="6862"/>
    <cellStyle name="Output 2 8 2 4 6" xfId="6863"/>
    <cellStyle name="Output 2 8 2 4 7" xfId="6864"/>
    <cellStyle name="Output 2 8 2 4 8" xfId="6865"/>
    <cellStyle name="Output 2 8 2 4 9" xfId="6866"/>
    <cellStyle name="Output 2 8 2 5" xfId="6867"/>
    <cellStyle name="Output 2 8 2 6" xfId="6868"/>
    <cellStyle name="Output 2 8 2 7" xfId="6869"/>
    <cellStyle name="Output 2 8 2 8" xfId="6870"/>
    <cellStyle name="Output 2 8 2 9" xfId="6871"/>
    <cellStyle name="Output 2 8 3" xfId="6872"/>
    <cellStyle name="Output 2 8 3 10" xfId="6873"/>
    <cellStyle name="Output 2 8 3 11" xfId="6874"/>
    <cellStyle name="Output 2 8 3 12" xfId="6875"/>
    <cellStyle name="Output 2 8 3 13" xfId="6876"/>
    <cellStyle name="Output 2 8 3 2" xfId="6877"/>
    <cellStyle name="Output 2 8 3 2 10" xfId="6878"/>
    <cellStyle name="Output 2 8 3 2 2" xfId="6879"/>
    <cellStyle name="Output 2 8 3 2 3" xfId="6880"/>
    <cellStyle name="Output 2 8 3 2 4" xfId="6881"/>
    <cellStyle name="Output 2 8 3 2 5" xfId="6882"/>
    <cellStyle name="Output 2 8 3 2 6" xfId="6883"/>
    <cellStyle name="Output 2 8 3 2 7" xfId="6884"/>
    <cellStyle name="Output 2 8 3 2 8" xfId="6885"/>
    <cellStyle name="Output 2 8 3 2 9" xfId="6886"/>
    <cellStyle name="Output 2 8 3 3" xfId="6887"/>
    <cellStyle name="Output 2 8 3 3 10" xfId="6888"/>
    <cellStyle name="Output 2 8 3 3 2" xfId="6889"/>
    <cellStyle name="Output 2 8 3 3 3" xfId="6890"/>
    <cellStyle name="Output 2 8 3 3 4" xfId="6891"/>
    <cellStyle name="Output 2 8 3 3 5" xfId="6892"/>
    <cellStyle name="Output 2 8 3 3 6" xfId="6893"/>
    <cellStyle name="Output 2 8 3 3 7" xfId="6894"/>
    <cellStyle name="Output 2 8 3 3 8" xfId="6895"/>
    <cellStyle name="Output 2 8 3 3 9" xfId="6896"/>
    <cellStyle name="Output 2 8 3 4" xfId="6897"/>
    <cellStyle name="Output 2 8 3 4 2" xfId="6898"/>
    <cellStyle name="Output 2 8 3 4 3" xfId="6899"/>
    <cellStyle name="Output 2 8 3 4 4" xfId="6900"/>
    <cellStyle name="Output 2 8 3 4 5" xfId="6901"/>
    <cellStyle name="Output 2 8 3 4 6" xfId="6902"/>
    <cellStyle name="Output 2 8 3 4 7" xfId="6903"/>
    <cellStyle name="Output 2 8 3 4 8" xfId="6904"/>
    <cellStyle name="Output 2 8 3 4 9" xfId="6905"/>
    <cellStyle name="Output 2 8 3 5" xfId="6906"/>
    <cellStyle name="Output 2 8 3 6" xfId="6907"/>
    <cellStyle name="Output 2 8 3 7" xfId="6908"/>
    <cellStyle name="Output 2 8 3 8" xfId="6909"/>
    <cellStyle name="Output 2 8 3 9" xfId="6910"/>
    <cellStyle name="Output 2 8 4" xfId="6911"/>
    <cellStyle name="Output 2 8 4 10" xfId="6912"/>
    <cellStyle name="Output 2 8 4 2" xfId="6913"/>
    <cellStyle name="Output 2 8 4 3" xfId="6914"/>
    <cellStyle name="Output 2 8 4 4" xfId="6915"/>
    <cellStyle name="Output 2 8 4 5" xfId="6916"/>
    <cellStyle name="Output 2 8 4 6" xfId="6917"/>
    <cellStyle name="Output 2 8 4 7" xfId="6918"/>
    <cellStyle name="Output 2 8 4 8" xfId="6919"/>
    <cellStyle name="Output 2 8 4 9" xfId="6920"/>
    <cellStyle name="Output 2 8 5" xfId="6921"/>
    <cellStyle name="Output 2 8 5 10" xfId="6922"/>
    <cellStyle name="Output 2 8 5 2" xfId="6923"/>
    <cellStyle name="Output 2 8 5 3" xfId="6924"/>
    <cellStyle name="Output 2 8 5 4" xfId="6925"/>
    <cellStyle name="Output 2 8 5 5" xfId="6926"/>
    <cellStyle name="Output 2 8 5 6" xfId="6927"/>
    <cellStyle name="Output 2 8 5 7" xfId="6928"/>
    <cellStyle name="Output 2 8 5 8" xfId="6929"/>
    <cellStyle name="Output 2 8 5 9" xfId="6930"/>
    <cellStyle name="Output 2 8 6" xfId="6931"/>
    <cellStyle name="Output 2 8 6 2" xfId="6932"/>
    <cellStyle name="Output 2 8 6 3" xfId="6933"/>
    <cellStyle name="Output 2 8 6 4" xfId="6934"/>
    <cellStyle name="Output 2 8 6 5" xfId="6935"/>
    <cellStyle name="Output 2 8 6 6" xfId="6936"/>
    <cellStyle name="Output 2 8 6 7" xfId="6937"/>
    <cellStyle name="Output 2 8 6 8" xfId="6938"/>
    <cellStyle name="Output 2 8 6 9" xfId="6939"/>
    <cellStyle name="Output 2 8 7" xfId="6940"/>
    <cellStyle name="Output 2 8 8" xfId="6941"/>
    <cellStyle name="Output 2 8 9" xfId="6942"/>
    <cellStyle name="Output 2 9" xfId="6943"/>
    <cellStyle name="Output 2 9 10" xfId="6944"/>
    <cellStyle name="Output 2 9 11" xfId="6945"/>
    <cellStyle name="Output 2 9 12" xfId="6946"/>
    <cellStyle name="Output 2 9 13" xfId="6947"/>
    <cellStyle name="Output 2 9 14" xfId="6948"/>
    <cellStyle name="Output 2 9 15" xfId="6949"/>
    <cellStyle name="Output 2 9 2" xfId="6950"/>
    <cellStyle name="Output 2 9 2 10" xfId="6951"/>
    <cellStyle name="Output 2 9 2 11" xfId="6952"/>
    <cellStyle name="Output 2 9 2 12" xfId="6953"/>
    <cellStyle name="Output 2 9 2 13" xfId="6954"/>
    <cellStyle name="Output 2 9 2 2" xfId="6955"/>
    <cellStyle name="Output 2 9 2 2 10" xfId="6956"/>
    <cellStyle name="Output 2 9 2 2 2" xfId="6957"/>
    <cellStyle name="Output 2 9 2 2 3" xfId="6958"/>
    <cellStyle name="Output 2 9 2 2 4" xfId="6959"/>
    <cellStyle name="Output 2 9 2 2 5" xfId="6960"/>
    <cellStyle name="Output 2 9 2 2 6" xfId="6961"/>
    <cellStyle name="Output 2 9 2 2 7" xfId="6962"/>
    <cellStyle name="Output 2 9 2 2 8" xfId="6963"/>
    <cellStyle name="Output 2 9 2 2 9" xfId="6964"/>
    <cellStyle name="Output 2 9 2 3" xfId="6965"/>
    <cellStyle name="Output 2 9 2 3 10" xfId="6966"/>
    <cellStyle name="Output 2 9 2 3 2" xfId="6967"/>
    <cellStyle name="Output 2 9 2 3 3" xfId="6968"/>
    <cellStyle name="Output 2 9 2 3 4" xfId="6969"/>
    <cellStyle name="Output 2 9 2 3 5" xfId="6970"/>
    <cellStyle name="Output 2 9 2 3 6" xfId="6971"/>
    <cellStyle name="Output 2 9 2 3 7" xfId="6972"/>
    <cellStyle name="Output 2 9 2 3 8" xfId="6973"/>
    <cellStyle name="Output 2 9 2 3 9" xfId="6974"/>
    <cellStyle name="Output 2 9 2 4" xfId="6975"/>
    <cellStyle name="Output 2 9 2 4 2" xfId="6976"/>
    <cellStyle name="Output 2 9 2 4 3" xfId="6977"/>
    <cellStyle name="Output 2 9 2 4 4" xfId="6978"/>
    <cellStyle name="Output 2 9 2 4 5" xfId="6979"/>
    <cellStyle name="Output 2 9 2 4 6" xfId="6980"/>
    <cellStyle name="Output 2 9 2 4 7" xfId="6981"/>
    <cellStyle name="Output 2 9 2 4 8" xfId="6982"/>
    <cellStyle name="Output 2 9 2 4 9" xfId="6983"/>
    <cellStyle name="Output 2 9 2 5" xfId="6984"/>
    <cellStyle name="Output 2 9 2 6" xfId="6985"/>
    <cellStyle name="Output 2 9 2 7" xfId="6986"/>
    <cellStyle name="Output 2 9 2 8" xfId="6987"/>
    <cellStyle name="Output 2 9 2 9" xfId="6988"/>
    <cellStyle name="Output 2 9 3" xfId="6989"/>
    <cellStyle name="Output 2 9 3 10" xfId="6990"/>
    <cellStyle name="Output 2 9 3 11" xfId="6991"/>
    <cellStyle name="Output 2 9 3 12" xfId="6992"/>
    <cellStyle name="Output 2 9 3 13" xfId="6993"/>
    <cellStyle name="Output 2 9 3 2" xfId="6994"/>
    <cellStyle name="Output 2 9 3 2 10" xfId="6995"/>
    <cellStyle name="Output 2 9 3 2 2" xfId="6996"/>
    <cellStyle name="Output 2 9 3 2 3" xfId="6997"/>
    <cellStyle name="Output 2 9 3 2 4" xfId="6998"/>
    <cellStyle name="Output 2 9 3 2 5" xfId="6999"/>
    <cellStyle name="Output 2 9 3 2 6" xfId="7000"/>
    <cellStyle name="Output 2 9 3 2 7" xfId="7001"/>
    <cellStyle name="Output 2 9 3 2 8" xfId="7002"/>
    <cellStyle name="Output 2 9 3 2 9" xfId="7003"/>
    <cellStyle name="Output 2 9 3 3" xfId="7004"/>
    <cellStyle name="Output 2 9 3 3 10" xfId="7005"/>
    <cellStyle name="Output 2 9 3 3 2" xfId="7006"/>
    <cellStyle name="Output 2 9 3 3 3" xfId="7007"/>
    <cellStyle name="Output 2 9 3 3 4" xfId="7008"/>
    <cellStyle name="Output 2 9 3 3 5" xfId="7009"/>
    <cellStyle name="Output 2 9 3 3 6" xfId="7010"/>
    <cellStyle name="Output 2 9 3 3 7" xfId="7011"/>
    <cellStyle name="Output 2 9 3 3 8" xfId="7012"/>
    <cellStyle name="Output 2 9 3 3 9" xfId="7013"/>
    <cellStyle name="Output 2 9 3 4" xfId="7014"/>
    <cellStyle name="Output 2 9 3 4 2" xfId="7015"/>
    <cellStyle name="Output 2 9 3 4 3" xfId="7016"/>
    <cellStyle name="Output 2 9 3 4 4" xfId="7017"/>
    <cellStyle name="Output 2 9 3 4 5" xfId="7018"/>
    <cellStyle name="Output 2 9 3 4 6" xfId="7019"/>
    <cellStyle name="Output 2 9 3 4 7" xfId="7020"/>
    <cellStyle name="Output 2 9 3 4 8" xfId="7021"/>
    <cellStyle name="Output 2 9 3 4 9" xfId="7022"/>
    <cellStyle name="Output 2 9 3 5" xfId="7023"/>
    <cellStyle name="Output 2 9 3 6" xfId="7024"/>
    <cellStyle name="Output 2 9 3 7" xfId="7025"/>
    <cellStyle name="Output 2 9 3 8" xfId="7026"/>
    <cellStyle name="Output 2 9 3 9" xfId="7027"/>
    <cellStyle name="Output 2 9 4" xfId="7028"/>
    <cellStyle name="Output 2 9 4 10" xfId="7029"/>
    <cellStyle name="Output 2 9 4 2" xfId="7030"/>
    <cellStyle name="Output 2 9 4 3" xfId="7031"/>
    <cellStyle name="Output 2 9 4 4" xfId="7032"/>
    <cellStyle name="Output 2 9 4 5" xfId="7033"/>
    <cellStyle name="Output 2 9 4 6" xfId="7034"/>
    <cellStyle name="Output 2 9 4 7" xfId="7035"/>
    <cellStyle name="Output 2 9 4 8" xfId="7036"/>
    <cellStyle name="Output 2 9 4 9" xfId="7037"/>
    <cellStyle name="Output 2 9 5" xfId="7038"/>
    <cellStyle name="Output 2 9 5 10" xfId="7039"/>
    <cellStyle name="Output 2 9 5 2" xfId="7040"/>
    <cellStyle name="Output 2 9 5 3" xfId="7041"/>
    <cellStyle name="Output 2 9 5 4" xfId="7042"/>
    <cellStyle name="Output 2 9 5 5" xfId="7043"/>
    <cellStyle name="Output 2 9 5 6" xfId="7044"/>
    <cellStyle name="Output 2 9 5 7" xfId="7045"/>
    <cellStyle name="Output 2 9 5 8" xfId="7046"/>
    <cellStyle name="Output 2 9 5 9" xfId="7047"/>
    <cellStyle name="Output 2 9 6" xfId="7048"/>
    <cellStyle name="Output 2 9 6 2" xfId="7049"/>
    <cellStyle name="Output 2 9 6 3" xfId="7050"/>
    <cellStyle name="Output 2 9 6 4" xfId="7051"/>
    <cellStyle name="Output 2 9 6 5" xfId="7052"/>
    <cellStyle name="Output 2 9 6 6" xfId="7053"/>
    <cellStyle name="Output 2 9 6 7" xfId="7054"/>
    <cellStyle name="Output 2 9 6 8" xfId="7055"/>
    <cellStyle name="Output 2 9 6 9" xfId="7056"/>
    <cellStyle name="Output 2 9 7" xfId="7057"/>
    <cellStyle name="Output 2 9 8" xfId="7058"/>
    <cellStyle name="Output 2 9 9" xfId="7059"/>
    <cellStyle name="Output 3" xfId="7060"/>
    <cellStyle name="Percent" xfId="9753" builtinId="5"/>
    <cellStyle name="Percent [2]" xfId="7061"/>
    <cellStyle name="Percent [2] 2" xfId="9902"/>
    <cellStyle name="Percent [2]_29(d) - Gas extensions -tariffs" xfId="9903"/>
    <cellStyle name="Percent 10" xfId="10108"/>
    <cellStyle name="Percent 11" xfId="10109"/>
    <cellStyle name="Percent 12" xfId="9904"/>
    <cellStyle name="Percent 12 2" xfId="9905"/>
    <cellStyle name="Percent 12 2 2" xfId="9906"/>
    <cellStyle name="Percent 12 3" xfId="9907"/>
    <cellStyle name="Percent 12 4" xfId="9908"/>
    <cellStyle name="Percent 13" xfId="9956"/>
    <cellStyle name="Percent 2" xfId="7062"/>
    <cellStyle name="Percent 2 2" xfId="7063"/>
    <cellStyle name="Percent 2 2 2" xfId="7064"/>
    <cellStyle name="Percent 2 2 2 2" xfId="9909"/>
    <cellStyle name="Percent 2 2 2 2 2" xfId="9910"/>
    <cellStyle name="Percent 2 2 2 2 3" xfId="9911"/>
    <cellStyle name="Percent 2 2 2 3" xfId="9912"/>
    <cellStyle name="Percent 2 2 2 4" xfId="9913"/>
    <cellStyle name="Percent 2 2 3" xfId="9914"/>
    <cellStyle name="Percent 2 2 3 2" xfId="9915"/>
    <cellStyle name="Percent 2 2 3 2 2" xfId="9916"/>
    <cellStyle name="Percent 2 2 3 2 3" xfId="9917"/>
    <cellStyle name="Percent 2 2 3 3" xfId="9918"/>
    <cellStyle name="Percent 2 2 3 4" xfId="9919"/>
    <cellStyle name="Percent 2 3" xfId="7065"/>
    <cellStyle name="Percent 2 3 2" xfId="7066"/>
    <cellStyle name="Percent 2 3 2 2" xfId="9920"/>
    <cellStyle name="Percent 2 3 2 3" xfId="9921"/>
    <cellStyle name="Percent 2 3 3" xfId="9922"/>
    <cellStyle name="Percent 2 3 4" xfId="9923"/>
    <cellStyle name="Percent 2 4" xfId="7067"/>
    <cellStyle name="Percent 2 4 2" xfId="9924"/>
    <cellStyle name="Percent 2 4 2 2" xfId="9925"/>
    <cellStyle name="Percent 2 4 2 3" xfId="9926"/>
    <cellStyle name="Percent 2 4 3" xfId="9927"/>
    <cellStyle name="Percent 2 4 4" xfId="9928"/>
    <cellStyle name="Percent 2 5" xfId="7068"/>
    <cellStyle name="Percent 2 5 2" xfId="7069"/>
    <cellStyle name="Percent 2 6" xfId="7070"/>
    <cellStyle name="Percent 3" xfId="7071"/>
    <cellStyle name="Percent 3 2" xfId="7072"/>
    <cellStyle name="Percent 3 2 2" xfId="7073"/>
    <cellStyle name="Percent 3 3" xfId="7074"/>
    <cellStyle name="Percent 3 3 2" xfId="7075"/>
    <cellStyle name="Percent 3 4" xfId="7076"/>
    <cellStyle name="Percent 3 4 2" xfId="9929"/>
    <cellStyle name="Percent 3 4 3" xfId="9930"/>
    <cellStyle name="Percent 3 5" xfId="7077"/>
    <cellStyle name="Percent 3 6" xfId="7078"/>
    <cellStyle name="Percent 4" xfId="7079"/>
    <cellStyle name="Percent 4 2" xfId="7080"/>
    <cellStyle name="Percent 4 2 2" xfId="7081"/>
    <cellStyle name="Percent 4 3" xfId="7082"/>
    <cellStyle name="Percent 4 3 2" xfId="7083"/>
    <cellStyle name="Percent 4 4" xfId="7084"/>
    <cellStyle name="Percent 5" xfId="7085"/>
    <cellStyle name="Percent 5 2" xfId="7086"/>
    <cellStyle name="Percent 5 2 2" xfId="10072"/>
    <cellStyle name="Percent 5 3" xfId="7087"/>
    <cellStyle name="Percent 5 3 2" xfId="10073"/>
    <cellStyle name="Percent 5 4" xfId="10071"/>
    <cellStyle name="Percent 6" xfId="7088"/>
    <cellStyle name="Percent 6 2" xfId="10074"/>
    <cellStyle name="Percent 7" xfId="21"/>
    <cellStyle name="Percent 7 2" xfId="9997"/>
    <cellStyle name="Percent 8" xfId="10110"/>
    <cellStyle name="Percent 9" xfId="10111"/>
    <cellStyle name="Percentage" xfId="7089"/>
    <cellStyle name="Percenѵ" xfId="7090"/>
    <cellStyle name="Percenѵ 10" xfId="7091"/>
    <cellStyle name="Percenѵ 10 2" xfId="7092"/>
    <cellStyle name="Percenѵ 10 2 2" xfId="7093"/>
    <cellStyle name="Percenѵ 10 3" xfId="7094"/>
    <cellStyle name="Percenѵ 10 3 2" xfId="7095"/>
    <cellStyle name="Percenѵ 10 4" xfId="7096"/>
    <cellStyle name="Percenѵ 11" xfId="7097"/>
    <cellStyle name="Percenѵ 11 2" xfId="7098"/>
    <cellStyle name="Percenѵ 11 2 2" xfId="7099"/>
    <cellStyle name="Percenѵ 11 3" xfId="7100"/>
    <cellStyle name="Percenѵ 12" xfId="7101"/>
    <cellStyle name="Percenѵ 12 2" xfId="7102"/>
    <cellStyle name="Percenѵ 12 2 2" xfId="7103"/>
    <cellStyle name="Percenѵ 12 3" xfId="7104"/>
    <cellStyle name="Percenѵ 12 3 2" xfId="7105"/>
    <cellStyle name="Percenѵ 12 4" xfId="7106"/>
    <cellStyle name="Percenѵ 13" xfId="7107"/>
    <cellStyle name="Percenѵ 13 2" xfId="7108"/>
    <cellStyle name="Percenѵ 13 2 2" xfId="7109"/>
    <cellStyle name="Percenѵ 13 3" xfId="7110"/>
    <cellStyle name="Percenѵ 14" xfId="7111"/>
    <cellStyle name="Percenѵ 14 2" xfId="7112"/>
    <cellStyle name="Percenѵ 14 2 2" xfId="7113"/>
    <cellStyle name="Percenѵ 14 3" xfId="7114"/>
    <cellStyle name="Percenѵ 14 4" xfId="7115"/>
    <cellStyle name="Percenѵ 15" xfId="7116"/>
    <cellStyle name="Percenѵ 15 2" xfId="7117"/>
    <cellStyle name="Percenѵ 15 2 2" xfId="7118"/>
    <cellStyle name="Percenѵ 15 3" xfId="7119"/>
    <cellStyle name="Percenѵ 15 4" xfId="7120"/>
    <cellStyle name="Percenѵ 16" xfId="7121"/>
    <cellStyle name="Percenѵ 16 2" xfId="7122"/>
    <cellStyle name="Percenѵ 17" xfId="7123"/>
    <cellStyle name="Percenѵ 17 2" xfId="7124"/>
    <cellStyle name="Percenѵ 18" xfId="7125"/>
    <cellStyle name="Percenѵ 18 2" xfId="7126"/>
    <cellStyle name="Percenѵ 19" xfId="7127"/>
    <cellStyle name="Percenѵ 2" xfId="7128"/>
    <cellStyle name="Percenѵ 2 2" xfId="7129"/>
    <cellStyle name="Percenѵ 20" xfId="7130"/>
    <cellStyle name="Percenѵ 20 2" xfId="7131"/>
    <cellStyle name="Percenѵ 21" xfId="7132"/>
    <cellStyle name="Percenѵ 21 2" xfId="7133"/>
    <cellStyle name="Percenѵ 3" xfId="7134"/>
    <cellStyle name="Percenѵ 3 2" xfId="7135"/>
    <cellStyle name="Percenѵ 3 2 2" xfId="7136"/>
    <cellStyle name="Percenѵ 3 3" xfId="7137"/>
    <cellStyle name="Percenѵ 4" xfId="7138"/>
    <cellStyle name="Percenѵ 4 2" xfId="7139"/>
    <cellStyle name="Percenѵ 4 2 2" xfId="7140"/>
    <cellStyle name="Percenѵ 4 3" xfId="7141"/>
    <cellStyle name="Percenѵ 5" xfId="7142"/>
    <cellStyle name="Percenѵ 5 2" xfId="7143"/>
    <cellStyle name="Percenѵ 5 2 2" xfId="7144"/>
    <cellStyle name="Percenѵ 5 3" xfId="7145"/>
    <cellStyle name="Percenѵ 5 3 2" xfId="7146"/>
    <cellStyle name="Percenѵ 5 4" xfId="7147"/>
    <cellStyle name="Percenѵ 6" xfId="7148"/>
    <cellStyle name="Percenѵ 6 2" xfId="7149"/>
    <cellStyle name="Percenѵ 6 2 2" xfId="7150"/>
    <cellStyle name="Percenѵ 6 3" xfId="7151"/>
    <cellStyle name="Percenѵ 7" xfId="7152"/>
    <cellStyle name="Percenѵ 7 2" xfId="7153"/>
    <cellStyle name="Percenѵ 7 2 2" xfId="7154"/>
    <cellStyle name="Percenѵ 7 3" xfId="7155"/>
    <cellStyle name="Percenѵ 8" xfId="7156"/>
    <cellStyle name="Percenѵ 8 2" xfId="7157"/>
    <cellStyle name="Percenѵ 8 2 2" xfId="7158"/>
    <cellStyle name="Percenѵ 8 3" xfId="7159"/>
    <cellStyle name="Percenѵ 9" xfId="7160"/>
    <cellStyle name="Percenѵ 9 2" xfId="7161"/>
    <cellStyle name="Percenѵ 9 2 2" xfId="7162"/>
    <cellStyle name="Percenѵ 9 3" xfId="7163"/>
    <cellStyle name="Period Title" xfId="7164"/>
    <cellStyle name="PSChar" xfId="7165"/>
    <cellStyle name="PSDate" xfId="7166"/>
    <cellStyle name="PSDec" xfId="7167"/>
    <cellStyle name="PSDetail" xfId="7168"/>
    <cellStyle name="PSDetail 2" xfId="7169"/>
    <cellStyle name="PSHeading" xfId="7170"/>
    <cellStyle name="PSHeading 2" xfId="7171"/>
    <cellStyle name="PSHeading 2 2" xfId="7172"/>
    <cellStyle name="PSHeading 2 2 2" xfId="7173"/>
    <cellStyle name="PSHeading 2 2 2 2" xfId="10112"/>
    <cellStyle name="PSHeading 2 2 3" xfId="7174"/>
    <cellStyle name="PSHeading 2 2 4" xfId="10076"/>
    <cellStyle name="PSHeading 2 3" xfId="7175"/>
    <cellStyle name="PSHeading 2 3 2" xfId="7176"/>
    <cellStyle name="PSHeading 2 3 3" xfId="10113"/>
    <cellStyle name="PSHeading 2 4" xfId="10075"/>
    <cellStyle name="PSHeading 3" xfId="7177"/>
    <cellStyle name="PSHeading 3 2" xfId="7178"/>
    <cellStyle name="PSHeading 3 2 2" xfId="9931"/>
    <cellStyle name="PSHeading 3 2 2 2" xfId="10114"/>
    <cellStyle name="PSHeading 3 2 2 3" xfId="10079"/>
    <cellStyle name="PSHeading 3 2 3" xfId="10115"/>
    <cellStyle name="PSHeading 3 2 4" xfId="10078"/>
    <cellStyle name="PSHeading 3 3" xfId="7179"/>
    <cellStyle name="PSHeading 3 3 2" xfId="10116"/>
    <cellStyle name="PSHeading 3 4" xfId="10077"/>
    <cellStyle name="PSHeading 4" xfId="7180"/>
    <cellStyle name="PSHeading 4 2" xfId="7181"/>
    <cellStyle name="PSHeading 4 2 2" xfId="10117"/>
    <cellStyle name="PSHeading 4 3" xfId="10080"/>
    <cellStyle name="PSHeading 5" xfId="10118"/>
    <cellStyle name="PSInt" xfId="7182"/>
    <cellStyle name="PSSpacer" xfId="7183"/>
    <cellStyle name="Ratio" xfId="7184"/>
    <cellStyle name="Ratio 2" xfId="9932"/>
    <cellStyle name="Ratio_29(d) - Gas extensions -tariffs" xfId="9933"/>
    <cellStyle name="Right Date" xfId="7185"/>
    <cellStyle name="Right Number" xfId="7186"/>
    <cellStyle name="Right Year" xfId="7187"/>
    <cellStyle name="RIN_Input$_3dp" xfId="10081"/>
    <cellStyle name="SAPError" xfId="7188"/>
    <cellStyle name="SAPError 2" xfId="9934"/>
    <cellStyle name="SAPKey" xfId="7189"/>
    <cellStyle name="SAPKey 2" xfId="9935"/>
    <cellStyle name="SAPLocked" xfId="7190"/>
    <cellStyle name="SAPLocked 2" xfId="9936"/>
    <cellStyle name="SAPOutput" xfId="7191"/>
    <cellStyle name="SAPOutput 2" xfId="9937"/>
    <cellStyle name="SAPSpace" xfId="7192"/>
    <cellStyle name="SAPSpace 2" xfId="9938"/>
    <cellStyle name="SAPText" xfId="7193"/>
    <cellStyle name="SAPText 2" xfId="9939"/>
    <cellStyle name="SAPUnLocked" xfId="7194"/>
    <cellStyle name="SAPUnLocked 2" xfId="9940"/>
    <cellStyle name="Sheet Title" xfId="7195"/>
    <cellStyle name="Sheet Title 2" xfId="10122"/>
    <cellStyle name="Sheet Title Input" xfId="4"/>
    <cellStyle name="Sheet Title." xfId="7196"/>
    <cellStyle name="SheetHeader1" xfId="9957"/>
    <cellStyle name="Style 1" xfId="7197"/>
    <cellStyle name="Style 1 2" xfId="7198"/>
    <cellStyle name="Style 1 2 2" xfId="9941"/>
    <cellStyle name="Style 1 3" xfId="9942"/>
    <cellStyle name="Style 1 3 2" xfId="9943"/>
    <cellStyle name="Style 1 3 3" xfId="9944"/>
    <cellStyle name="Style 1 4" xfId="9945"/>
    <cellStyle name="Style 1_29(d) - Gas extensions -tariffs" xfId="9946"/>
    <cellStyle name="Style2" xfId="7199"/>
    <cellStyle name="Style3" xfId="7200"/>
    <cellStyle name="Style4" xfId="7201"/>
    <cellStyle name="Style4 2" xfId="9947"/>
    <cellStyle name="Style4_29(d) - Gas extensions -tariffs" xfId="9948"/>
    <cellStyle name="Style5" xfId="7202"/>
    <cellStyle name="Style5 2" xfId="9949"/>
    <cellStyle name="Style5_29(d) - Gas extensions -tariffs" xfId="9950"/>
    <cellStyle name="Table Head Green" xfId="7203"/>
    <cellStyle name="Table Head Green 2" xfId="7204"/>
    <cellStyle name="Table Head Green 2 2" xfId="7205"/>
    <cellStyle name="Table Head Green 2 3" xfId="10004"/>
    <cellStyle name="Table Head Green 3" xfId="7206"/>
    <cellStyle name="Table Head Green 4" xfId="9998"/>
    <cellStyle name="Table Head_pldt" xfId="7207"/>
    <cellStyle name="Table Source" xfId="7208"/>
    <cellStyle name="Table Units" xfId="7209"/>
    <cellStyle name="Table Units 2" xfId="7210"/>
    <cellStyle name="TableLvl2" xfId="7211"/>
    <cellStyle name="TableLvl3" xfId="7212"/>
    <cellStyle name="Text" xfId="7213"/>
    <cellStyle name="Text 2" xfId="7214"/>
    <cellStyle name="Text 3" xfId="9951"/>
    <cellStyle name="Text Head 1" xfId="7215"/>
    <cellStyle name="Text Head 1 2" xfId="9999"/>
    <cellStyle name="Text Head 2" xfId="7216"/>
    <cellStyle name="Text Head 2 2" xfId="10000"/>
    <cellStyle name="Text Indent 2" xfId="7217"/>
    <cellStyle name="Theirs" xfId="7218"/>
    <cellStyle name="Title 2" xfId="7219"/>
    <cellStyle name="Title 2 2" xfId="7220"/>
    <cellStyle name="Title 2 3" xfId="10001"/>
    <cellStyle name="Title 3" xfId="7221"/>
    <cellStyle name="TOC 1" xfId="7222"/>
    <cellStyle name="TOC 2" xfId="7223"/>
    <cellStyle name="TOC 3" xfId="7224"/>
    <cellStyle name="Total 2" xfId="7225"/>
    <cellStyle name="Total 2 10" xfId="7226"/>
    <cellStyle name="Total 2 10 10" xfId="7227"/>
    <cellStyle name="Total 2 10 11" xfId="7228"/>
    <cellStyle name="Total 2 10 12" xfId="7229"/>
    <cellStyle name="Total 2 10 13" xfId="7230"/>
    <cellStyle name="Total 2 10 2" xfId="7231"/>
    <cellStyle name="Total 2 10 2 10" xfId="7232"/>
    <cellStyle name="Total 2 10 2 2" xfId="7233"/>
    <cellStyle name="Total 2 10 2 2 2" xfId="7234"/>
    <cellStyle name="Total 2 10 2 3" xfId="7235"/>
    <cellStyle name="Total 2 10 2 4" xfId="7236"/>
    <cellStyle name="Total 2 10 2 5" xfId="7237"/>
    <cellStyle name="Total 2 10 2 6" xfId="7238"/>
    <cellStyle name="Total 2 10 2 7" xfId="7239"/>
    <cellStyle name="Total 2 10 2 8" xfId="7240"/>
    <cellStyle name="Total 2 10 2 9" xfId="7241"/>
    <cellStyle name="Total 2 10 3" xfId="7242"/>
    <cellStyle name="Total 2 10 3 10" xfId="7243"/>
    <cellStyle name="Total 2 10 3 2" xfId="7244"/>
    <cellStyle name="Total 2 10 3 3" xfId="7245"/>
    <cellStyle name="Total 2 10 3 4" xfId="7246"/>
    <cellStyle name="Total 2 10 3 5" xfId="7247"/>
    <cellStyle name="Total 2 10 3 6" xfId="7248"/>
    <cellStyle name="Total 2 10 3 7" xfId="7249"/>
    <cellStyle name="Total 2 10 3 8" xfId="7250"/>
    <cellStyle name="Total 2 10 3 9" xfId="7251"/>
    <cellStyle name="Total 2 10 4" xfId="7252"/>
    <cellStyle name="Total 2 10 4 2" xfId="7253"/>
    <cellStyle name="Total 2 10 4 3" xfId="7254"/>
    <cellStyle name="Total 2 10 4 4" xfId="7255"/>
    <cellStyle name="Total 2 10 4 5" xfId="7256"/>
    <cellStyle name="Total 2 10 4 6" xfId="7257"/>
    <cellStyle name="Total 2 10 4 7" xfId="7258"/>
    <cellStyle name="Total 2 10 4 8" xfId="7259"/>
    <cellStyle name="Total 2 10 4 9" xfId="7260"/>
    <cellStyle name="Total 2 10 5" xfId="7261"/>
    <cellStyle name="Total 2 10 6" xfId="7262"/>
    <cellStyle name="Total 2 10 7" xfId="7263"/>
    <cellStyle name="Total 2 10 8" xfId="7264"/>
    <cellStyle name="Total 2 10 9" xfId="7265"/>
    <cellStyle name="Total 2 11" xfId="7266"/>
    <cellStyle name="Total 2 11 10" xfId="7267"/>
    <cellStyle name="Total 2 11 11" xfId="7268"/>
    <cellStyle name="Total 2 11 12" xfId="7269"/>
    <cellStyle name="Total 2 11 13" xfId="7270"/>
    <cellStyle name="Total 2 11 2" xfId="7271"/>
    <cellStyle name="Total 2 11 2 10" xfId="7272"/>
    <cellStyle name="Total 2 11 2 2" xfId="7273"/>
    <cellStyle name="Total 2 11 2 2 2" xfId="7274"/>
    <cellStyle name="Total 2 11 2 3" xfId="7275"/>
    <cellStyle name="Total 2 11 2 4" xfId="7276"/>
    <cellStyle name="Total 2 11 2 5" xfId="7277"/>
    <cellStyle name="Total 2 11 2 6" xfId="7278"/>
    <cellStyle name="Total 2 11 2 7" xfId="7279"/>
    <cellStyle name="Total 2 11 2 8" xfId="7280"/>
    <cellStyle name="Total 2 11 2 9" xfId="7281"/>
    <cellStyle name="Total 2 11 3" xfId="7282"/>
    <cellStyle name="Total 2 11 3 10" xfId="7283"/>
    <cellStyle name="Total 2 11 3 2" xfId="7284"/>
    <cellStyle name="Total 2 11 3 3" xfId="7285"/>
    <cellStyle name="Total 2 11 3 4" xfId="7286"/>
    <cellStyle name="Total 2 11 3 5" xfId="7287"/>
    <cellStyle name="Total 2 11 3 6" xfId="7288"/>
    <cellStyle name="Total 2 11 3 7" xfId="7289"/>
    <cellStyle name="Total 2 11 3 8" xfId="7290"/>
    <cellStyle name="Total 2 11 3 9" xfId="7291"/>
    <cellStyle name="Total 2 11 4" xfId="7292"/>
    <cellStyle name="Total 2 11 4 2" xfId="7293"/>
    <cellStyle name="Total 2 11 4 3" xfId="7294"/>
    <cellStyle name="Total 2 11 4 4" xfId="7295"/>
    <cellStyle name="Total 2 11 4 5" xfId="7296"/>
    <cellStyle name="Total 2 11 4 6" xfId="7297"/>
    <cellStyle name="Total 2 11 4 7" xfId="7298"/>
    <cellStyle name="Total 2 11 4 8" xfId="7299"/>
    <cellStyle name="Total 2 11 4 9" xfId="7300"/>
    <cellStyle name="Total 2 11 5" xfId="7301"/>
    <cellStyle name="Total 2 11 6" xfId="7302"/>
    <cellStyle name="Total 2 11 7" xfId="7303"/>
    <cellStyle name="Total 2 11 8" xfId="7304"/>
    <cellStyle name="Total 2 11 9" xfId="7305"/>
    <cellStyle name="Total 2 12" xfId="7306"/>
    <cellStyle name="Total 2 12 10" xfId="7307"/>
    <cellStyle name="Total 2 12 2" xfId="7308"/>
    <cellStyle name="Total 2 12 2 2" xfId="7309"/>
    <cellStyle name="Total 2 12 3" xfId="7310"/>
    <cellStyle name="Total 2 12 4" xfId="7311"/>
    <cellStyle name="Total 2 12 5" xfId="7312"/>
    <cellStyle name="Total 2 12 6" xfId="7313"/>
    <cellStyle name="Total 2 12 7" xfId="7314"/>
    <cellStyle name="Total 2 12 8" xfId="7315"/>
    <cellStyle name="Total 2 12 9" xfId="7316"/>
    <cellStyle name="Total 2 13" xfId="7317"/>
    <cellStyle name="Total 2 13 10" xfId="7318"/>
    <cellStyle name="Total 2 13 2" xfId="7319"/>
    <cellStyle name="Total 2 13 3" xfId="7320"/>
    <cellStyle name="Total 2 13 4" xfId="7321"/>
    <cellStyle name="Total 2 13 5" xfId="7322"/>
    <cellStyle name="Total 2 13 6" xfId="7323"/>
    <cellStyle name="Total 2 13 7" xfId="7324"/>
    <cellStyle name="Total 2 13 8" xfId="7325"/>
    <cellStyle name="Total 2 13 9" xfId="7326"/>
    <cellStyle name="Total 2 14" xfId="7327"/>
    <cellStyle name="Total 2 14 2" xfId="7328"/>
    <cellStyle name="Total 2 14 3" xfId="7329"/>
    <cellStyle name="Total 2 14 4" xfId="7330"/>
    <cellStyle name="Total 2 14 5" xfId="7331"/>
    <cellStyle name="Total 2 14 6" xfId="7332"/>
    <cellStyle name="Total 2 14 7" xfId="7333"/>
    <cellStyle name="Total 2 14 8" xfId="7334"/>
    <cellStyle name="Total 2 14 9" xfId="7335"/>
    <cellStyle name="Total 2 15" xfId="7336"/>
    <cellStyle name="Total 2 16" xfId="7337"/>
    <cellStyle name="Total 2 17" xfId="7338"/>
    <cellStyle name="Total 2 18" xfId="7339"/>
    <cellStyle name="Total 2 19" xfId="7340"/>
    <cellStyle name="Total 2 2" xfId="7341"/>
    <cellStyle name="Total 2 2 10" xfId="7342"/>
    <cellStyle name="Total 2 2 11" xfId="7343"/>
    <cellStyle name="Total 2 2 12" xfId="7344"/>
    <cellStyle name="Total 2 2 13" xfId="7345"/>
    <cellStyle name="Total 2 2 14" xfId="7346"/>
    <cellStyle name="Total 2 2 15" xfId="7347"/>
    <cellStyle name="Total 2 2 16" xfId="7348"/>
    <cellStyle name="Total 2 2 17" xfId="7349"/>
    <cellStyle name="Total 2 2 18" xfId="10082"/>
    <cellStyle name="Total 2 2 2" xfId="7350"/>
    <cellStyle name="Total 2 2 2 10" xfId="7351"/>
    <cellStyle name="Total 2 2 2 11" xfId="7352"/>
    <cellStyle name="Total 2 2 2 12" xfId="7353"/>
    <cellStyle name="Total 2 2 2 13" xfId="7354"/>
    <cellStyle name="Total 2 2 2 14" xfId="7355"/>
    <cellStyle name="Total 2 2 2 15" xfId="7356"/>
    <cellStyle name="Total 2 2 2 2" xfId="7357"/>
    <cellStyle name="Total 2 2 2 2 10" xfId="7358"/>
    <cellStyle name="Total 2 2 2 2 11" xfId="7359"/>
    <cellStyle name="Total 2 2 2 2 12" xfId="7360"/>
    <cellStyle name="Total 2 2 2 2 13" xfId="7361"/>
    <cellStyle name="Total 2 2 2 2 2" xfId="7362"/>
    <cellStyle name="Total 2 2 2 2 2 10" xfId="7363"/>
    <cellStyle name="Total 2 2 2 2 2 2" xfId="7364"/>
    <cellStyle name="Total 2 2 2 2 2 2 2" xfId="7365"/>
    <cellStyle name="Total 2 2 2 2 2 3" xfId="7366"/>
    <cellStyle name="Total 2 2 2 2 2 4" xfId="7367"/>
    <cellStyle name="Total 2 2 2 2 2 5" xfId="7368"/>
    <cellStyle name="Total 2 2 2 2 2 6" xfId="7369"/>
    <cellStyle name="Total 2 2 2 2 2 7" xfId="7370"/>
    <cellStyle name="Total 2 2 2 2 2 8" xfId="7371"/>
    <cellStyle name="Total 2 2 2 2 2 9" xfId="7372"/>
    <cellStyle name="Total 2 2 2 2 3" xfId="7373"/>
    <cellStyle name="Total 2 2 2 2 3 10" xfId="7374"/>
    <cellStyle name="Total 2 2 2 2 3 2" xfId="7375"/>
    <cellStyle name="Total 2 2 2 2 3 3" xfId="7376"/>
    <cellStyle name="Total 2 2 2 2 3 4" xfId="7377"/>
    <cellStyle name="Total 2 2 2 2 3 5" xfId="7378"/>
    <cellStyle name="Total 2 2 2 2 3 6" xfId="7379"/>
    <cellStyle name="Total 2 2 2 2 3 7" xfId="7380"/>
    <cellStyle name="Total 2 2 2 2 3 8" xfId="7381"/>
    <cellStyle name="Total 2 2 2 2 3 9" xfId="7382"/>
    <cellStyle name="Total 2 2 2 2 4" xfId="7383"/>
    <cellStyle name="Total 2 2 2 2 4 2" xfId="7384"/>
    <cellStyle name="Total 2 2 2 2 4 3" xfId="7385"/>
    <cellStyle name="Total 2 2 2 2 4 4" xfId="7386"/>
    <cellStyle name="Total 2 2 2 2 4 5" xfId="7387"/>
    <cellStyle name="Total 2 2 2 2 4 6" xfId="7388"/>
    <cellStyle name="Total 2 2 2 2 4 7" xfId="7389"/>
    <cellStyle name="Total 2 2 2 2 4 8" xfId="7390"/>
    <cellStyle name="Total 2 2 2 2 4 9" xfId="7391"/>
    <cellStyle name="Total 2 2 2 2 5" xfId="7392"/>
    <cellStyle name="Total 2 2 2 2 6" xfId="7393"/>
    <cellStyle name="Total 2 2 2 2 7" xfId="7394"/>
    <cellStyle name="Total 2 2 2 2 8" xfId="7395"/>
    <cellStyle name="Total 2 2 2 2 9" xfId="7396"/>
    <cellStyle name="Total 2 2 2 3" xfId="7397"/>
    <cellStyle name="Total 2 2 2 3 10" xfId="7398"/>
    <cellStyle name="Total 2 2 2 3 11" xfId="7399"/>
    <cellStyle name="Total 2 2 2 3 12" xfId="7400"/>
    <cellStyle name="Total 2 2 2 3 13" xfId="7401"/>
    <cellStyle name="Total 2 2 2 3 2" xfId="7402"/>
    <cellStyle name="Total 2 2 2 3 2 10" xfId="7403"/>
    <cellStyle name="Total 2 2 2 3 2 2" xfId="7404"/>
    <cellStyle name="Total 2 2 2 3 2 2 2" xfId="7405"/>
    <cellStyle name="Total 2 2 2 3 2 3" xfId="7406"/>
    <cellStyle name="Total 2 2 2 3 2 4" xfId="7407"/>
    <cellStyle name="Total 2 2 2 3 2 5" xfId="7408"/>
    <cellStyle name="Total 2 2 2 3 2 6" xfId="7409"/>
    <cellStyle name="Total 2 2 2 3 2 7" xfId="7410"/>
    <cellStyle name="Total 2 2 2 3 2 8" xfId="7411"/>
    <cellStyle name="Total 2 2 2 3 2 9" xfId="7412"/>
    <cellStyle name="Total 2 2 2 3 3" xfId="7413"/>
    <cellStyle name="Total 2 2 2 3 3 10" xfId="7414"/>
    <cellStyle name="Total 2 2 2 3 3 2" xfId="7415"/>
    <cellStyle name="Total 2 2 2 3 3 3" xfId="7416"/>
    <cellStyle name="Total 2 2 2 3 3 4" xfId="7417"/>
    <cellStyle name="Total 2 2 2 3 3 5" xfId="7418"/>
    <cellStyle name="Total 2 2 2 3 3 6" xfId="7419"/>
    <cellStyle name="Total 2 2 2 3 3 7" xfId="7420"/>
    <cellStyle name="Total 2 2 2 3 3 8" xfId="7421"/>
    <cellStyle name="Total 2 2 2 3 3 9" xfId="7422"/>
    <cellStyle name="Total 2 2 2 3 4" xfId="7423"/>
    <cellStyle name="Total 2 2 2 3 4 2" xfId="7424"/>
    <cellStyle name="Total 2 2 2 3 4 3" xfId="7425"/>
    <cellStyle name="Total 2 2 2 3 4 4" xfId="7426"/>
    <cellStyle name="Total 2 2 2 3 4 5" xfId="7427"/>
    <cellStyle name="Total 2 2 2 3 4 6" xfId="7428"/>
    <cellStyle name="Total 2 2 2 3 4 7" xfId="7429"/>
    <cellStyle name="Total 2 2 2 3 4 8" xfId="7430"/>
    <cellStyle name="Total 2 2 2 3 4 9" xfId="7431"/>
    <cellStyle name="Total 2 2 2 3 5" xfId="7432"/>
    <cellStyle name="Total 2 2 2 3 6" xfId="7433"/>
    <cellStyle name="Total 2 2 2 3 7" xfId="7434"/>
    <cellStyle name="Total 2 2 2 3 8" xfId="7435"/>
    <cellStyle name="Total 2 2 2 3 9" xfId="7436"/>
    <cellStyle name="Total 2 2 2 4" xfId="7437"/>
    <cellStyle name="Total 2 2 2 4 10" xfId="7438"/>
    <cellStyle name="Total 2 2 2 4 2" xfId="7439"/>
    <cellStyle name="Total 2 2 2 4 2 2" xfId="7440"/>
    <cellStyle name="Total 2 2 2 4 3" xfId="7441"/>
    <cellStyle name="Total 2 2 2 4 4" xfId="7442"/>
    <cellStyle name="Total 2 2 2 4 5" xfId="7443"/>
    <cellStyle name="Total 2 2 2 4 6" xfId="7444"/>
    <cellStyle name="Total 2 2 2 4 7" xfId="7445"/>
    <cellStyle name="Total 2 2 2 4 8" xfId="7446"/>
    <cellStyle name="Total 2 2 2 4 9" xfId="7447"/>
    <cellStyle name="Total 2 2 2 5" xfId="7448"/>
    <cellStyle name="Total 2 2 2 5 10" xfId="7449"/>
    <cellStyle name="Total 2 2 2 5 2" xfId="7450"/>
    <cellStyle name="Total 2 2 2 5 3" xfId="7451"/>
    <cellStyle name="Total 2 2 2 5 4" xfId="7452"/>
    <cellStyle name="Total 2 2 2 5 5" xfId="7453"/>
    <cellStyle name="Total 2 2 2 5 6" xfId="7454"/>
    <cellStyle name="Total 2 2 2 5 7" xfId="7455"/>
    <cellStyle name="Total 2 2 2 5 8" xfId="7456"/>
    <cellStyle name="Total 2 2 2 5 9" xfId="7457"/>
    <cellStyle name="Total 2 2 2 6" xfId="7458"/>
    <cellStyle name="Total 2 2 2 6 2" xfId="7459"/>
    <cellStyle name="Total 2 2 2 6 3" xfId="7460"/>
    <cellStyle name="Total 2 2 2 6 4" xfId="7461"/>
    <cellStyle name="Total 2 2 2 6 5" xfId="7462"/>
    <cellStyle name="Total 2 2 2 6 6" xfId="7463"/>
    <cellStyle name="Total 2 2 2 6 7" xfId="7464"/>
    <cellStyle name="Total 2 2 2 6 8" xfId="7465"/>
    <cellStyle name="Total 2 2 2 6 9" xfId="7466"/>
    <cellStyle name="Total 2 2 2 7" xfId="7467"/>
    <cellStyle name="Total 2 2 2 8" xfId="7468"/>
    <cellStyle name="Total 2 2 2 9" xfId="7469"/>
    <cellStyle name="Total 2 2 3" xfId="7470"/>
    <cellStyle name="Total 2 2 3 10" xfId="7471"/>
    <cellStyle name="Total 2 2 3 11" xfId="7472"/>
    <cellStyle name="Total 2 2 3 12" xfId="7473"/>
    <cellStyle name="Total 2 2 3 13" xfId="7474"/>
    <cellStyle name="Total 2 2 3 14" xfId="7475"/>
    <cellStyle name="Total 2 2 3 15" xfId="7476"/>
    <cellStyle name="Total 2 2 3 2" xfId="7477"/>
    <cellStyle name="Total 2 2 3 2 10" xfId="7478"/>
    <cellStyle name="Total 2 2 3 2 11" xfId="7479"/>
    <cellStyle name="Total 2 2 3 2 12" xfId="7480"/>
    <cellStyle name="Total 2 2 3 2 13" xfId="7481"/>
    <cellStyle name="Total 2 2 3 2 2" xfId="7482"/>
    <cellStyle name="Total 2 2 3 2 2 10" xfId="7483"/>
    <cellStyle name="Total 2 2 3 2 2 2" xfId="7484"/>
    <cellStyle name="Total 2 2 3 2 2 2 2" xfId="7485"/>
    <cellStyle name="Total 2 2 3 2 2 3" xfId="7486"/>
    <cellStyle name="Total 2 2 3 2 2 4" xfId="7487"/>
    <cellStyle name="Total 2 2 3 2 2 5" xfId="7488"/>
    <cellStyle name="Total 2 2 3 2 2 6" xfId="7489"/>
    <cellStyle name="Total 2 2 3 2 2 7" xfId="7490"/>
    <cellStyle name="Total 2 2 3 2 2 8" xfId="7491"/>
    <cellStyle name="Total 2 2 3 2 2 9" xfId="7492"/>
    <cellStyle name="Total 2 2 3 2 3" xfId="7493"/>
    <cellStyle name="Total 2 2 3 2 3 10" xfId="7494"/>
    <cellStyle name="Total 2 2 3 2 3 2" xfId="7495"/>
    <cellStyle name="Total 2 2 3 2 3 3" xfId="7496"/>
    <cellStyle name="Total 2 2 3 2 3 4" xfId="7497"/>
    <cellStyle name="Total 2 2 3 2 3 5" xfId="7498"/>
    <cellStyle name="Total 2 2 3 2 3 6" xfId="7499"/>
    <cellStyle name="Total 2 2 3 2 3 7" xfId="7500"/>
    <cellStyle name="Total 2 2 3 2 3 8" xfId="7501"/>
    <cellStyle name="Total 2 2 3 2 3 9" xfId="7502"/>
    <cellStyle name="Total 2 2 3 2 4" xfId="7503"/>
    <cellStyle name="Total 2 2 3 2 4 2" xfId="7504"/>
    <cellStyle name="Total 2 2 3 2 4 3" xfId="7505"/>
    <cellStyle name="Total 2 2 3 2 4 4" xfId="7506"/>
    <cellStyle name="Total 2 2 3 2 4 5" xfId="7507"/>
    <cellStyle name="Total 2 2 3 2 4 6" xfId="7508"/>
    <cellStyle name="Total 2 2 3 2 4 7" xfId="7509"/>
    <cellStyle name="Total 2 2 3 2 4 8" xfId="7510"/>
    <cellStyle name="Total 2 2 3 2 4 9" xfId="7511"/>
    <cellStyle name="Total 2 2 3 2 5" xfId="7512"/>
    <cellStyle name="Total 2 2 3 2 6" xfId="7513"/>
    <cellStyle name="Total 2 2 3 2 7" xfId="7514"/>
    <cellStyle name="Total 2 2 3 2 8" xfId="7515"/>
    <cellStyle name="Total 2 2 3 2 9" xfId="7516"/>
    <cellStyle name="Total 2 2 3 3" xfId="7517"/>
    <cellStyle name="Total 2 2 3 3 10" xfId="7518"/>
    <cellStyle name="Total 2 2 3 3 11" xfId="7519"/>
    <cellStyle name="Total 2 2 3 3 12" xfId="7520"/>
    <cellStyle name="Total 2 2 3 3 13" xfId="7521"/>
    <cellStyle name="Total 2 2 3 3 2" xfId="7522"/>
    <cellStyle name="Total 2 2 3 3 2 10" xfId="7523"/>
    <cellStyle name="Total 2 2 3 3 2 2" xfId="7524"/>
    <cellStyle name="Total 2 2 3 3 2 2 2" xfId="7525"/>
    <cellStyle name="Total 2 2 3 3 2 3" xfId="7526"/>
    <cellStyle name="Total 2 2 3 3 2 4" xfId="7527"/>
    <cellStyle name="Total 2 2 3 3 2 5" xfId="7528"/>
    <cellStyle name="Total 2 2 3 3 2 6" xfId="7529"/>
    <cellStyle name="Total 2 2 3 3 2 7" xfId="7530"/>
    <cellStyle name="Total 2 2 3 3 2 8" xfId="7531"/>
    <cellStyle name="Total 2 2 3 3 2 9" xfId="7532"/>
    <cellStyle name="Total 2 2 3 3 3" xfId="7533"/>
    <cellStyle name="Total 2 2 3 3 3 10" xfId="7534"/>
    <cellStyle name="Total 2 2 3 3 3 2" xfId="7535"/>
    <cellStyle name="Total 2 2 3 3 3 3" xfId="7536"/>
    <cellStyle name="Total 2 2 3 3 3 4" xfId="7537"/>
    <cellStyle name="Total 2 2 3 3 3 5" xfId="7538"/>
    <cellStyle name="Total 2 2 3 3 3 6" xfId="7539"/>
    <cellStyle name="Total 2 2 3 3 3 7" xfId="7540"/>
    <cellStyle name="Total 2 2 3 3 3 8" xfId="7541"/>
    <cellStyle name="Total 2 2 3 3 3 9" xfId="7542"/>
    <cellStyle name="Total 2 2 3 3 4" xfId="7543"/>
    <cellStyle name="Total 2 2 3 3 4 2" xfId="7544"/>
    <cellStyle name="Total 2 2 3 3 4 3" xfId="7545"/>
    <cellStyle name="Total 2 2 3 3 4 4" xfId="7546"/>
    <cellStyle name="Total 2 2 3 3 4 5" xfId="7547"/>
    <cellStyle name="Total 2 2 3 3 4 6" xfId="7548"/>
    <cellStyle name="Total 2 2 3 3 4 7" xfId="7549"/>
    <cellStyle name="Total 2 2 3 3 4 8" xfId="7550"/>
    <cellStyle name="Total 2 2 3 3 4 9" xfId="7551"/>
    <cellStyle name="Total 2 2 3 3 5" xfId="7552"/>
    <cellStyle name="Total 2 2 3 3 6" xfId="7553"/>
    <cellStyle name="Total 2 2 3 3 7" xfId="7554"/>
    <cellStyle name="Total 2 2 3 3 8" xfId="7555"/>
    <cellStyle name="Total 2 2 3 3 9" xfId="7556"/>
    <cellStyle name="Total 2 2 3 4" xfId="7557"/>
    <cellStyle name="Total 2 2 3 4 10" xfId="7558"/>
    <cellStyle name="Total 2 2 3 4 2" xfId="7559"/>
    <cellStyle name="Total 2 2 3 4 2 2" xfId="7560"/>
    <cellStyle name="Total 2 2 3 4 3" xfId="7561"/>
    <cellStyle name="Total 2 2 3 4 4" xfId="7562"/>
    <cellStyle name="Total 2 2 3 4 5" xfId="7563"/>
    <cellStyle name="Total 2 2 3 4 6" xfId="7564"/>
    <cellStyle name="Total 2 2 3 4 7" xfId="7565"/>
    <cellStyle name="Total 2 2 3 4 8" xfId="7566"/>
    <cellStyle name="Total 2 2 3 4 9" xfId="7567"/>
    <cellStyle name="Total 2 2 3 5" xfId="7568"/>
    <cellStyle name="Total 2 2 3 5 10" xfId="7569"/>
    <cellStyle name="Total 2 2 3 5 2" xfId="7570"/>
    <cellStyle name="Total 2 2 3 5 3" xfId="7571"/>
    <cellStyle name="Total 2 2 3 5 4" xfId="7572"/>
    <cellStyle name="Total 2 2 3 5 5" xfId="7573"/>
    <cellStyle name="Total 2 2 3 5 6" xfId="7574"/>
    <cellStyle name="Total 2 2 3 5 7" xfId="7575"/>
    <cellStyle name="Total 2 2 3 5 8" xfId="7576"/>
    <cellStyle name="Total 2 2 3 5 9" xfId="7577"/>
    <cellStyle name="Total 2 2 3 6" xfId="7578"/>
    <cellStyle name="Total 2 2 3 6 2" xfId="7579"/>
    <cellStyle name="Total 2 2 3 6 3" xfId="7580"/>
    <cellStyle name="Total 2 2 3 6 4" xfId="7581"/>
    <cellStyle name="Total 2 2 3 6 5" xfId="7582"/>
    <cellStyle name="Total 2 2 3 6 6" xfId="7583"/>
    <cellStyle name="Total 2 2 3 6 7" xfId="7584"/>
    <cellStyle name="Total 2 2 3 6 8" xfId="7585"/>
    <cellStyle name="Total 2 2 3 6 9" xfId="7586"/>
    <cellStyle name="Total 2 2 3 7" xfId="7587"/>
    <cellStyle name="Total 2 2 3 8" xfId="7588"/>
    <cellStyle name="Total 2 2 3 9" xfId="7589"/>
    <cellStyle name="Total 2 2 4" xfId="7590"/>
    <cellStyle name="Total 2 2 4 10" xfId="7591"/>
    <cellStyle name="Total 2 2 4 11" xfId="7592"/>
    <cellStyle name="Total 2 2 4 12" xfId="7593"/>
    <cellStyle name="Total 2 2 4 13" xfId="7594"/>
    <cellStyle name="Total 2 2 4 2" xfId="7595"/>
    <cellStyle name="Total 2 2 4 2 10" xfId="7596"/>
    <cellStyle name="Total 2 2 4 2 2" xfId="7597"/>
    <cellStyle name="Total 2 2 4 2 2 2" xfId="7598"/>
    <cellStyle name="Total 2 2 4 2 3" xfId="7599"/>
    <cellStyle name="Total 2 2 4 2 4" xfId="7600"/>
    <cellStyle name="Total 2 2 4 2 5" xfId="7601"/>
    <cellStyle name="Total 2 2 4 2 6" xfId="7602"/>
    <cellStyle name="Total 2 2 4 2 7" xfId="7603"/>
    <cellStyle name="Total 2 2 4 2 8" xfId="7604"/>
    <cellStyle name="Total 2 2 4 2 9" xfId="7605"/>
    <cellStyle name="Total 2 2 4 3" xfId="7606"/>
    <cellStyle name="Total 2 2 4 3 10" xfId="7607"/>
    <cellStyle name="Total 2 2 4 3 2" xfId="7608"/>
    <cellStyle name="Total 2 2 4 3 3" xfId="7609"/>
    <cellStyle name="Total 2 2 4 3 4" xfId="7610"/>
    <cellStyle name="Total 2 2 4 3 5" xfId="7611"/>
    <cellStyle name="Total 2 2 4 3 6" xfId="7612"/>
    <cellStyle name="Total 2 2 4 3 7" xfId="7613"/>
    <cellStyle name="Total 2 2 4 3 8" xfId="7614"/>
    <cellStyle name="Total 2 2 4 3 9" xfId="7615"/>
    <cellStyle name="Total 2 2 4 4" xfId="7616"/>
    <cellStyle name="Total 2 2 4 4 2" xfId="7617"/>
    <cellStyle name="Total 2 2 4 4 3" xfId="7618"/>
    <cellStyle name="Total 2 2 4 4 4" xfId="7619"/>
    <cellStyle name="Total 2 2 4 4 5" xfId="7620"/>
    <cellStyle name="Total 2 2 4 4 6" xfId="7621"/>
    <cellStyle name="Total 2 2 4 4 7" xfId="7622"/>
    <cellStyle name="Total 2 2 4 4 8" xfId="7623"/>
    <cellStyle name="Total 2 2 4 4 9" xfId="7624"/>
    <cellStyle name="Total 2 2 4 5" xfId="7625"/>
    <cellStyle name="Total 2 2 4 6" xfId="7626"/>
    <cellStyle name="Total 2 2 4 7" xfId="7627"/>
    <cellStyle name="Total 2 2 4 8" xfId="7628"/>
    <cellStyle name="Total 2 2 4 9" xfId="7629"/>
    <cellStyle name="Total 2 2 5" xfId="7630"/>
    <cellStyle name="Total 2 2 5 10" xfId="7631"/>
    <cellStyle name="Total 2 2 5 11" xfId="7632"/>
    <cellStyle name="Total 2 2 5 12" xfId="7633"/>
    <cellStyle name="Total 2 2 5 13" xfId="7634"/>
    <cellStyle name="Total 2 2 5 2" xfId="7635"/>
    <cellStyle name="Total 2 2 5 2 10" xfId="7636"/>
    <cellStyle name="Total 2 2 5 2 2" xfId="7637"/>
    <cellStyle name="Total 2 2 5 2 2 2" xfId="7638"/>
    <cellStyle name="Total 2 2 5 2 3" xfId="7639"/>
    <cellStyle name="Total 2 2 5 2 4" xfId="7640"/>
    <cellStyle name="Total 2 2 5 2 5" xfId="7641"/>
    <cellStyle name="Total 2 2 5 2 6" xfId="7642"/>
    <cellStyle name="Total 2 2 5 2 7" xfId="7643"/>
    <cellStyle name="Total 2 2 5 2 8" xfId="7644"/>
    <cellStyle name="Total 2 2 5 2 9" xfId="7645"/>
    <cellStyle name="Total 2 2 5 3" xfId="7646"/>
    <cellStyle name="Total 2 2 5 3 10" xfId="7647"/>
    <cellStyle name="Total 2 2 5 3 2" xfId="7648"/>
    <cellStyle name="Total 2 2 5 3 3" xfId="7649"/>
    <cellStyle name="Total 2 2 5 3 4" xfId="7650"/>
    <cellStyle name="Total 2 2 5 3 5" xfId="7651"/>
    <cellStyle name="Total 2 2 5 3 6" xfId="7652"/>
    <cellStyle name="Total 2 2 5 3 7" xfId="7653"/>
    <cellStyle name="Total 2 2 5 3 8" xfId="7654"/>
    <cellStyle name="Total 2 2 5 3 9" xfId="7655"/>
    <cellStyle name="Total 2 2 5 4" xfId="7656"/>
    <cellStyle name="Total 2 2 5 4 2" xfId="7657"/>
    <cellStyle name="Total 2 2 5 4 3" xfId="7658"/>
    <cellStyle name="Total 2 2 5 4 4" xfId="7659"/>
    <cellStyle name="Total 2 2 5 4 5" xfId="7660"/>
    <cellStyle name="Total 2 2 5 4 6" xfId="7661"/>
    <cellStyle name="Total 2 2 5 4 7" xfId="7662"/>
    <cellStyle name="Total 2 2 5 4 8" xfId="7663"/>
    <cellStyle name="Total 2 2 5 4 9" xfId="7664"/>
    <cellStyle name="Total 2 2 5 5" xfId="7665"/>
    <cellStyle name="Total 2 2 5 6" xfId="7666"/>
    <cellStyle name="Total 2 2 5 7" xfId="7667"/>
    <cellStyle name="Total 2 2 5 8" xfId="7668"/>
    <cellStyle name="Total 2 2 5 9" xfId="7669"/>
    <cellStyle name="Total 2 2 6" xfId="7670"/>
    <cellStyle name="Total 2 2 6 10" xfId="7671"/>
    <cellStyle name="Total 2 2 6 2" xfId="7672"/>
    <cellStyle name="Total 2 2 6 2 2" xfId="7673"/>
    <cellStyle name="Total 2 2 6 3" xfId="7674"/>
    <cellStyle name="Total 2 2 6 4" xfId="7675"/>
    <cellStyle name="Total 2 2 6 5" xfId="7676"/>
    <cellStyle name="Total 2 2 6 6" xfId="7677"/>
    <cellStyle name="Total 2 2 6 7" xfId="7678"/>
    <cellStyle name="Total 2 2 6 8" xfId="7679"/>
    <cellStyle name="Total 2 2 6 9" xfId="7680"/>
    <cellStyle name="Total 2 2 7" xfId="7681"/>
    <cellStyle name="Total 2 2 7 10" xfId="7682"/>
    <cellStyle name="Total 2 2 7 2" xfId="7683"/>
    <cellStyle name="Total 2 2 7 3" xfId="7684"/>
    <cellStyle name="Total 2 2 7 4" xfId="7685"/>
    <cellStyle name="Total 2 2 7 5" xfId="7686"/>
    <cellStyle name="Total 2 2 7 6" xfId="7687"/>
    <cellStyle name="Total 2 2 7 7" xfId="7688"/>
    <cellStyle name="Total 2 2 7 8" xfId="7689"/>
    <cellStyle name="Total 2 2 7 9" xfId="7690"/>
    <cellStyle name="Total 2 2 8" xfId="7691"/>
    <cellStyle name="Total 2 2 8 2" xfId="7692"/>
    <cellStyle name="Total 2 2 8 3" xfId="7693"/>
    <cellStyle name="Total 2 2 8 4" xfId="7694"/>
    <cellStyle name="Total 2 2 8 5" xfId="7695"/>
    <cellStyle name="Total 2 2 8 6" xfId="7696"/>
    <cellStyle name="Total 2 2 8 7" xfId="7697"/>
    <cellStyle name="Total 2 2 8 8" xfId="7698"/>
    <cellStyle name="Total 2 2 8 9" xfId="7699"/>
    <cellStyle name="Total 2 2 9" xfId="7700"/>
    <cellStyle name="Total 2 20" xfId="7701"/>
    <cellStyle name="Total 2 21" xfId="7702"/>
    <cellStyle name="Total 2 22" xfId="7703"/>
    <cellStyle name="Total 2 23" xfId="7704"/>
    <cellStyle name="Total 2 24" xfId="7705"/>
    <cellStyle name="Total 2 25" xfId="10002"/>
    <cellStyle name="Total 2 3" xfId="7706"/>
    <cellStyle name="Total 2 3 10" xfId="7707"/>
    <cellStyle name="Total 2 3 11" xfId="7708"/>
    <cellStyle name="Total 2 3 12" xfId="7709"/>
    <cellStyle name="Total 2 3 13" xfId="7710"/>
    <cellStyle name="Total 2 3 14" xfId="7711"/>
    <cellStyle name="Total 2 3 15" xfId="7712"/>
    <cellStyle name="Total 2 3 16" xfId="7713"/>
    <cellStyle name="Total 2 3 17" xfId="7714"/>
    <cellStyle name="Total 2 3 18" xfId="10083"/>
    <cellStyle name="Total 2 3 2" xfId="7715"/>
    <cellStyle name="Total 2 3 2 10" xfId="7716"/>
    <cellStyle name="Total 2 3 2 11" xfId="7717"/>
    <cellStyle name="Total 2 3 2 12" xfId="7718"/>
    <cellStyle name="Total 2 3 2 13" xfId="7719"/>
    <cellStyle name="Total 2 3 2 14" xfId="7720"/>
    <cellStyle name="Total 2 3 2 15" xfId="7721"/>
    <cellStyle name="Total 2 3 2 2" xfId="7722"/>
    <cellStyle name="Total 2 3 2 2 10" xfId="7723"/>
    <cellStyle name="Total 2 3 2 2 11" xfId="7724"/>
    <cellStyle name="Total 2 3 2 2 12" xfId="7725"/>
    <cellStyle name="Total 2 3 2 2 13" xfId="7726"/>
    <cellStyle name="Total 2 3 2 2 2" xfId="7727"/>
    <cellStyle name="Total 2 3 2 2 2 10" xfId="7728"/>
    <cellStyle name="Total 2 3 2 2 2 2" xfId="7729"/>
    <cellStyle name="Total 2 3 2 2 2 2 2" xfId="7730"/>
    <cellStyle name="Total 2 3 2 2 2 3" xfId="7731"/>
    <cellStyle name="Total 2 3 2 2 2 4" xfId="7732"/>
    <cellStyle name="Total 2 3 2 2 2 5" xfId="7733"/>
    <cellStyle name="Total 2 3 2 2 2 6" xfId="7734"/>
    <cellStyle name="Total 2 3 2 2 2 7" xfId="7735"/>
    <cellStyle name="Total 2 3 2 2 2 8" xfId="7736"/>
    <cellStyle name="Total 2 3 2 2 2 9" xfId="7737"/>
    <cellStyle name="Total 2 3 2 2 3" xfId="7738"/>
    <cellStyle name="Total 2 3 2 2 3 10" xfId="7739"/>
    <cellStyle name="Total 2 3 2 2 3 2" xfId="7740"/>
    <cellStyle name="Total 2 3 2 2 3 3" xfId="7741"/>
    <cellStyle name="Total 2 3 2 2 3 4" xfId="7742"/>
    <cellStyle name="Total 2 3 2 2 3 5" xfId="7743"/>
    <cellStyle name="Total 2 3 2 2 3 6" xfId="7744"/>
    <cellStyle name="Total 2 3 2 2 3 7" xfId="7745"/>
    <cellStyle name="Total 2 3 2 2 3 8" xfId="7746"/>
    <cellStyle name="Total 2 3 2 2 3 9" xfId="7747"/>
    <cellStyle name="Total 2 3 2 2 4" xfId="7748"/>
    <cellStyle name="Total 2 3 2 2 4 2" xfId="7749"/>
    <cellStyle name="Total 2 3 2 2 4 3" xfId="7750"/>
    <cellStyle name="Total 2 3 2 2 4 4" xfId="7751"/>
    <cellStyle name="Total 2 3 2 2 4 5" xfId="7752"/>
    <cellStyle name="Total 2 3 2 2 4 6" xfId="7753"/>
    <cellStyle name="Total 2 3 2 2 4 7" xfId="7754"/>
    <cellStyle name="Total 2 3 2 2 4 8" xfId="7755"/>
    <cellStyle name="Total 2 3 2 2 4 9" xfId="7756"/>
    <cellStyle name="Total 2 3 2 2 5" xfId="7757"/>
    <cellStyle name="Total 2 3 2 2 6" xfId="7758"/>
    <cellStyle name="Total 2 3 2 2 7" xfId="7759"/>
    <cellStyle name="Total 2 3 2 2 8" xfId="7760"/>
    <cellStyle name="Total 2 3 2 2 9" xfId="7761"/>
    <cellStyle name="Total 2 3 2 3" xfId="7762"/>
    <cellStyle name="Total 2 3 2 3 10" xfId="7763"/>
    <cellStyle name="Total 2 3 2 3 11" xfId="7764"/>
    <cellStyle name="Total 2 3 2 3 12" xfId="7765"/>
    <cellStyle name="Total 2 3 2 3 13" xfId="7766"/>
    <cellStyle name="Total 2 3 2 3 2" xfId="7767"/>
    <cellStyle name="Total 2 3 2 3 2 10" xfId="7768"/>
    <cellStyle name="Total 2 3 2 3 2 2" xfId="7769"/>
    <cellStyle name="Total 2 3 2 3 2 2 2" xfId="7770"/>
    <cellStyle name="Total 2 3 2 3 2 3" xfId="7771"/>
    <cellStyle name="Total 2 3 2 3 2 4" xfId="7772"/>
    <cellStyle name="Total 2 3 2 3 2 5" xfId="7773"/>
    <cellStyle name="Total 2 3 2 3 2 6" xfId="7774"/>
    <cellStyle name="Total 2 3 2 3 2 7" xfId="7775"/>
    <cellStyle name="Total 2 3 2 3 2 8" xfId="7776"/>
    <cellStyle name="Total 2 3 2 3 2 9" xfId="7777"/>
    <cellStyle name="Total 2 3 2 3 3" xfId="7778"/>
    <cellStyle name="Total 2 3 2 3 3 10" xfId="7779"/>
    <cellStyle name="Total 2 3 2 3 3 2" xfId="7780"/>
    <cellStyle name="Total 2 3 2 3 3 3" xfId="7781"/>
    <cellStyle name="Total 2 3 2 3 3 4" xfId="7782"/>
    <cellStyle name="Total 2 3 2 3 3 5" xfId="7783"/>
    <cellStyle name="Total 2 3 2 3 3 6" xfId="7784"/>
    <cellStyle name="Total 2 3 2 3 3 7" xfId="7785"/>
    <cellStyle name="Total 2 3 2 3 3 8" xfId="7786"/>
    <cellStyle name="Total 2 3 2 3 3 9" xfId="7787"/>
    <cellStyle name="Total 2 3 2 3 4" xfId="7788"/>
    <cellStyle name="Total 2 3 2 3 4 2" xfId="7789"/>
    <cellStyle name="Total 2 3 2 3 4 3" xfId="7790"/>
    <cellStyle name="Total 2 3 2 3 4 4" xfId="7791"/>
    <cellStyle name="Total 2 3 2 3 4 5" xfId="7792"/>
    <cellStyle name="Total 2 3 2 3 4 6" xfId="7793"/>
    <cellStyle name="Total 2 3 2 3 4 7" xfId="7794"/>
    <cellStyle name="Total 2 3 2 3 4 8" xfId="7795"/>
    <cellStyle name="Total 2 3 2 3 4 9" xfId="7796"/>
    <cellStyle name="Total 2 3 2 3 5" xfId="7797"/>
    <cellStyle name="Total 2 3 2 3 6" xfId="7798"/>
    <cellStyle name="Total 2 3 2 3 7" xfId="7799"/>
    <cellStyle name="Total 2 3 2 3 8" xfId="7800"/>
    <cellStyle name="Total 2 3 2 3 9" xfId="7801"/>
    <cellStyle name="Total 2 3 2 4" xfId="7802"/>
    <cellStyle name="Total 2 3 2 4 10" xfId="7803"/>
    <cellStyle name="Total 2 3 2 4 2" xfId="7804"/>
    <cellStyle name="Total 2 3 2 4 2 2" xfId="7805"/>
    <cellStyle name="Total 2 3 2 4 3" xfId="7806"/>
    <cellStyle name="Total 2 3 2 4 4" xfId="7807"/>
    <cellStyle name="Total 2 3 2 4 5" xfId="7808"/>
    <cellStyle name="Total 2 3 2 4 6" xfId="7809"/>
    <cellStyle name="Total 2 3 2 4 7" xfId="7810"/>
    <cellStyle name="Total 2 3 2 4 8" xfId="7811"/>
    <cellStyle name="Total 2 3 2 4 9" xfId="7812"/>
    <cellStyle name="Total 2 3 2 5" xfId="7813"/>
    <cellStyle name="Total 2 3 2 5 10" xfId="7814"/>
    <cellStyle name="Total 2 3 2 5 2" xfId="7815"/>
    <cellStyle name="Total 2 3 2 5 3" xfId="7816"/>
    <cellStyle name="Total 2 3 2 5 4" xfId="7817"/>
    <cellStyle name="Total 2 3 2 5 5" xfId="7818"/>
    <cellStyle name="Total 2 3 2 5 6" xfId="7819"/>
    <cellStyle name="Total 2 3 2 5 7" xfId="7820"/>
    <cellStyle name="Total 2 3 2 5 8" xfId="7821"/>
    <cellStyle name="Total 2 3 2 5 9" xfId="7822"/>
    <cellStyle name="Total 2 3 2 6" xfId="7823"/>
    <cellStyle name="Total 2 3 2 6 2" xfId="7824"/>
    <cellStyle name="Total 2 3 2 6 3" xfId="7825"/>
    <cellStyle name="Total 2 3 2 6 4" xfId="7826"/>
    <cellStyle name="Total 2 3 2 6 5" xfId="7827"/>
    <cellStyle name="Total 2 3 2 6 6" xfId="7828"/>
    <cellStyle name="Total 2 3 2 6 7" xfId="7829"/>
    <cellStyle name="Total 2 3 2 6 8" xfId="7830"/>
    <cellStyle name="Total 2 3 2 6 9" xfId="7831"/>
    <cellStyle name="Total 2 3 2 7" xfId="7832"/>
    <cellStyle name="Total 2 3 2 8" xfId="7833"/>
    <cellStyle name="Total 2 3 2 9" xfId="7834"/>
    <cellStyle name="Total 2 3 3" xfId="7835"/>
    <cellStyle name="Total 2 3 3 10" xfId="7836"/>
    <cellStyle name="Total 2 3 3 11" xfId="7837"/>
    <cellStyle name="Total 2 3 3 12" xfId="7838"/>
    <cellStyle name="Total 2 3 3 13" xfId="7839"/>
    <cellStyle name="Total 2 3 3 14" xfId="7840"/>
    <cellStyle name="Total 2 3 3 15" xfId="7841"/>
    <cellStyle name="Total 2 3 3 2" xfId="7842"/>
    <cellStyle name="Total 2 3 3 2 10" xfId="7843"/>
    <cellStyle name="Total 2 3 3 2 11" xfId="7844"/>
    <cellStyle name="Total 2 3 3 2 12" xfId="7845"/>
    <cellStyle name="Total 2 3 3 2 13" xfId="7846"/>
    <cellStyle name="Total 2 3 3 2 2" xfId="7847"/>
    <cellStyle name="Total 2 3 3 2 2 10" xfId="7848"/>
    <cellStyle name="Total 2 3 3 2 2 2" xfId="7849"/>
    <cellStyle name="Total 2 3 3 2 2 2 2" xfId="7850"/>
    <cellStyle name="Total 2 3 3 2 2 3" xfId="7851"/>
    <cellStyle name="Total 2 3 3 2 2 4" xfId="7852"/>
    <cellStyle name="Total 2 3 3 2 2 5" xfId="7853"/>
    <cellStyle name="Total 2 3 3 2 2 6" xfId="7854"/>
    <cellStyle name="Total 2 3 3 2 2 7" xfId="7855"/>
    <cellStyle name="Total 2 3 3 2 2 8" xfId="7856"/>
    <cellStyle name="Total 2 3 3 2 2 9" xfId="7857"/>
    <cellStyle name="Total 2 3 3 2 3" xfId="7858"/>
    <cellStyle name="Total 2 3 3 2 3 10" xfId="7859"/>
    <cellStyle name="Total 2 3 3 2 3 2" xfId="7860"/>
    <cellStyle name="Total 2 3 3 2 3 3" xfId="7861"/>
    <cellStyle name="Total 2 3 3 2 3 4" xfId="7862"/>
    <cellStyle name="Total 2 3 3 2 3 5" xfId="7863"/>
    <cellStyle name="Total 2 3 3 2 3 6" xfId="7864"/>
    <cellStyle name="Total 2 3 3 2 3 7" xfId="7865"/>
    <cellStyle name="Total 2 3 3 2 3 8" xfId="7866"/>
    <cellStyle name="Total 2 3 3 2 3 9" xfId="7867"/>
    <cellStyle name="Total 2 3 3 2 4" xfId="7868"/>
    <cellStyle name="Total 2 3 3 2 4 2" xfId="7869"/>
    <cellStyle name="Total 2 3 3 2 4 3" xfId="7870"/>
    <cellStyle name="Total 2 3 3 2 4 4" xfId="7871"/>
    <cellStyle name="Total 2 3 3 2 4 5" xfId="7872"/>
    <cellStyle name="Total 2 3 3 2 4 6" xfId="7873"/>
    <cellStyle name="Total 2 3 3 2 4 7" xfId="7874"/>
    <cellStyle name="Total 2 3 3 2 4 8" xfId="7875"/>
    <cellStyle name="Total 2 3 3 2 4 9" xfId="7876"/>
    <cellStyle name="Total 2 3 3 2 5" xfId="7877"/>
    <cellStyle name="Total 2 3 3 2 6" xfId="7878"/>
    <cellStyle name="Total 2 3 3 2 7" xfId="7879"/>
    <cellStyle name="Total 2 3 3 2 8" xfId="7880"/>
    <cellStyle name="Total 2 3 3 2 9" xfId="7881"/>
    <cellStyle name="Total 2 3 3 3" xfId="7882"/>
    <cellStyle name="Total 2 3 3 3 10" xfId="7883"/>
    <cellStyle name="Total 2 3 3 3 11" xfId="7884"/>
    <cellStyle name="Total 2 3 3 3 12" xfId="7885"/>
    <cellStyle name="Total 2 3 3 3 13" xfId="7886"/>
    <cellStyle name="Total 2 3 3 3 2" xfId="7887"/>
    <cellStyle name="Total 2 3 3 3 2 10" xfId="7888"/>
    <cellStyle name="Total 2 3 3 3 2 2" xfId="7889"/>
    <cellStyle name="Total 2 3 3 3 2 2 2" xfId="7890"/>
    <cellStyle name="Total 2 3 3 3 2 3" xfId="7891"/>
    <cellStyle name="Total 2 3 3 3 2 4" xfId="7892"/>
    <cellStyle name="Total 2 3 3 3 2 5" xfId="7893"/>
    <cellStyle name="Total 2 3 3 3 2 6" xfId="7894"/>
    <cellStyle name="Total 2 3 3 3 2 7" xfId="7895"/>
    <cellStyle name="Total 2 3 3 3 2 8" xfId="7896"/>
    <cellStyle name="Total 2 3 3 3 2 9" xfId="7897"/>
    <cellStyle name="Total 2 3 3 3 3" xfId="7898"/>
    <cellStyle name="Total 2 3 3 3 3 10" xfId="7899"/>
    <cellStyle name="Total 2 3 3 3 3 2" xfId="7900"/>
    <cellStyle name="Total 2 3 3 3 3 3" xfId="7901"/>
    <cellStyle name="Total 2 3 3 3 3 4" xfId="7902"/>
    <cellStyle name="Total 2 3 3 3 3 5" xfId="7903"/>
    <cellStyle name="Total 2 3 3 3 3 6" xfId="7904"/>
    <cellStyle name="Total 2 3 3 3 3 7" xfId="7905"/>
    <cellStyle name="Total 2 3 3 3 3 8" xfId="7906"/>
    <cellStyle name="Total 2 3 3 3 3 9" xfId="7907"/>
    <cellStyle name="Total 2 3 3 3 4" xfId="7908"/>
    <cellStyle name="Total 2 3 3 3 4 2" xfId="7909"/>
    <cellStyle name="Total 2 3 3 3 4 3" xfId="7910"/>
    <cellStyle name="Total 2 3 3 3 4 4" xfId="7911"/>
    <cellStyle name="Total 2 3 3 3 4 5" xfId="7912"/>
    <cellStyle name="Total 2 3 3 3 4 6" xfId="7913"/>
    <cellStyle name="Total 2 3 3 3 4 7" xfId="7914"/>
    <cellStyle name="Total 2 3 3 3 4 8" xfId="7915"/>
    <cellStyle name="Total 2 3 3 3 4 9" xfId="7916"/>
    <cellStyle name="Total 2 3 3 3 5" xfId="7917"/>
    <cellStyle name="Total 2 3 3 3 6" xfId="7918"/>
    <cellStyle name="Total 2 3 3 3 7" xfId="7919"/>
    <cellStyle name="Total 2 3 3 3 8" xfId="7920"/>
    <cellStyle name="Total 2 3 3 3 9" xfId="7921"/>
    <cellStyle name="Total 2 3 3 4" xfId="7922"/>
    <cellStyle name="Total 2 3 3 4 10" xfId="7923"/>
    <cellStyle name="Total 2 3 3 4 2" xfId="7924"/>
    <cellStyle name="Total 2 3 3 4 2 2" xfId="7925"/>
    <cellStyle name="Total 2 3 3 4 3" xfId="7926"/>
    <cellStyle name="Total 2 3 3 4 4" xfId="7927"/>
    <cellStyle name="Total 2 3 3 4 5" xfId="7928"/>
    <cellStyle name="Total 2 3 3 4 6" xfId="7929"/>
    <cellStyle name="Total 2 3 3 4 7" xfId="7930"/>
    <cellStyle name="Total 2 3 3 4 8" xfId="7931"/>
    <cellStyle name="Total 2 3 3 4 9" xfId="7932"/>
    <cellStyle name="Total 2 3 3 5" xfId="7933"/>
    <cellStyle name="Total 2 3 3 5 10" xfId="7934"/>
    <cellStyle name="Total 2 3 3 5 2" xfId="7935"/>
    <cellStyle name="Total 2 3 3 5 3" xfId="7936"/>
    <cellStyle name="Total 2 3 3 5 4" xfId="7937"/>
    <cellStyle name="Total 2 3 3 5 5" xfId="7938"/>
    <cellStyle name="Total 2 3 3 5 6" xfId="7939"/>
    <cellStyle name="Total 2 3 3 5 7" xfId="7940"/>
    <cellStyle name="Total 2 3 3 5 8" xfId="7941"/>
    <cellStyle name="Total 2 3 3 5 9" xfId="7942"/>
    <cellStyle name="Total 2 3 3 6" xfId="7943"/>
    <cellStyle name="Total 2 3 3 6 2" xfId="7944"/>
    <cellStyle name="Total 2 3 3 6 3" xfId="7945"/>
    <cellStyle name="Total 2 3 3 6 4" xfId="7946"/>
    <cellStyle name="Total 2 3 3 6 5" xfId="7947"/>
    <cellStyle name="Total 2 3 3 6 6" xfId="7948"/>
    <cellStyle name="Total 2 3 3 6 7" xfId="7949"/>
    <cellStyle name="Total 2 3 3 6 8" xfId="7950"/>
    <cellStyle name="Total 2 3 3 6 9" xfId="7951"/>
    <cellStyle name="Total 2 3 3 7" xfId="7952"/>
    <cellStyle name="Total 2 3 3 8" xfId="7953"/>
    <cellStyle name="Total 2 3 3 9" xfId="7954"/>
    <cellStyle name="Total 2 3 4" xfId="7955"/>
    <cellStyle name="Total 2 3 4 10" xfId="7956"/>
    <cellStyle name="Total 2 3 4 11" xfId="7957"/>
    <cellStyle name="Total 2 3 4 12" xfId="7958"/>
    <cellStyle name="Total 2 3 4 13" xfId="7959"/>
    <cellStyle name="Total 2 3 4 2" xfId="7960"/>
    <cellStyle name="Total 2 3 4 2 10" xfId="7961"/>
    <cellStyle name="Total 2 3 4 2 2" xfId="7962"/>
    <cellStyle name="Total 2 3 4 2 2 2" xfId="7963"/>
    <cellStyle name="Total 2 3 4 2 3" xfId="7964"/>
    <cellStyle name="Total 2 3 4 2 4" xfId="7965"/>
    <cellStyle name="Total 2 3 4 2 5" xfId="7966"/>
    <cellStyle name="Total 2 3 4 2 6" xfId="7967"/>
    <cellStyle name="Total 2 3 4 2 7" xfId="7968"/>
    <cellStyle name="Total 2 3 4 2 8" xfId="7969"/>
    <cellStyle name="Total 2 3 4 2 9" xfId="7970"/>
    <cellStyle name="Total 2 3 4 3" xfId="7971"/>
    <cellStyle name="Total 2 3 4 3 10" xfId="7972"/>
    <cellStyle name="Total 2 3 4 3 2" xfId="7973"/>
    <cellStyle name="Total 2 3 4 3 3" xfId="7974"/>
    <cellStyle name="Total 2 3 4 3 4" xfId="7975"/>
    <cellStyle name="Total 2 3 4 3 5" xfId="7976"/>
    <cellStyle name="Total 2 3 4 3 6" xfId="7977"/>
    <cellStyle name="Total 2 3 4 3 7" xfId="7978"/>
    <cellStyle name="Total 2 3 4 3 8" xfId="7979"/>
    <cellStyle name="Total 2 3 4 3 9" xfId="7980"/>
    <cellStyle name="Total 2 3 4 4" xfId="7981"/>
    <cellStyle name="Total 2 3 4 4 2" xfId="7982"/>
    <cellStyle name="Total 2 3 4 4 3" xfId="7983"/>
    <cellStyle name="Total 2 3 4 4 4" xfId="7984"/>
    <cellStyle name="Total 2 3 4 4 5" xfId="7985"/>
    <cellStyle name="Total 2 3 4 4 6" xfId="7986"/>
    <cellStyle name="Total 2 3 4 4 7" xfId="7987"/>
    <cellStyle name="Total 2 3 4 4 8" xfId="7988"/>
    <cellStyle name="Total 2 3 4 4 9" xfId="7989"/>
    <cellStyle name="Total 2 3 4 5" xfId="7990"/>
    <cellStyle name="Total 2 3 4 6" xfId="7991"/>
    <cellStyle name="Total 2 3 4 7" xfId="7992"/>
    <cellStyle name="Total 2 3 4 8" xfId="7993"/>
    <cellStyle name="Total 2 3 4 9" xfId="7994"/>
    <cellStyle name="Total 2 3 5" xfId="7995"/>
    <cellStyle name="Total 2 3 5 10" xfId="7996"/>
    <cellStyle name="Total 2 3 5 11" xfId="7997"/>
    <cellStyle name="Total 2 3 5 12" xfId="7998"/>
    <cellStyle name="Total 2 3 5 13" xfId="7999"/>
    <cellStyle name="Total 2 3 5 2" xfId="8000"/>
    <cellStyle name="Total 2 3 5 2 10" xfId="8001"/>
    <cellStyle name="Total 2 3 5 2 2" xfId="8002"/>
    <cellStyle name="Total 2 3 5 2 2 2" xfId="8003"/>
    <cellStyle name="Total 2 3 5 2 3" xfId="8004"/>
    <cellStyle name="Total 2 3 5 2 4" xfId="8005"/>
    <cellStyle name="Total 2 3 5 2 5" xfId="8006"/>
    <cellStyle name="Total 2 3 5 2 6" xfId="8007"/>
    <cellStyle name="Total 2 3 5 2 7" xfId="8008"/>
    <cellStyle name="Total 2 3 5 2 8" xfId="8009"/>
    <cellStyle name="Total 2 3 5 2 9" xfId="8010"/>
    <cellStyle name="Total 2 3 5 3" xfId="8011"/>
    <cellStyle name="Total 2 3 5 3 10" xfId="8012"/>
    <cellStyle name="Total 2 3 5 3 2" xfId="8013"/>
    <cellStyle name="Total 2 3 5 3 3" xfId="8014"/>
    <cellStyle name="Total 2 3 5 3 4" xfId="8015"/>
    <cellStyle name="Total 2 3 5 3 5" xfId="8016"/>
    <cellStyle name="Total 2 3 5 3 6" xfId="8017"/>
    <cellStyle name="Total 2 3 5 3 7" xfId="8018"/>
    <cellStyle name="Total 2 3 5 3 8" xfId="8019"/>
    <cellStyle name="Total 2 3 5 3 9" xfId="8020"/>
    <cellStyle name="Total 2 3 5 4" xfId="8021"/>
    <cellStyle name="Total 2 3 5 4 2" xfId="8022"/>
    <cellStyle name="Total 2 3 5 4 3" xfId="8023"/>
    <cellStyle name="Total 2 3 5 4 4" xfId="8024"/>
    <cellStyle name="Total 2 3 5 4 5" xfId="8025"/>
    <cellStyle name="Total 2 3 5 4 6" xfId="8026"/>
    <cellStyle name="Total 2 3 5 4 7" xfId="8027"/>
    <cellStyle name="Total 2 3 5 4 8" xfId="8028"/>
    <cellStyle name="Total 2 3 5 4 9" xfId="8029"/>
    <cellStyle name="Total 2 3 5 5" xfId="8030"/>
    <cellStyle name="Total 2 3 5 6" xfId="8031"/>
    <cellStyle name="Total 2 3 5 7" xfId="8032"/>
    <cellStyle name="Total 2 3 5 8" xfId="8033"/>
    <cellStyle name="Total 2 3 5 9" xfId="8034"/>
    <cellStyle name="Total 2 3 6" xfId="8035"/>
    <cellStyle name="Total 2 3 6 10" xfId="8036"/>
    <cellStyle name="Total 2 3 6 2" xfId="8037"/>
    <cellStyle name="Total 2 3 6 2 2" xfId="8038"/>
    <cellStyle name="Total 2 3 6 3" xfId="8039"/>
    <cellStyle name="Total 2 3 6 4" xfId="8040"/>
    <cellStyle name="Total 2 3 6 5" xfId="8041"/>
    <cellStyle name="Total 2 3 6 6" xfId="8042"/>
    <cellStyle name="Total 2 3 6 7" xfId="8043"/>
    <cellStyle name="Total 2 3 6 8" xfId="8044"/>
    <cellStyle name="Total 2 3 6 9" xfId="8045"/>
    <cellStyle name="Total 2 3 7" xfId="8046"/>
    <cellStyle name="Total 2 3 7 10" xfId="8047"/>
    <cellStyle name="Total 2 3 7 2" xfId="8048"/>
    <cellStyle name="Total 2 3 7 3" xfId="8049"/>
    <cellStyle name="Total 2 3 7 4" xfId="8050"/>
    <cellStyle name="Total 2 3 7 5" xfId="8051"/>
    <cellStyle name="Total 2 3 7 6" xfId="8052"/>
    <cellStyle name="Total 2 3 7 7" xfId="8053"/>
    <cellStyle name="Total 2 3 7 8" xfId="8054"/>
    <cellStyle name="Total 2 3 7 9" xfId="8055"/>
    <cellStyle name="Total 2 3 8" xfId="8056"/>
    <cellStyle name="Total 2 3 8 2" xfId="8057"/>
    <cellStyle name="Total 2 3 8 3" xfId="8058"/>
    <cellStyle name="Total 2 3 8 4" xfId="8059"/>
    <cellStyle name="Total 2 3 8 5" xfId="8060"/>
    <cellStyle name="Total 2 3 8 6" xfId="8061"/>
    <cellStyle name="Total 2 3 8 7" xfId="8062"/>
    <cellStyle name="Total 2 3 8 8" xfId="8063"/>
    <cellStyle name="Total 2 3 8 9" xfId="8064"/>
    <cellStyle name="Total 2 3 9" xfId="8065"/>
    <cellStyle name="Total 2 4" xfId="8066"/>
    <cellStyle name="Total 2 4 10" xfId="8067"/>
    <cellStyle name="Total 2 4 11" xfId="8068"/>
    <cellStyle name="Total 2 4 12" xfId="8069"/>
    <cellStyle name="Total 2 4 13" xfId="8070"/>
    <cellStyle name="Total 2 4 14" xfId="8071"/>
    <cellStyle name="Total 2 4 15" xfId="8072"/>
    <cellStyle name="Total 2 4 16" xfId="8073"/>
    <cellStyle name="Total 2 4 17" xfId="8074"/>
    <cellStyle name="Total 2 4 2" xfId="8075"/>
    <cellStyle name="Total 2 4 2 10" xfId="8076"/>
    <cellStyle name="Total 2 4 2 11" xfId="8077"/>
    <cellStyle name="Total 2 4 2 12" xfId="8078"/>
    <cellStyle name="Total 2 4 2 13" xfId="8079"/>
    <cellStyle name="Total 2 4 2 14" xfId="8080"/>
    <cellStyle name="Total 2 4 2 15" xfId="8081"/>
    <cellStyle name="Total 2 4 2 2" xfId="8082"/>
    <cellStyle name="Total 2 4 2 2 10" xfId="8083"/>
    <cellStyle name="Total 2 4 2 2 11" xfId="8084"/>
    <cellStyle name="Total 2 4 2 2 12" xfId="8085"/>
    <cellStyle name="Total 2 4 2 2 13" xfId="8086"/>
    <cellStyle name="Total 2 4 2 2 2" xfId="8087"/>
    <cellStyle name="Total 2 4 2 2 2 10" xfId="8088"/>
    <cellStyle name="Total 2 4 2 2 2 2" xfId="8089"/>
    <cellStyle name="Total 2 4 2 2 2 2 2" xfId="8090"/>
    <cellStyle name="Total 2 4 2 2 2 3" xfId="8091"/>
    <cellStyle name="Total 2 4 2 2 2 4" xfId="8092"/>
    <cellStyle name="Total 2 4 2 2 2 5" xfId="8093"/>
    <cellStyle name="Total 2 4 2 2 2 6" xfId="8094"/>
    <cellStyle name="Total 2 4 2 2 2 7" xfId="8095"/>
    <cellStyle name="Total 2 4 2 2 2 8" xfId="8096"/>
    <cellStyle name="Total 2 4 2 2 2 9" xfId="8097"/>
    <cellStyle name="Total 2 4 2 2 3" xfId="8098"/>
    <cellStyle name="Total 2 4 2 2 3 10" xfId="8099"/>
    <cellStyle name="Total 2 4 2 2 3 2" xfId="8100"/>
    <cellStyle name="Total 2 4 2 2 3 3" xfId="8101"/>
    <cellStyle name="Total 2 4 2 2 3 4" xfId="8102"/>
    <cellStyle name="Total 2 4 2 2 3 5" xfId="8103"/>
    <cellStyle name="Total 2 4 2 2 3 6" xfId="8104"/>
    <cellStyle name="Total 2 4 2 2 3 7" xfId="8105"/>
    <cellStyle name="Total 2 4 2 2 3 8" xfId="8106"/>
    <cellStyle name="Total 2 4 2 2 3 9" xfId="8107"/>
    <cellStyle name="Total 2 4 2 2 4" xfId="8108"/>
    <cellStyle name="Total 2 4 2 2 4 2" xfId="8109"/>
    <cellStyle name="Total 2 4 2 2 4 3" xfId="8110"/>
    <cellStyle name="Total 2 4 2 2 4 4" xfId="8111"/>
    <cellStyle name="Total 2 4 2 2 4 5" xfId="8112"/>
    <cellStyle name="Total 2 4 2 2 4 6" xfId="8113"/>
    <cellStyle name="Total 2 4 2 2 4 7" xfId="8114"/>
    <cellStyle name="Total 2 4 2 2 4 8" xfId="8115"/>
    <cellStyle name="Total 2 4 2 2 4 9" xfId="8116"/>
    <cellStyle name="Total 2 4 2 2 5" xfId="8117"/>
    <cellStyle name="Total 2 4 2 2 6" xfId="8118"/>
    <cellStyle name="Total 2 4 2 2 7" xfId="8119"/>
    <cellStyle name="Total 2 4 2 2 8" xfId="8120"/>
    <cellStyle name="Total 2 4 2 2 9" xfId="8121"/>
    <cellStyle name="Total 2 4 2 3" xfId="8122"/>
    <cellStyle name="Total 2 4 2 3 10" xfId="8123"/>
    <cellStyle name="Total 2 4 2 3 11" xfId="8124"/>
    <cellStyle name="Total 2 4 2 3 12" xfId="8125"/>
    <cellStyle name="Total 2 4 2 3 13" xfId="8126"/>
    <cellStyle name="Total 2 4 2 3 2" xfId="8127"/>
    <cellStyle name="Total 2 4 2 3 2 10" xfId="8128"/>
    <cellStyle name="Total 2 4 2 3 2 2" xfId="8129"/>
    <cellStyle name="Total 2 4 2 3 2 2 2" xfId="8130"/>
    <cellStyle name="Total 2 4 2 3 2 3" xfId="8131"/>
    <cellStyle name="Total 2 4 2 3 2 4" xfId="8132"/>
    <cellStyle name="Total 2 4 2 3 2 5" xfId="8133"/>
    <cellStyle name="Total 2 4 2 3 2 6" xfId="8134"/>
    <cellStyle name="Total 2 4 2 3 2 7" xfId="8135"/>
    <cellStyle name="Total 2 4 2 3 2 8" xfId="8136"/>
    <cellStyle name="Total 2 4 2 3 2 9" xfId="8137"/>
    <cellStyle name="Total 2 4 2 3 3" xfId="8138"/>
    <cellStyle name="Total 2 4 2 3 3 10" xfId="8139"/>
    <cellStyle name="Total 2 4 2 3 3 2" xfId="8140"/>
    <cellStyle name="Total 2 4 2 3 3 3" xfId="8141"/>
    <cellStyle name="Total 2 4 2 3 3 4" xfId="8142"/>
    <cellStyle name="Total 2 4 2 3 3 5" xfId="8143"/>
    <cellStyle name="Total 2 4 2 3 3 6" xfId="8144"/>
    <cellStyle name="Total 2 4 2 3 3 7" xfId="8145"/>
    <cellStyle name="Total 2 4 2 3 3 8" xfId="8146"/>
    <cellStyle name="Total 2 4 2 3 3 9" xfId="8147"/>
    <cellStyle name="Total 2 4 2 3 4" xfId="8148"/>
    <cellStyle name="Total 2 4 2 3 4 2" xfId="8149"/>
    <cellStyle name="Total 2 4 2 3 4 3" xfId="8150"/>
    <cellStyle name="Total 2 4 2 3 4 4" xfId="8151"/>
    <cellStyle name="Total 2 4 2 3 4 5" xfId="8152"/>
    <cellStyle name="Total 2 4 2 3 4 6" xfId="8153"/>
    <cellStyle name="Total 2 4 2 3 4 7" xfId="8154"/>
    <cellStyle name="Total 2 4 2 3 4 8" xfId="8155"/>
    <cellStyle name="Total 2 4 2 3 4 9" xfId="8156"/>
    <cellStyle name="Total 2 4 2 3 5" xfId="8157"/>
    <cellStyle name="Total 2 4 2 3 6" xfId="8158"/>
    <cellStyle name="Total 2 4 2 3 7" xfId="8159"/>
    <cellStyle name="Total 2 4 2 3 8" xfId="8160"/>
    <cellStyle name="Total 2 4 2 3 9" xfId="8161"/>
    <cellStyle name="Total 2 4 2 4" xfId="8162"/>
    <cellStyle name="Total 2 4 2 4 10" xfId="8163"/>
    <cellStyle name="Total 2 4 2 4 2" xfId="8164"/>
    <cellStyle name="Total 2 4 2 4 2 2" xfId="8165"/>
    <cellStyle name="Total 2 4 2 4 3" xfId="8166"/>
    <cellStyle name="Total 2 4 2 4 4" xfId="8167"/>
    <cellStyle name="Total 2 4 2 4 5" xfId="8168"/>
    <cellStyle name="Total 2 4 2 4 6" xfId="8169"/>
    <cellStyle name="Total 2 4 2 4 7" xfId="8170"/>
    <cellStyle name="Total 2 4 2 4 8" xfId="8171"/>
    <cellStyle name="Total 2 4 2 4 9" xfId="8172"/>
    <cellStyle name="Total 2 4 2 5" xfId="8173"/>
    <cellStyle name="Total 2 4 2 5 10" xfId="8174"/>
    <cellStyle name="Total 2 4 2 5 2" xfId="8175"/>
    <cellStyle name="Total 2 4 2 5 3" xfId="8176"/>
    <cellStyle name="Total 2 4 2 5 4" xfId="8177"/>
    <cellStyle name="Total 2 4 2 5 5" xfId="8178"/>
    <cellStyle name="Total 2 4 2 5 6" xfId="8179"/>
    <cellStyle name="Total 2 4 2 5 7" xfId="8180"/>
    <cellStyle name="Total 2 4 2 5 8" xfId="8181"/>
    <cellStyle name="Total 2 4 2 5 9" xfId="8182"/>
    <cellStyle name="Total 2 4 2 6" xfId="8183"/>
    <cellStyle name="Total 2 4 2 6 2" xfId="8184"/>
    <cellStyle name="Total 2 4 2 6 3" xfId="8185"/>
    <cellStyle name="Total 2 4 2 6 4" xfId="8186"/>
    <cellStyle name="Total 2 4 2 6 5" xfId="8187"/>
    <cellStyle name="Total 2 4 2 6 6" xfId="8188"/>
    <cellStyle name="Total 2 4 2 6 7" xfId="8189"/>
    <cellStyle name="Total 2 4 2 6 8" xfId="8190"/>
    <cellStyle name="Total 2 4 2 6 9" xfId="8191"/>
    <cellStyle name="Total 2 4 2 7" xfId="8192"/>
    <cellStyle name="Total 2 4 2 8" xfId="8193"/>
    <cellStyle name="Total 2 4 2 9" xfId="8194"/>
    <cellStyle name="Total 2 4 3" xfId="8195"/>
    <cellStyle name="Total 2 4 3 10" xfId="8196"/>
    <cellStyle name="Total 2 4 3 11" xfId="8197"/>
    <cellStyle name="Total 2 4 3 12" xfId="8198"/>
    <cellStyle name="Total 2 4 3 13" xfId="8199"/>
    <cellStyle name="Total 2 4 3 14" xfId="8200"/>
    <cellStyle name="Total 2 4 3 15" xfId="8201"/>
    <cellStyle name="Total 2 4 3 2" xfId="8202"/>
    <cellStyle name="Total 2 4 3 2 10" xfId="8203"/>
    <cellStyle name="Total 2 4 3 2 11" xfId="8204"/>
    <cellStyle name="Total 2 4 3 2 12" xfId="8205"/>
    <cellStyle name="Total 2 4 3 2 13" xfId="8206"/>
    <cellStyle name="Total 2 4 3 2 2" xfId="8207"/>
    <cellStyle name="Total 2 4 3 2 2 10" xfId="8208"/>
    <cellStyle name="Total 2 4 3 2 2 2" xfId="8209"/>
    <cellStyle name="Total 2 4 3 2 2 2 2" xfId="8210"/>
    <cellStyle name="Total 2 4 3 2 2 3" xfId="8211"/>
    <cellStyle name="Total 2 4 3 2 2 4" xfId="8212"/>
    <cellStyle name="Total 2 4 3 2 2 5" xfId="8213"/>
    <cellStyle name="Total 2 4 3 2 2 6" xfId="8214"/>
    <cellStyle name="Total 2 4 3 2 2 7" xfId="8215"/>
    <cellStyle name="Total 2 4 3 2 2 8" xfId="8216"/>
    <cellStyle name="Total 2 4 3 2 2 9" xfId="8217"/>
    <cellStyle name="Total 2 4 3 2 3" xfId="8218"/>
    <cellStyle name="Total 2 4 3 2 3 10" xfId="8219"/>
    <cellStyle name="Total 2 4 3 2 3 2" xfId="8220"/>
    <cellStyle name="Total 2 4 3 2 3 3" xfId="8221"/>
    <cellStyle name="Total 2 4 3 2 3 4" xfId="8222"/>
    <cellStyle name="Total 2 4 3 2 3 5" xfId="8223"/>
    <cellStyle name="Total 2 4 3 2 3 6" xfId="8224"/>
    <cellStyle name="Total 2 4 3 2 3 7" xfId="8225"/>
    <cellStyle name="Total 2 4 3 2 3 8" xfId="8226"/>
    <cellStyle name="Total 2 4 3 2 3 9" xfId="8227"/>
    <cellStyle name="Total 2 4 3 2 4" xfId="8228"/>
    <cellStyle name="Total 2 4 3 2 4 2" xfId="8229"/>
    <cellStyle name="Total 2 4 3 2 4 3" xfId="8230"/>
    <cellStyle name="Total 2 4 3 2 4 4" xfId="8231"/>
    <cellStyle name="Total 2 4 3 2 4 5" xfId="8232"/>
    <cellStyle name="Total 2 4 3 2 4 6" xfId="8233"/>
    <cellStyle name="Total 2 4 3 2 4 7" xfId="8234"/>
    <cellStyle name="Total 2 4 3 2 4 8" xfId="8235"/>
    <cellStyle name="Total 2 4 3 2 4 9" xfId="8236"/>
    <cellStyle name="Total 2 4 3 2 5" xfId="8237"/>
    <cellStyle name="Total 2 4 3 2 6" xfId="8238"/>
    <cellStyle name="Total 2 4 3 2 7" xfId="8239"/>
    <cellStyle name="Total 2 4 3 2 8" xfId="8240"/>
    <cellStyle name="Total 2 4 3 2 9" xfId="8241"/>
    <cellStyle name="Total 2 4 3 3" xfId="8242"/>
    <cellStyle name="Total 2 4 3 3 10" xfId="8243"/>
    <cellStyle name="Total 2 4 3 3 11" xfId="8244"/>
    <cellStyle name="Total 2 4 3 3 12" xfId="8245"/>
    <cellStyle name="Total 2 4 3 3 13" xfId="8246"/>
    <cellStyle name="Total 2 4 3 3 2" xfId="8247"/>
    <cellStyle name="Total 2 4 3 3 2 10" xfId="8248"/>
    <cellStyle name="Total 2 4 3 3 2 2" xfId="8249"/>
    <cellStyle name="Total 2 4 3 3 2 2 2" xfId="8250"/>
    <cellStyle name="Total 2 4 3 3 2 3" xfId="8251"/>
    <cellStyle name="Total 2 4 3 3 2 4" xfId="8252"/>
    <cellStyle name="Total 2 4 3 3 2 5" xfId="8253"/>
    <cellStyle name="Total 2 4 3 3 2 6" xfId="8254"/>
    <cellStyle name="Total 2 4 3 3 2 7" xfId="8255"/>
    <cellStyle name="Total 2 4 3 3 2 8" xfId="8256"/>
    <cellStyle name="Total 2 4 3 3 2 9" xfId="8257"/>
    <cellStyle name="Total 2 4 3 3 3" xfId="8258"/>
    <cellStyle name="Total 2 4 3 3 3 10" xfId="8259"/>
    <cellStyle name="Total 2 4 3 3 3 2" xfId="8260"/>
    <cellStyle name="Total 2 4 3 3 3 3" xfId="8261"/>
    <cellStyle name="Total 2 4 3 3 3 4" xfId="8262"/>
    <cellStyle name="Total 2 4 3 3 3 5" xfId="8263"/>
    <cellStyle name="Total 2 4 3 3 3 6" xfId="8264"/>
    <cellStyle name="Total 2 4 3 3 3 7" xfId="8265"/>
    <cellStyle name="Total 2 4 3 3 3 8" xfId="8266"/>
    <cellStyle name="Total 2 4 3 3 3 9" xfId="8267"/>
    <cellStyle name="Total 2 4 3 3 4" xfId="8268"/>
    <cellStyle name="Total 2 4 3 3 4 2" xfId="8269"/>
    <cellStyle name="Total 2 4 3 3 4 3" xfId="8270"/>
    <cellStyle name="Total 2 4 3 3 4 4" xfId="8271"/>
    <cellStyle name="Total 2 4 3 3 4 5" xfId="8272"/>
    <cellStyle name="Total 2 4 3 3 4 6" xfId="8273"/>
    <cellStyle name="Total 2 4 3 3 4 7" xfId="8274"/>
    <cellStyle name="Total 2 4 3 3 4 8" xfId="8275"/>
    <cellStyle name="Total 2 4 3 3 4 9" xfId="8276"/>
    <cellStyle name="Total 2 4 3 3 5" xfId="8277"/>
    <cellStyle name="Total 2 4 3 3 6" xfId="8278"/>
    <cellStyle name="Total 2 4 3 3 7" xfId="8279"/>
    <cellStyle name="Total 2 4 3 3 8" xfId="8280"/>
    <cellStyle name="Total 2 4 3 3 9" xfId="8281"/>
    <cellStyle name="Total 2 4 3 4" xfId="8282"/>
    <cellStyle name="Total 2 4 3 4 10" xfId="8283"/>
    <cellStyle name="Total 2 4 3 4 2" xfId="8284"/>
    <cellStyle name="Total 2 4 3 4 2 2" xfId="8285"/>
    <cellStyle name="Total 2 4 3 4 3" xfId="8286"/>
    <cellStyle name="Total 2 4 3 4 4" xfId="8287"/>
    <cellStyle name="Total 2 4 3 4 5" xfId="8288"/>
    <cellStyle name="Total 2 4 3 4 6" xfId="8289"/>
    <cellStyle name="Total 2 4 3 4 7" xfId="8290"/>
    <cellStyle name="Total 2 4 3 4 8" xfId="8291"/>
    <cellStyle name="Total 2 4 3 4 9" xfId="8292"/>
    <cellStyle name="Total 2 4 3 5" xfId="8293"/>
    <cellStyle name="Total 2 4 3 5 10" xfId="8294"/>
    <cellStyle name="Total 2 4 3 5 2" xfId="8295"/>
    <cellStyle name="Total 2 4 3 5 3" xfId="8296"/>
    <cellStyle name="Total 2 4 3 5 4" xfId="8297"/>
    <cellStyle name="Total 2 4 3 5 5" xfId="8298"/>
    <cellStyle name="Total 2 4 3 5 6" xfId="8299"/>
    <cellStyle name="Total 2 4 3 5 7" xfId="8300"/>
    <cellStyle name="Total 2 4 3 5 8" xfId="8301"/>
    <cellStyle name="Total 2 4 3 5 9" xfId="8302"/>
    <cellStyle name="Total 2 4 3 6" xfId="8303"/>
    <cellStyle name="Total 2 4 3 6 2" xfId="8304"/>
    <cellStyle name="Total 2 4 3 6 3" xfId="8305"/>
    <cellStyle name="Total 2 4 3 6 4" xfId="8306"/>
    <cellStyle name="Total 2 4 3 6 5" xfId="8307"/>
    <cellStyle name="Total 2 4 3 6 6" xfId="8308"/>
    <cellStyle name="Total 2 4 3 6 7" xfId="8309"/>
    <cellStyle name="Total 2 4 3 6 8" xfId="8310"/>
    <cellStyle name="Total 2 4 3 6 9" xfId="8311"/>
    <cellStyle name="Total 2 4 3 7" xfId="8312"/>
    <cellStyle name="Total 2 4 3 8" xfId="8313"/>
    <cellStyle name="Total 2 4 3 9" xfId="8314"/>
    <cellStyle name="Total 2 4 4" xfId="8315"/>
    <cellStyle name="Total 2 4 4 10" xfId="8316"/>
    <cellStyle name="Total 2 4 4 11" xfId="8317"/>
    <cellStyle name="Total 2 4 4 12" xfId="8318"/>
    <cellStyle name="Total 2 4 4 13" xfId="8319"/>
    <cellStyle name="Total 2 4 4 2" xfId="8320"/>
    <cellStyle name="Total 2 4 4 2 10" xfId="8321"/>
    <cellStyle name="Total 2 4 4 2 2" xfId="8322"/>
    <cellStyle name="Total 2 4 4 2 2 2" xfId="8323"/>
    <cellStyle name="Total 2 4 4 2 3" xfId="8324"/>
    <cellStyle name="Total 2 4 4 2 4" xfId="8325"/>
    <cellStyle name="Total 2 4 4 2 5" xfId="8326"/>
    <cellStyle name="Total 2 4 4 2 6" xfId="8327"/>
    <cellStyle name="Total 2 4 4 2 7" xfId="8328"/>
    <cellStyle name="Total 2 4 4 2 8" xfId="8329"/>
    <cellStyle name="Total 2 4 4 2 9" xfId="8330"/>
    <cellStyle name="Total 2 4 4 3" xfId="8331"/>
    <cellStyle name="Total 2 4 4 3 10" xfId="8332"/>
    <cellStyle name="Total 2 4 4 3 2" xfId="8333"/>
    <cellStyle name="Total 2 4 4 3 3" xfId="8334"/>
    <cellStyle name="Total 2 4 4 3 4" xfId="8335"/>
    <cellStyle name="Total 2 4 4 3 5" xfId="8336"/>
    <cellStyle name="Total 2 4 4 3 6" xfId="8337"/>
    <cellStyle name="Total 2 4 4 3 7" xfId="8338"/>
    <cellStyle name="Total 2 4 4 3 8" xfId="8339"/>
    <cellStyle name="Total 2 4 4 3 9" xfId="8340"/>
    <cellStyle name="Total 2 4 4 4" xfId="8341"/>
    <cellStyle name="Total 2 4 4 4 2" xfId="8342"/>
    <cellStyle name="Total 2 4 4 4 3" xfId="8343"/>
    <cellStyle name="Total 2 4 4 4 4" xfId="8344"/>
    <cellStyle name="Total 2 4 4 4 5" xfId="8345"/>
    <cellStyle name="Total 2 4 4 4 6" xfId="8346"/>
    <cellStyle name="Total 2 4 4 4 7" xfId="8347"/>
    <cellStyle name="Total 2 4 4 4 8" xfId="8348"/>
    <cellStyle name="Total 2 4 4 4 9" xfId="8349"/>
    <cellStyle name="Total 2 4 4 5" xfId="8350"/>
    <cellStyle name="Total 2 4 4 6" xfId="8351"/>
    <cellStyle name="Total 2 4 4 7" xfId="8352"/>
    <cellStyle name="Total 2 4 4 8" xfId="8353"/>
    <cellStyle name="Total 2 4 4 9" xfId="8354"/>
    <cellStyle name="Total 2 4 5" xfId="8355"/>
    <cellStyle name="Total 2 4 5 10" xfId="8356"/>
    <cellStyle name="Total 2 4 5 11" xfId="8357"/>
    <cellStyle name="Total 2 4 5 12" xfId="8358"/>
    <cellStyle name="Total 2 4 5 13" xfId="8359"/>
    <cellStyle name="Total 2 4 5 2" xfId="8360"/>
    <cellStyle name="Total 2 4 5 2 10" xfId="8361"/>
    <cellStyle name="Total 2 4 5 2 2" xfId="8362"/>
    <cellStyle name="Total 2 4 5 2 2 2" xfId="8363"/>
    <cellStyle name="Total 2 4 5 2 3" xfId="8364"/>
    <cellStyle name="Total 2 4 5 2 4" xfId="8365"/>
    <cellStyle name="Total 2 4 5 2 5" xfId="8366"/>
    <cellStyle name="Total 2 4 5 2 6" xfId="8367"/>
    <cellStyle name="Total 2 4 5 2 7" xfId="8368"/>
    <cellStyle name="Total 2 4 5 2 8" xfId="8369"/>
    <cellStyle name="Total 2 4 5 2 9" xfId="8370"/>
    <cellStyle name="Total 2 4 5 3" xfId="8371"/>
    <cellStyle name="Total 2 4 5 3 10" xfId="8372"/>
    <cellStyle name="Total 2 4 5 3 2" xfId="8373"/>
    <cellStyle name="Total 2 4 5 3 3" xfId="8374"/>
    <cellStyle name="Total 2 4 5 3 4" xfId="8375"/>
    <cellStyle name="Total 2 4 5 3 5" xfId="8376"/>
    <cellStyle name="Total 2 4 5 3 6" xfId="8377"/>
    <cellStyle name="Total 2 4 5 3 7" xfId="8378"/>
    <cellStyle name="Total 2 4 5 3 8" xfId="8379"/>
    <cellStyle name="Total 2 4 5 3 9" xfId="8380"/>
    <cellStyle name="Total 2 4 5 4" xfId="8381"/>
    <cellStyle name="Total 2 4 5 4 2" xfId="8382"/>
    <cellStyle name="Total 2 4 5 4 3" xfId="8383"/>
    <cellStyle name="Total 2 4 5 4 4" xfId="8384"/>
    <cellStyle name="Total 2 4 5 4 5" xfId="8385"/>
    <cellStyle name="Total 2 4 5 4 6" xfId="8386"/>
    <cellStyle name="Total 2 4 5 4 7" xfId="8387"/>
    <cellStyle name="Total 2 4 5 4 8" xfId="8388"/>
    <cellStyle name="Total 2 4 5 4 9" xfId="8389"/>
    <cellStyle name="Total 2 4 5 5" xfId="8390"/>
    <cellStyle name="Total 2 4 5 6" xfId="8391"/>
    <cellStyle name="Total 2 4 5 7" xfId="8392"/>
    <cellStyle name="Total 2 4 5 8" xfId="8393"/>
    <cellStyle name="Total 2 4 5 9" xfId="8394"/>
    <cellStyle name="Total 2 4 6" xfId="8395"/>
    <cellStyle name="Total 2 4 6 10" xfId="8396"/>
    <cellStyle name="Total 2 4 6 2" xfId="8397"/>
    <cellStyle name="Total 2 4 6 2 2" xfId="8398"/>
    <cellStyle name="Total 2 4 6 3" xfId="8399"/>
    <cellStyle name="Total 2 4 6 4" xfId="8400"/>
    <cellStyle name="Total 2 4 6 5" xfId="8401"/>
    <cellStyle name="Total 2 4 6 6" xfId="8402"/>
    <cellStyle name="Total 2 4 6 7" xfId="8403"/>
    <cellStyle name="Total 2 4 6 8" xfId="8404"/>
    <cellStyle name="Total 2 4 6 9" xfId="8405"/>
    <cellStyle name="Total 2 4 7" xfId="8406"/>
    <cellStyle name="Total 2 4 7 10" xfId="8407"/>
    <cellStyle name="Total 2 4 7 2" xfId="8408"/>
    <cellStyle name="Total 2 4 7 3" xfId="8409"/>
    <cellStyle name="Total 2 4 7 4" xfId="8410"/>
    <cellStyle name="Total 2 4 7 5" xfId="8411"/>
    <cellStyle name="Total 2 4 7 6" xfId="8412"/>
    <cellStyle name="Total 2 4 7 7" xfId="8413"/>
    <cellStyle name="Total 2 4 7 8" xfId="8414"/>
    <cellStyle name="Total 2 4 7 9" xfId="8415"/>
    <cellStyle name="Total 2 4 8" xfId="8416"/>
    <cellStyle name="Total 2 4 8 2" xfId="8417"/>
    <cellStyle name="Total 2 4 8 3" xfId="8418"/>
    <cellStyle name="Total 2 4 8 4" xfId="8419"/>
    <cellStyle name="Total 2 4 8 5" xfId="8420"/>
    <cellStyle name="Total 2 4 8 6" xfId="8421"/>
    <cellStyle name="Total 2 4 8 7" xfId="8422"/>
    <cellStyle name="Total 2 4 8 8" xfId="8423"/>
    <cellStyle name="Total 2 4 8 9" xfId="8424"/>
    <cellStyle name="Total 2 4 9" xfId="8425"/>
    <cellStyle name="Total 2 5" xfId="8426"/>
    <cellStyle name="Total 2 5 10" xfId="8427"/>
    <cellStyle name="Total 2 5 11" xfId="8428"/>
    <cellStyle name="Total 2 5 12" xfId="8429"/>
    <cellStyle name="Total 2 5 13" xfId="8430"/>
    <cellStyle name="Total 2 5 14" xfId="8431"/>
    <cellStyle name="Total 2 5 15" xfId="8432"/>
    <cellStyle name="Total 2 5 16" xfId="8433"/>
    <cellStyle name="Total 2 5 17" xfId="8434"/>
    <cellStyle name="Total 2 5 2" xfId="8435"/>
    <cellStyle name="Total 2 5 2 10" xfId="8436"/>
    <cellStyle name="Total 2 5 2 11" xfId="8437"/>
    <cellStyle name="Total 2 5 2 12" xfId="8438"/>
    <cellStyle name="Total 2 5 2 13" xfId="8439"/>
    <cellStyle name="Total 2 5 2 14" xfId="8440"/>
    <cellStyle name="Total 2 5 2 15" xfId="8441"/>
    <cellStyle name="Total 2 5 2 2" xfId="8442"/>
    <cellStyle name="Total 2 5 2 2 10" xfId="8443"/>
    <cellStyle name="Total 2 5 2 2 11" xfId="8444"/>
    <cellStyle name="Total 2 5 2 2 12" xfId="8445"/>
    <cellStyle name="Total 2 5 2 2 13" xfId="8446"/>
    <cellStyle name="Total 2 5 2 2 2" xfId="8447"/>
    <cellStyle name="Total 2 5 2 2 2 10" xfId="8448"/>
    <cellStyle name="Total 2 5 2 2 2 2" xfId="8449"/>
    <cellStyle name="Total 2 5 2 2 2 2 2" xfId="8450"/>
    <cellStyle name="Total 2 5 2 2 2 3" xfId="8451"/>
    <cellStyle name="Total 2 5 2 2 2 4" xfId="8452"/>
    <cellStyle name="Total 2 5 2 2 2 5" xfId="8453"/>
    <cellStyle name="Total 2 5 2 2 2 6" xfId="8454"/>
    <cellStyle name="Total 2 5 2 2 2 7" xfId="8455"/>
    <cellStyle name="Total 2 5 2 2 2 8" xfId="8456"/>
    <cellStyle name="Total 2 5 2 2 2 9" xfId="8457"/>
    <cellStyle name="Total 2 5 2 2 3" xfId="8458"/>
    <cellStyle name="Total 2 5 2 2 3 10" xfId="8459"/>
    <cellStyle name="Total 2 5 2 2 3 2" xfId="8460"/>
    <cellStyle name="Total 2 5 2 2 3 3" xfId="8461"/>
    <cellStyle name="Total 2 5 2 2 3 4" xfId="8462"/>
    <cellStyle name="Total 2 5 2 2 3 5" xfId="8463"/>
    <cellStyle name="Total 2 5 2 2 3 6" xfId="8464"/>
    <cellStyle name="Total 2 5 2 2 3 7" xfId="8465"/>
    <cellStyle name="Total 2 5 2 2 3 8" xfId="8466"/>
    <cellStyle name="Total 2 5 2 2 3 9" xfId="8467"/>
    <cellStyle name="Total 2 5 2 2 4" xfId="8468"/>
    <cellStyle name="Total 2 5 2 2 4 2" xfId="8469"/>
    <cellStyle name="Total 2 5 2 2 4 3" xfId="8470"/>
    <cellStyle name="Total 2 5 2 2 4 4" xfId="8471"/>
    <cellStyle name="Total 2 5 2 2 4 5" xfId="8472"/>
    <cellStyle name="Total 2 5 2 2 4 6" xfId="8473"/>
    <cellStyle name="Total 2 5 2 2 4 7" xfId="8474"/>
    <cellStyle name="Total 2 5 2 2 4 8" xfId="8475"/>
    <cellStyle name="Total 2 5 2 2 4 9" xfId="8476"/>
    <cellStyle name="Total 2 5 2 2 5" xfId="8477"/>
    <cellStyle name="Total 2 5 2 2 6" xfId="8478"/>
    <cellStyle name="Total 2 5 2 2 7" xfId="8479"/>
    <cellStyle name="Total 2 5 2 2 8" xfId="8480"/>
    <cellStyle name="Total 2 5 2 2 9" xfId="8481"/>
    <cellStyle name="Total 2 5 2 3" xfId="8482"/>
    <cellStyle name="Total 2 5 2 3 10" xfId="8483"/>
    <cellStyle name="Total 2 5 2 3 11" xfId="8484"/>
    <cellStyle name="Total 2 5 2 3 12" xfId="8485"/>
    <cellStyle name="Total 2 5 2 3 13" xfId="8486"/>
    <cellStyle name="Total 2 5 2 3 2" xfId="8487"/>
    <cellStyle name="Total 2 5 2 3 2 10" xfId="8488"/>
    <cellStyle name="Total 2 5 2 3 2 2" xfId="8489"/>
    <cellStyle name="Total 2 5 2 3 2 2 2" xfId="8490"/>
    <cellStyle name="Total 2 5 2 3 2 3" xfId="8491"/>
    <cellStyle name="Total 2 5 2 3 2 4" xfId="8492"/>
    <cellStyle name="Total 2 5 2 3 2 5" xfId="8493"/>
    <cellStyle name="Total 2 5 2 3 2 6" xfId="8494"/>
    <cellStyle name="Total 2 5 2 3 2 7" xfId="8495"/>
    <cellStyle name="Total 2 5 2 3 2 8" xfId="8496"/>
    <cellStyle name="Total 2 5 2 3 2 9" xfId="8497"/>
    <cellStyle name="Total 2 5 2 3 3" xfId="8498"/>
    <cellStyle name="Total 2 5 2 3 3 10" xfId="8499"/>
    <cellStyle name="Total 2 5 2 3 3 2" xfId="8500"/>
    <cellStyle name="Total 2 5 2 3 3 3" xfId="8501"/>
    <cellStyle name="Total 2 5 2 3 3 4" xfId="8502"/>
    <cellStyle name="Total 2 5 2 3 3 5" xfId="8503"/>
    <cellStyle name="Total 2 5 2 3 3 6" xfId="8504"/>
    <cellStyle name="Total 2 5 2 3 3 7" xfId="8505"/>
    <cellStyle name="Total 2 5 2 3 3 8" xfId="8506"/>
    <cellStyle name="Total 2 5 2 3 3 9" xfId="8507"/>
    <cellStyle name="Total 2 5 2 3 4" xfId="8508"/>
    <cellStyle name="Total 2 5 2 3 4 2" xfId="8509"/>
    <cellStyle name="Total 2 5 2 3 4 3" xfId="8510"/>
    <cellStyle name="Total 2 5 2 3 4 4" xfId="8511"/>
    <cellStyle name="Total 2 5 2 3 4 5" xfId="8512"/>
    <cellStyle name="Total 2 5 2 3 4 6" xfId="8513"/>
    <cellStyle name="Total 2 5 2 3 4 7" xfId="8514"/>
    <cellStyle name="Total 2 5 2 3 4 8" xfId="8515"/>
    <cellStyle name="Total 2 5 2 3 4 9" xfId="8516"/>
    <cellStyle name="Total 2 5 2 3 5" xfId="8517"/>
    <cellStyle name="Total 2 5 2 3 6" xfId="8518"/>
    <cellStyle name="Total 2 5 2 3 7" xfId="8519"/>
    <cellStyle name="Total 2 5 2 3 8" xfId="8520"/>
    <cellStyle name="Total 2 5 2 3 9" xfId="8521"/>
    <cellStyle name="Total 2 5 2 4" xfId="8522"/>
    <cellStyle name="Total 2 5 2 4 10" xfId="8523"/>
    <cellStyle name="Total 2 5 2 4 2" xfId="8524"/>
    <cellStyle name="Total 2 5 2 4 2 2" xfId="8525"/>
    <cellStyle name="Total 2 5 2 4 3" xfId="8526"/>
    <cellStyle name="Total 2 5 2 4 4" xfId="8527"/>
    <cellStyle name="Total 2 5 2 4 5" xfId="8528"/>
    <cellStyle name="Total 2 5 2 4 6" xfId="8529"/>
    <cellStyle name="Total 2 5 2 4 7" xfId="8530"/>
    <cellStyle name="Total 2 5 2 4 8" xfId="8531"/>
    <cellStyle name="Total 2 5 2 4 9" xfId="8532"/>
    <cellStyle name="Total 2 5 2 5" xfId="8533"/>
    <cellStyle name="Total 2 5 2 5 10" xfId="8534"/>
    <cellStyle name="Total 2 5 2 5 2" xfId="8535"/>
    <cellStyle name="Total 2 5 2 5 3" xfId="8536"/>
    <cellStyle name="Total 2 5 2 5 4" xfId="8537"/>
    <cellStyle name="Total 2 5 2 5 5" xfId="8538"/>
    <cellStyle name="Total 2 5 2 5 6" xfId="8539"/>
    <cellStyle name="Total 2 5 2 5 7" xfId="8540"/>
    <cellStyle name="Total 2 5 2 5 8" xfId="8541"/>
    <cellStyle name="Total 2 5 2 5 9" xfId="8542"/>
    <cellStyle name="Total 2 5 2 6" xfId="8543"/>
    <cellStyle name="Total 2 5 2 6 2" xfId="8544"/>
    <cellStyle name="Total 2 5 2 6 3" xfId="8545"/>
    <cellStyle name="Total 2 5 2 6 4" xfId="8546"/>
    <cellStyle name="Total 2 5 2 6 5" xfId="8547"/>
    <cellStyle name="Total 2 5 2 6 6" xfId="8548"/>
    <cellStyle name="Total 2 5 2 6 7" xfId="8549"/>
    <cellStyle name="Total 2 5 2 6 8" xfId="8550"/>
    <cellStyle name="Total 2 5 2 6 9" xfId="8551"/>
    <cellStyle name="Total 2 5 2 7" xfId="8552"/>
    <cellStyle name="Total 2 5 2 8" xfId="8553"/>
    <cellStyle name="Total 2 5 2 9" xfId="8554"/>
    <cellStyle name="Total 2 5 3" xfId="8555"/>
    <cellStyle name="Total 2 5 3 10" xfId="8556"/>
    <cellStyle name="Total 2 5 3 11" xfId="8557"/>
    <cellStyle name="Total 2 5 3 12" xfId="8558"/>
    <cellStyle name="Total 2 5 3 13" xfId="8559"/>
    <cellStyle name="Total 2 5 3 14" xfId="8560"/>
    <cellStyle name="Total 2 5 3 15" xfId="8561"/>
    <cellStyle name="Total 2 5 3 2" xfId="8562"/>
    <cellStyle name="Total 2 5 3 2 10" xfId="8563"/>
    <cellStyle name="Total 2 5 3 2 11" xfId="8564"/>
    <cellStyle name="Total 2 5 3 2 12" xfId="8565"/>
    <cellStyle name="Total 2 5 3 2 13" xfId="8566"/>
    <cellStyle name="Total 2 5 3 2 2" xfId="8567"/>
    <cellStyle name="Total 2 5 3 2 2 10" xfId="8568"/>
    <cellStyle name="Total 2 5 3 2 2 2" xfId="8569"/>
    <cellStyle name="Total 2 5 3 2 2 2 2" xfId="8570"/>
    <cellStyle name="Total 2 5 3 2 2 3" xfId="8571"/>
    <cellStyle name="Total 2 5 3 2 2 4" xfId="8572"/>
    <cellStyle name="Total 2 5 3 2 2 5" xfId="8573"/>
    <cellStyle name="Total 2 5 3 2 2 6" xfId="8574"/>
    <cellStyle name="Total 2 5 3 2 2 7" xfId="8575"/>
    <cellStyle name="Total 2 5 3 2 2 8" xfId="8576"/>
    <cellStyle name="Total 2 5 3 2 2 9" xfId="8577"/>
    <cellStyle name="Total 2 5 3 2 3" xfId="8578"/>
    <cellStyle name="Total 2 5 3 2 3 10" xfId="8579"/>
    <cellStyle name="Total 2 5 3 2 3 2" xfId="8580"/>
    <cellStyle name="Total 2 5 3 2 3 3" xfId="8581"/>
    <cellStyle name="Total 2 5 3 2 3 4" xfId="8582"/>
    <cellStyle name="Total 2 5 3 2 3 5" xfId="8583"/>
    <cellStyle name="Total 2 5 3 2 3 6" xfId="8584"/>
    <cellStyle name="Total 2 5 3 2 3 7" xfId="8585"/>
    <cellStyle name="Total 2 5 3 2 3 8" xfId="8586"/>
    <cellStyle name="Total 2 5 3 2 3 9" xfId="8587"/>
    <cellStyle name="Total 2 5 3 2 4" xfId="8588"/>
    <cellStyle name="Total 2 5 3 2 4 2" xfId="8589"/>
    <cellStyle name="Total 2 5 3 2 4 3" xfId="8590"/>
    <cellStyle name="Total 2 5 3 2 4 4" xfId="8591"/>
    <cellStyle name="Total 2 5 3 2 4 5" xfId="8592"/>
    <cellStyle name="Total 2 5 3 2 4 6" xfId="8593"/>
    <cellStyle name="Total 2 5 3 2 4 7" xfId="8594"/>
    <cellStyle name="Total 2 5 3 2 4 8" xfId="8595"/>
    <cellStyle name="Total 2 5 3 2 4 9" xfId="8596"/>
    <cellStyle name="Total 2 5 3 2 5" xfId="8597"/>
    <cellStyle name="Total 2 5 3 2 6" xfId="8598"/>
    <cellStyle name="Total 2 5 3 2 7" xfId="8599"/>
    <cellStyle name="Total 2 5 3 2 8" xfId="8600"/>
    <cellStyle name="Total 2 5 3 2 9" xfId="8601"/>
    <cellStyle name="Total 2 5 3 3" xfId="8602"/>
    <cellStyle name="Total 2 5 3 3 10" xfId="8603"/>
    <cellStyle name="Total 2 5 3 3 11" xfId="8604"/>
    <cellStyle name="Total 2 5 3 3 12" xfId="8605"/>
    <cellStyle name="Total 2 5 3 3 13" xfId="8606"/>
    <cellStyle name="Total 2 5 3 3 2" xfId="8607"/>
    <cellStyle name="Total 2 5 3 3 2 10" xfId="8608"/>
    <cellStyle name="Total 2 5 3 3 2 2" xfId="8609"/>
    <cellStyle name="Total 2 5 3 3 2 2 2" xfId="8610"/>
    <cellStyle name="Total 2 5 3 3 2 3" xfId="8611"/>
    <cellStyle name="Total 2 5 3 3 2 4" xfId="8612"/>
    <cellStyle name="Total 2 5 3 3 2 5" xfId="8613"/>
    <cellStyle name="Total 2 5 3 3 2 6" xfId="8614"/>
    <cellStyle name="Total 2 5 3 3 2 7" xfId="8615"/>
    <cellStyle name="Total 2 5 3 3 2 8" xfId="8616"/>
    <cellStyle name="Total 2 5 3 3 2 9" xfId="8617"/>
    <cellStyle name="Total 2 5 3 3 3" xfId="8618"/>
    <cellStyle name="Total 2 5 3 3 3 10" xfId="8619"/>
    <cellStyle name="Total 2 5 3 3 3 2" xfId="8620"/>
    <cellStyle name="Total 2 5 3 3 3 3" xfId="8621"/>
    <cellStyle name="Total 2 5 3 3 3 4" xfId="8622"/>
    <cellStyle name="Total 2 5 3 3 3 5" xfId="8623"/>
    <cellStyle name="Total 2 5 3 3 3 6" xfId="8624"/>
    <cellStyle name="Total 2 5 3 3 3 7" xfId="8625"/>
    <cellStyle name="Total 2 5 3 3 3 8" xfId="8626"/>
    <cellStyle name="Total 2 5 3 3 3 9" xfId="8627"/>
    <cellStyle name="Total 2 5 3 3 4" xfId="8628"/>
    <cellStyle name="Total 2 5 3 3 4 2" xfId="8629"/>
    <cellStyle name="Total 2 5 3 3 4 3" xfId="8630"/>
    <cellStyle name="Total 2 5 3 3 4 4" xfId="8631"/>
    <cellStyle name="Total 2 5 3 3 4 5" xfId="8632"/>
    <cellStyle name="Total 2 5 3 3 4 6" xfId="8633"/>
    <cellStyle name="Total 2 5 3 3 4 7" xfId="8634"/>
    <cellStyle name="Total 2 5 3 3 4 8" xfId="8635"/>
    <cellStyle name="Total 2 5 3 3 4 9" xfId="8636"/>
    <cellStyle name="Total 2 5 3 3 5" xfId="8637"/>
    <cellStyle name="Total 2 5 3 3 6" xfId="8638"/>
    <cellStyle name="Total 2 5 3 3 7" xfId="8639"/>
    <cellStyle name="Total 2 5 3 3 8" xfId="8640"/>
    <cellStyle name="Total 2 5 3 3 9" xfId="8641"/>
    <cellStyle name="Total 2 5 3 4" xfId="8642"/>
    <cellStyle name="Total 2 5 3 4 10" xfId="8643"/>
    <cellStyle name="Total 2 5 3 4 2" xfId="8644"/>
    <cellStyle name="Total 2 5 3 4 2 2" xfId="8645"/>
    <cellStyle name="Total 2 5 3 4 3" xfId="8646"/>
    <cellStyle name="Total 2 5 3 4 4" xfId="8647"/>
    <cellStyle name="Total 2 5 3 4 5" xfId="8648"/>
    <cellStyle name="Total 2 5 3 4 6" xfId="8649"/>
    <cellStyle name="Total 2 5 3 4 7" xfId="8650"/>
    <cellStyle name="Total 2 5 3 4 8" xfId="8651"/>
    <cellStyle name="Total 2 5 3 4 9" xfId="8652"/>
    <cellStyle name="Total 2 5 3 5" xfId="8653"/>
    <cellStyle name="Total 2 5 3 5 10" xfId="8654"/>
    <cellStyle name="Total 2 5 3 5 2" xfId="8655"/>
    <cellStyle name="Total 2 5 3 5 3" xfId="8656"/>
    <cellStyle name="Total 2 5 3 5 4" xfId="8657"/>
    <cellStyle name="Total 2 5 3 5 5" xfId="8658"/>
    <cellStyle name="Total 2 5 3 5 6" xfId="8659"/>
    <cellStyle name="Total 2 5 3 5 7" xfId="8660"/>
    <cellStyle name="Total 2 5 3 5 8" xfId="8661"/>
    <cellStyle name="Total 2 5 3 5 9" xfId="8662"/>
    <cellStyle name="Total 2 5 3 6" xfId="8663"/>
    <cellStyle name="Total 2 5 3 6 2" xfId="8664"/>
    <cellStyle name="Total 2 5 3 6 3" xfId="8665"/>
    <cellStyle name="Total 2 5 3 6 4" xfId="8666"/>
    <cellStyle name="Total 2 5 3 6 5" xfId="8667"/>
    <cellStyle name="Total 2 5 3 6 6" xfId="8668"/>
    <cellStyle name="Total 2 5 3 6 7" xfId="8669"/>
    <cellStyle name="Total 2 5 3 6 8" xfId="8670"/>
    <cellStyle name="Total 2 5 3 6 9" xfId="8671"/>
    <cellStyle name="Total 2 5 3 7" xfId="8672"/>
    <cellStyle name="Total 2 5 3 8" xfId="8673"/>
    <cellStyle name="Total 2 5 3 9" xfId="8674"/>
    <cellStyle name="Total 2 5 4" xfId="8675"/>
    <cellStyle name="Total 2 5 4 10" xfId="8676"/>
    <cellStyle name="Total 2 5 4 11" xfId="8677"/>
    <cellStyle name="Total 2 5 4 12" xfId="8678"/>
    <cellStyle name="Total 2 5 4 13" xfId="8679"/>
    <cellStyle name="Total 2 5 4 2" xfId="8680"/>
    <cellStyle name="Total 2 5 4 2 10" xfId="8681"/>
    <cellStyle name="Total 2 5 4 2 2" xfId="8682"/>
    <cellStyle name="Total 2 5 4 2 2 2" xfId="8683"/>
    <cellStyle name="Total 2 5 4 2 3" xfId="8684"/>
    <cellStyle name="Total 2 5 4 2 4" xfId="8685"/>
    <cellStyle name="Total 2 5 4 2 5" xfId="8686"/>
    <cellStyle name="Total 2 5 4 2 6" xfId="8687"/>
    <cellStyle name="Total 2 5 4 2 7" xfId="8688"/>
    <cellStyle name="Total 2 5 4 2 8" xfId="8689"/>
    <cellStyle name="Total 2 5 4 2 9" xfId="8690"/>
    <cellStyle name="Total 2 5 4 3" xfId="8691"/>
    <cellStyle name="Total 2 5 4 3 10" xfId="8692"/>
    <cellStyle name="Total 2 5 4 3 2" xfId="8693"/>
    <cellStyle name="Total 2 5 4 3 3" xfId="8694"/>
    <cellStyle name="Total 2 5 4 3 4" xfId="8695"/>
    <cellStyle name="Total 2 5 4 3 5" xfId="8696"/>
    <cellStyle name="Total 2 5 4 3 6" xfId="8697"/>
    <cellStyle name="Total 2 5 4 3 7" xfId="8698"/>
    <cellStyle name="Total 2 5 4 3 8" xfId="8699"/>
    <cellStyle name="Total 2 5 4 3 9" xfId="8700"/>
    <cellStyle name="Total 2 5 4 4" xfId="8701"/>
    <cellStyle name="Total 2 5 4 4 2" xfId="8702"/>
    <cellStyle name="Total 2 5 4 4 3" xfId="8703"/>
    <cellStyle name="Total 2 5 4 4 4" xfId="8704"/>
    <cellStyle name="Total 2 5 4 4 5" xfId="8705"/>
    <cellStyle name="Total 2 5 4 4 6" xfId="8706"/>
    <cellStyle name="Total 2 5 4 4 7" xfId="8707"/>
    <cellStyle name="Total 2 5 4 4 8" xfId="8708"/>
    <cellStyle name="Total 2 5 4 4 9" xfId="8709"/>
    <cellStyle name="Total 2 5 4 5" xfId="8710"/>
    <cellStyle name="Total 2 5 4 6" xfId="8711"/>
    <cellStyle name="Total 2 5 4 7" xfId="8712"/>
    <cellStyle name="Total 2 5 4 8" xfId="8713"/>
    <cellStyle name="Total 2 5 4 9" xfId="8714"/>
    <cellStyle name="Total 2 5 5" xfId="8715"/>
    <cellStyle name="Total 2 5 5 10" xfId="8716"/>
    <cellStyle name="Total 2 5 5 11" xfId="8717"/>
    <cellStyle name="Total 2 5 5 12" xfId="8718"/>
    <cellStyle name="Total 2 5 5 13" xfId="8719"/>
    <cellStyle name="Total 2 5 5 2" xfId="8720"/>
    <cellStyle name="Total 2 5 5 2 10" xfId="8721"/>
    <cellStyle name="Total 2 5 5 2 2" xfId="8722"/>
    <cellStyle name="Total 2 5 5 2 2 2" xfId="8723"/>
    <cellStyle name="Total 2 5 5 2 3" xfId="8724"/>
    <cellStyle name="Total 2 5 5 2 4" xfId="8725"/>
    <cellStyle name="Total 2 5 5 2 5" xfId="8726"/>
    <cellStyle name="Total 2 5 5 2 6" xfId="8727"/>
    <cellStyle name="Total 2 5 5 2 7" xfId="8728"/>
    <cellStyle name="Total 2 5 5 2 8" xfId="8729"/>
    <cellStyle name="Total 2 5 5 2 9" xfId="8730"/>
    <cellStyle name="Total 2 5 5 3" xfId="8731"/>
    <cellStyle name="Total 2 5 5 3 10" xfId="8732"/>
    <cellStyle name="Total 2 5 5 3 2" xfId="8733"/>
    <cellStyle name="Total 2 5 5 3 3" xfId="8734"/>
    <cellStyle name="Total 2 5 5 3 4" xfId="8735"/>
    <cellStyle name="Total 2 5 5 3 5" xfId="8736"/>
    <cellStyle name="Total 2 5 5 3 6" xfId="8737"/>
    <cellStyle name="Total 2 5 5 3 7" xfId="8738"/>
    <cellStyle name="Total 2 5 5 3 8" xfId="8739"/>
    <cellStyle name="Total 2 5 5 3 9" xfId="8740"/>
    <cellStyle name="Total 2 5 5 4" xfId="8741"/>
    <cellStyle name="Total 2 5 5 4 2" xfId="8742"/>
    <cellStyle name="Total 2 5 5 4 3" xfId="8743"/>
    <cellStyle name="Total 2 5 5 4 4" xfId="8744"/>
    <cellStyle name="Total 2 5 5 4 5" xfId="8745"/>
    <cellStyle name="Total 2 5 5 4 6" xfId="8746"/>
    <cellStyle name="Total 2 5 5 4 7" xfId="8747"/>
    <cellStyle name="Total 2 5 5 4 8" xfId="8748"/>
    <cellStyle name="Total 2 5 5 4 9" xfId="8749"/>
    <cellStyle name="Total 2 5 5 5" xfId="8750"/>
    <cellStyle name="Total 2 5 5 6" xfId="8751"/>
    <cellStyle name="Total 2 5 5 7" xfId="8752"/>
    <cellStyle name="Total 2 5 5 8" xfId="8753"/>
    <cellStyle name="Total 2 5 5 9" xfId="8754"/>
    <cellStyle name="Total 2 5 6" xfId="8755"/>
    <cellStyle name="Total 2 5 6 10" xfId="8756"/>
    <cellStyle name="Total 2 5 6 2" xfId="8757"/>
    <cellStyle name="Total 2 5 6 2 2" xfId="8758"/>
    <cellStyle name="Total 2 5 6 3" xfId="8759"/>
    <cellStyle name="Total 2 5 6 4" xfId="8760"/>
    <cellStyle name="Total 2 5 6 5" xfId="8761"/>
    <cellStyle name="Total 2 5 6 6" xfId="8762"/>
    <cellStyle name="Total 2 5 6 7" xfId="8763"/>
    <cellStyle name="Total 2 5 6 8" xfId="8764"/>
    <cellStyle name="Total 2 5 6 9" xfId="8765"/>
    <cellStyle name="Total 2 5 7" xfId="8766"/>
    <cellStyle name="Total 2 5 7 10" xfId="8767"/>
    <cellStyle name="Total 2 5 7 2" xfId="8768"/>
    <cellStyle name="Total 2 5 7 3" xfId="8769"/>
    <cellStyle name="Total 2 5 7 4" xfId="8770"/>
    <cellStyle name="Total 2 5 7 5" xfId="8771"/>
    <cellStyle name="Total 2 5 7 6" xfId="8772"/>
    <cellStyle name="Total 2 5 7 7" xfId="8773"/>
    <cellStyle name="Total 2 5 7 8" xfId="8774"/>
    <cellStyle name="Total 2 5 7 9" xfId="8775"/>
    <cellStyle name="Total 2 5 8" xfId="8776"/>
    <cellStyle name="Total 2 5 8 2" xfId="8777"/>
    <cellStyle name="Total 2 5 8 3" xfId="8778"/>
    <cellStyle name="Total 2 5 8 4" xfId="8779"/>
    <cellStyle name="Total 2 5 8 5" xfId="8780"/>
    <cellStyle name="Total 2 5 8 6" xfId="8781"/>
    <cellStyle name="Total 2 5 8 7" xfId="8782"/>
    <cellStyle name="Total 2 5 8 8" xfId="8783"/>
    <cellStyle name="Total 2 5 8 9" xfId="8784"/>
    <cellStyle name="Total 2 5 9" xfId="8785"/>
    <cellStyle name="Total 2 6" xfId="8786"/>
    <cellStyle name="Total 2 6 10" xfId="8787"/>
    <cellStyle name="Total 2 6 11" xfId="8788"/>
    <cellStyle name="Total 2 6 12" xfId="8789"/>
    <cellStyle name="Total 2 6 13" xfId="8790"/>
    <cellStyle name="Total 2 6 14" xfId="8791"/>
    <cellStyle name="Total 2 6 15" xfId="8792"/>
    <cellStyle name="Total 2 6 16" xfId="8793"/>
    <cellStyle name="Total 2 6 17" xfId="8794"/>
    <cellStyle name="Total 2 6 2" xfId="8795"/>
    <cellStyle name="Total 2 6 2 10" xfId="8796"/>
    <cellStyle name="Total 2 6 2 11" xfId="8797"/>
    <cellStyle name="Total 2 6 2 12" xfId="8798"/>
    <cellStyle name="Total 2 6 2 13" xfId="8799"/>
    <cellStyle name="Total 2 6 2 14" xfId="8800"/>
    <cellStyle name="Total 2 6 2 15" xfId="8801"/>
    <cellStyle name="Total 2 6 2 2" xfId="8802"/>
    <cellStyle name="Total 2 6 2 2 10" xfId="8803"/>
    <cellStyle name="Total 2 6 2 2 11" xfId="8804"/>
    <cellStyle name="Total 2 6 2 2 12" xfId="8805"/>
    <cellStyle name="Total 2 6 2 2 13" xfId="8806"/>
    <cellStyle name="Total 2 6 2 2 2" xfId="8807"/>
    <cellStyle name="Total 2 6 2 2 2 10" xfId="8808"/>
    <cellStyle name="Total 2 6 2 2 2 2" xfId="8809"/>
    <cellStyle name="Total 2 6 2 2 2 2 2" xfId="8810"/>
    <cellStyle name="Total 2 6 2 2 2 3" xfId="8811"/>
    <cellStyle name="Total 2 6 2 2 2 4" xfId="8812"/>
    <cellStyle name="Total 2 6 2 2 2 5" xfId="8813"/>
    <cellStyle name="Total 2 6 2 2 2 6" xfId="8814"/>
    <cellStyle name="Total 2 6 2 2 2 7" xfId="8815"/>
    <cellStyle name="Total 2 6 2 2 2 8" xfId="8816"/>
    <cellStyle name="Total 2 6 2 2 2 9" xfId="8817"/>
    <cellStyle name="Total 2 6 2 2 3" xfId="8818"/>
    <cellStyle name="Total 2 6 2 2 3 10" xfId="8819"/>
    <cellStyle name="Total 2 6 2 2 3 2" xfId="8820"/>
    <cellStyle name="Total 2 6 2 2 3 3" xfId="8821"/>
    <cellStyle name="Total 2 6 2 2 3 4" xfId="8822"/>
    <cellStyle name="Total 2 6 2 2 3 5" xfId="8823"/>
    <cellStyle name="Total 2 6 2 2 3 6" xfId="8824"/>
    <cellStyle name="Total 2 6 2 2 3 7" xfId="8825"/>
    <cellStyle name="Total 2 6 2 2 3 8" xfId="8826"/>
    <cellStyle name="Total 2 6 2 2 3 9" xfId="8827"/>
    <cellStyle name="Total 2 6 2 2 4" xfId="8828"/>
    <cellStyle name="Total 2 6 2 2 4 2" xfId="8829"/>
    <cellStyle name="Total 2 6 2 2 4 3" xfId="8830"/>
    <cellStyle name="Total 2 6 2 2 4 4" xfId="8831"/>
    <cellStyle name="Total 2 6 2 2 4 5" xfId="8832"/>
    <cellStyle name="Total 2 6 2 2 4 6" xfId="8833"/>
    <cellStyle name="Total 2 6 2 2 4 7" xfId="8834"/>
    <cellStyle name="Total 2 6 2 2 4 8" xfId="8835"/>
    <cellStyle name="Total 2 6 2 2 4 9" xfId="8836"/>
    <cellStyle name="Total 2 6 2 2 5" xfId="8837"/>
    <cellStyle name="Total 2 6 2 2 6" xfId="8838"/>
    <cellStyle name="Total 2 6 2 2 7" xfId="8839"/>
    <cellStyle name="Total 2 6 2 2 8" xfId="8840"/>
    <cellStyle name="Total 2 6 2 2 9" xfId="8841"/>
    <cellStyle name="Total 2 6 2 3" xfId="8842"/>
    <cellStyle name="Total 2 6 2 3 10" xfId="8843"/>
    <cellStyle name="Total 2 6 2 3 11" xfId="8844"/>
    <cellStyle name="Total 2 6 2 3 12" xfId="8845"/>
    <cellStyle name="Total 2 6 2 3 13" xfId="8846"/>
    <cellStyle name="Total 2 6 2 3 2" xfId="8847"/>
    <cellStyle name="Total 2 6 2 3 2 10" xfId="8848"/>
    <cellStyle name="Total 2 6 2 3 2 2" xfId="8849"/>
    <cellStyle name="Total 2 6 2 3 2 2 2" xfId="8850"/>
    <cellStyle name="Total 2 6 2 3 2 3" xfId="8851"/>
    <cellStyle name="Total 2 6 2 3 2 4" xfId="8852"/>
    <cellStyle name="Total 2 6 2 3 2 5" xfId="8853"/>
    <cellStyle name="Total 2 6 2 3 2 6" xfId="8854"/>
    <cellStyle name="Total 2 6 2 3 2 7" xfId="8855"/>
    <cellStyle name="Total 2 6 2 3 2 8" xfId="8856"/>
    <cellStyle name="Total 2 6 2 3 2 9" xfId="8857"/>
    <cellStyle name="Total 2 6 2 3 3" xfId="8858"/>
    <cellStyle name="Total 2 6 2 3 3 10" xfId="8859"/>
    <cellStyle name="Total 2 6 2 3 3 2" xfId="8860"/>
    <cellStyle name="Total 2 6 2 3 3 3" xfId="8861"/>
    <cellStyle name="Total 2 6 2 3 3 4" xfId="8862"/>
    <cellStyle name="Total 2 6 2 3 3 5" xfId="8863"/>
    <cellStyle name="Total 2 6 2 3 3 6" xfId="8864"/>
    <cellStyle name="Total 2 6 2 3 3 7" xfId="8865"/>
    <cellStyle name="Total 2 6 2 3 3 8" xfId="8866"/>
    <cellStyle name="Total 2 6 2 3 3 9" xfId="8867"/>
    <cellStyle name="Total 2 6 2 3 4" xfId="8868"/>
    <cellStyle name="Total 2 6 2 3 4 2" xfId="8869"/>
    <cellStyle name="Total 2 6 2 3 4 3" xfId="8870"/>
    <cellStyle name="Total 2 6 2 3 4 4" xfId="8871"/>
    <cellStyle name="Total 2 6 2 3 4 5" xfId="8872"/>
    <cellStyle name="Total 2 6 2 3 4 6" xfId="8873"/>
    <cellStyle name="Total 2 6 2 3 4 7" xfId="8874"/>
    <cellStyle name="Total 2 6 2 3 4 8" xfId="8875"/>
    <cellStyle name="Total 2 6 2 3 4 9" xfId="8876"/>
    <cellStyle name="Total 2 6 2 3 5" xfId="8877"/>
    <cellStyle name="Total 2 6 2 3 6" xfId="8878"/>
    <cellStyle name="Total 2 6 2 3 7" xfId="8879"/>
    <cellStyle name="Total 2 6 2 3 8" xfId="8880"/>
    <cellStyle name="Total 2 6 2 3 9" xfId="8881"/>
    <cellStyle name="Total 2 6 2 4" xfId="8882"/>
    <cellStyle name="Total 2 6 2 4 10" xfId="8883"/>
    <cellStyle name="Total 2 6 2 4 2" xfId="8884"/>
    <cellStyle name="Total 2 6 2 4 2 2" xfId="8885"/>
    <cellStyle name="Total 2 6 2 4 3" xfId="8886"/>
    <cellStyle name="Total 2 6 2 4 4" xfId="8887"/>
    <cellStyle name="Total 2 6 2 4 5" xfId="8888"/>
    <cellStyle name="Total 2 6 2 4 6" xfId="8889"/>
    <cellStyle name="Total 2 6 2 4 7" xfId="8890"/>
    <cellStyle name="Total 2 6 2 4 8" xfId="8891"/>
    <cellStyle name="Total 2 6 2 4 9" xfId="8892"/>
    <cellStyle name="Total 2 6 2 5" xfId="8893"/>
    <cellStyle name="Total 2 6 2 5 10" xfId="8894"/>
    <cellStyle name="Total 2 6 2 5 2" xfId="8895"/>
    <cellStyle name="Total 2 6 2 5 3" xfId="8896"/>
    <cellStyle name="Total 2 6 2 5 4" xfId="8897"/>
    <cellStyle name="Total 2 6 2 5 5" xfId="8898"/>
    <cellStyle name="Total 2 6 2 5 6" xfId="8899"/>
    <cellStyle name="Total 2 6 2 5 7" xfId="8900"/>
    <cellStyle name="Total 2 6 2 5 8" xfId="8901"/>
    <cellStyle name="Total 2 6 2 5 9" xfId="8902"/>
    <cellStyle name="Total 2 6 2 6" xfId="8903"/>
    <cellStyle name="Total 2 6 2 6 2" xfId="8904"/>
    <cellStyle name="Total 2 6 2 6 3" xfId="8905"/>
    <cellStyle name="Total 2 6 2 6 4" xfId="8906"/>
    <cellStyle name="Total 2 6 2 6 5" xfId="8907"/>
    <cellStyle name="Total 2 6 2 6 6" xfId="8908"/>
    <cellStyle name="Total 2 6 2 6 7" xfId="8909"/>
    <cellStyle name="Total 2 6 2 6 8" xfId="8910"/>
    <cellStyle name="Total 2 6 2 6 9" xfId="8911"/>
    <cellStyle name="Total 2 6 2 7" xfId="8912"/>
    <cellStyle name="Total 2 6 2 8" xfId="8913"/>
    <cellStyle name="Total 2 6 2 9" xfId="8914"/>
    <cellStyle name="Total 2 6 3" xfId="8915"/>
    <cellStyle name="Total 2 6 3 10" xfId="8916"/>
    <cellStyle name="Total 2 6 3 11" xfId="8917"/>
    <cellStyle name="Total 2 6 3 12" xfId="8918"/>
    <cellStyle name="Total 2 6 3 13" xfId="8919"/>
    <cellStyle name="Total 2 6 3 14" xfId="8920"/>
    <cellStyle name="Total 2 6 3 15" xfId="8921"/>
    <cellStyle name="Total 2 6 3 2" xfId="8922"/>
    <cellStyle name="Total 2 6 3 2 10" xfId="8923"/>
    <cellStyle name="Total 2 6 3 2 11" xfId="8924"/>
    <cellStyle name="Total 2 6 3 2 12" xfId="8925"/>
    <cellStyle name="Total 2 6 3 2 13" xfId="8926"/>
    <cellStyle name="Total 2 6 3 2 2" xfId="8927"/>
    <cellStyle name="Total 2 6 3 2 2 10" xfId="8928"/>
    <cellStyle name="Total 2 6 3 2 2 2" xfId="8929"/>
    <cellStyle name="Total 2 6 3 2 2 2 2" xfId="8930"/>
    <cellStyle name="Total 2 6 3 2 2 3" xfId="8931"/>
    <cellStyle name="Total 2 6 3 2 2 4" xfId="8932"/>
    <cellStyle name="Total 2 6 3 2 2 5" xfId="8933"/>
    <cellStyle name="Total 2 6 3 2 2 6" xfId="8934"/>
    <cellStyle name="Total 2 6 3 2 2 7" xfId="8935"/>
    <cellStyle name="Total 2 6 3 2 2 8" xfId="8936"/>
    <cellStyle name="Total 2 6 3 2 2 9" xfId="8937"/>
    <cellStyle name="Total 2 6 3 2 3" xfId="8938"/>
    <cellStyle name="Total 2 6 3 2 3 10" xfId="8939"/>
    <cellStyle name="Total 2 6 3 2 3 2" xfId="8940"/>
    <cellStyle name="Total 2 6 3 2 3 3" xfId="8941"/>
    <cellStyle name="Total 2 6 3 2 3 4" xfId="8942"/>
    <cellStyle name="Total 2 6 3 2 3 5" xfId="8943"/>
    <cellStyle name="Total 2 6 3 2 3 6" xfId="8944"/>
    <cellStyle name="Total 2 6 3 2 3 7" xfId="8945"/>
    <cellStyle name="Total 2 6 3 2 3 8" xfId="8946"/>
    <cellStyle name="Total 2 6 3 2 3 9" xfId="8947"/>
    <cellStyle name="Total 2 6 3 2 4" xfId="8948"/>
    <cellStyle name="Total 2 6 3 2 4 2" xfId="8949"/>
    <cellStyle name="Total 2 6 3 2 4 3" xfId="8950"/>
    <cellStyle name="Total 2 6 3 2 4 4" xfId="8951"/>
    <cellStyle name="Total 2 6 3 2 4 5" xfId="8952"/>
    <cellStyle name="Total 2 6 3 2 4 6" xfId="8953"/>
    <cellStyle name="Total 2 6 3 2 4 7" xfId="8954"/>
    <cellStyle name="Total 2 6 3 2 4 8" xfId="8955"/>
    <cellStyle name="Total 2 6 3 2 4 9" xfId="8956"/>
    <cellStyle name="Total 2 6 3 2 5" xfId="8957"/>
    <cellStyle name="Total 2 6 3 2 6" xfId="8958"/>
    <cellStyle name="Total 2 6 3 2 7" xfId="8959"/>
    <cellStyle name="Total 2 6 3 2 8" xfId="8960"/>
    <cellStyle name="Total 2 6 3 2 9" xfId="8961"/>
    <cellStyle name="Total 2 6 3 3" xfId="8962"/>
    <cellStyle name="Total 2 6 3 3 10" xfId="8963"/>
    <cellStyle name="Total 2 6 3 3 11" xfId="8964"/>
    <cellStyle name="Total 2 6 3 3 12" xfId="8965"/>
    <cellStyle name="Total 2 6 3 3 13" xfId="8966"/>
    <cellStyle name="Total 2 6 3 3 2" xfId="8967"/>
    <cellStyle name="Total 2 6 3 3 2 10" xfId="8968"/>
    <cellStyle name="Total 2 6 3 3 2 2" xfId="8969"/>
    <cellStyle name="Total 2 6 3 3 2 2 2" xfId="8970"/>
    <cellStyle name="Total 2 6 3 3 2 3" xfId="8971"/>
    <cellStyle name="Total 2 6 3 3 2 4" xfId="8972"/>
    <cellStyle name="Total 2 6 3 3 2 5" xfId="8973"/>
    <cellStyle name="Total 2 6 3 3 2 6" xfId="8974"/>
    <cellStyle name="Total 2 6 3 3 2 7" xfId="8975"/>
    <cellStyle name="Total 2 6 3 3 2 8" xfId="8976"/>
    <cellStyle name="Total 2 6 3 3 2 9" xfId="8977"/>
    <cellStyle name="Total 2 6 3 3 3" xfId="8978"/>
    <cellStyle name="Total 2 6 3 3 3 10" xfId="8979"/>
    <cellStyle name="Total 2 6 3 3 3 2" xfId="8980"/>
    <cellStyle name="Total 2 6 3 3 3 3" xfId="8981"/>
    <cellStyle name="Total 2 6 3 3 3 4" xfId="8982"/>
    <cellStyle name="Total 2 6 3 3 3 5" xfId="8983"/>
    <cellStyle name="Total 2 6 3 3 3 6" xfId="8984"/>
    <cellStyle name="Total 2 6 3 3 3 7" xfId="8985"/>
    <cellStyle name="Total 2 6 3 3 3 8" xfId="8986"/>
    <cellStyle name="Total 2 6 3 3 3 9" xfId="8987"/>
    <cellStyle name="Total 2 6 3 3 4" xfId="8988"/>
    <cellStyle name="Total 2 6 3 3 4 2" xfId="8989"/>
    <cellStyle name="Total 2 6 3 3 4 3" xfId="8990"/>
    <cellStyle name="Total 2 6 3 3 4 4" xfId="8991"/>
    <cellStyle name="Total 2 6 3 3 4 5" xfId="8992"/>
    <cellStyle name="Total 2 6 3 3 4 6" xfId="8993"/>
    <cellStyle name="Total 2 6 3 3 4 7" xfId="8994"/>
    <cellStyle name="Total 2 6 3 3 4 8" xfId="8995"/>
    <cellStyle name="Total 2 6 3 3 4 9" xfId="8996"/>
    <cellStyle name="Total 2 6 3 3 5" xfId="8997"/>
    <cellStyle name="Total 2 6 3 3 6" xfId="8998"/>
    <cellStyle name="Total 2 6 3 3 7" xfId="8999"/>
    <cellStyle name="Total 2 6 3 3 8" xfId="9000"/>
    <cellStyle name="Total 2 6 3 3 9" xfId="9001"/>
    <cellStyle name="Total 2 6 3 4" xfId="9002"/>
    <cellStyle name="Total 2 6 3 4 10" xfId="9003"/>
    <cellStyle name="Total 2 6 3 4 2" xfId="9004"/>
    <cellStyle name="Total 2 6 3 4 2 2" xfId="9005"/>
    <cellStyle name="Total 2 6 3 4 3" xfId="9006"/>
    <cellStyle name="Total 2 6 3 4 4" xfId="9007"/>
    <cellStyle name="Total 2 6 3 4 5" xfId="9008"/>
    <cellStyle name="Total 2 6 3 4 6" xfId="9009"/>
    <cellStyle name="Total 2 6 3 4 7" xfId="9010"/>
    <cellStyle name="Total 2 6 3 4 8" xfId="9011"/>
    <cellStyle name="Total 2 6 3 4 9" xfId="9012"/>
    <cellStyle name="Total 2 6 3 5" xfId="9013"/>
    <cellStyle name="Total 2 6 3 5 10" xfId="9014"/>
    <cellStyle name="Total 2 6 3 5 2" xfId="9015"/>
    <cellStyle name="Total 2 6 3 5 3" xfId="9016"/>
    <cellStyle name="Total 2 6 3 5 4" xfId="9017"/>
    <cellStyle name="Total 2 6 3 5 5" xfId="9018"/>
    <cellStyle name="Total 2 6 3 5 6" xfId="9019"/>
    <cellStyle name="Total 2 6 3 5 7" xfId="9020"/>
    <cellStyle name="Total 2 6 3 5 8" xfId="9021"/>
    <cellStyle name="Total 2 6 3 5 9" xfId="9022"/>
    <cellStyle name="Total 2 6 3 6" xfId="9023"/>
    <cellStyle name="Total 2 6 3 6 2" xfId="9024"/>
    <cellStyle name="Total 2 6 3 6 3" xfId="9025"/>
    <cellStyle name="Total 2 6 3 6 4" xfId="9026"/>
    <cellStyle name="Total 2 6 3 6 5" xfId="9027"/>
    <cellStyle name="Total 2 6 3 6 6" xfId="9028"/>
    <cellStyle name="Total 2 6 3 6 7" xfId="9029"/>
    <cellStyle name="Total 2 6 3 6 8" xfId="9030"/>
    <cellStyle name="Total 2 6 3 6 9" xfId="9031"/>
    <cellStyle name="Total 2 6 3 7" xfId="9032"/>
    <cellStyle name="Total 2 6 3 8" xfId="9033"/>
    <cellStyle name="Total 2 6 3 9" xfId="9034"/>
    <cellStyle name="Total 2 6 4" xfId="9035"/>
    <cellStyle name="Total 2 6 4 10" xfId="9036"/>
    <cellStyle name="Total 2 6 4 11" xfId="9037"/>
    <cellStyle name="Total 2 6 4 12" xfId="9038"/>
    <cellStyle name="Total 2 6 4 13" xfId="9039"/>
    <cellStyle name="Total 2 6 4 2" xfId="9040"/>
    <cellStyle name="Total 2 6 4 2 10" xfId="9041"/>
    <cellStyle name="Total 2 6 4 2 2" xfId="9042"/>
    <cellStyle name="Total 2 6 4 2 2 2" xfId="9043"/>
    <cellStyle name="Total 2 6 4 2 3" xfId="9044"/>
    <cellStyle name="Total 2 6 4 2 4" xfId="9045"/>
    <cellStyle name="Total 2 6 4 2 5" xfId="9046"/>
    <cellStyle name="Total 2 6 4 2 6" xfId="9047"/>
    <cellStyle name="Total 2 6 4 2 7" xfId="9048"/>
    <cellStyle name="Total 2 6 4 2 8" xfId="9049"/>
    <cellStyle name="Total 2 6 4 2 9" xfId="9050"/>
    <cellStyle name="Total 2 6 4 3" xfId="9051"/>
    <cellStyle name="Total 2 6 4 3 10" xfId="9052"/>
    <cellStyle name="Total 2 6 4 3 2" xfId="9053"/>
    <cellStyle name="Total 2 6 4 3 3" xfId="9054"/>
    <cellStyle name="Total 2 6 4 3 4" xfId="9055"/>
    <cellStyle name="Total 2 6 4 3 5" xfId="9056"/>
    <cellStyle name="Total 2 6 4 3 6" xfId="9057"/>
    <cellStyle name="Total 2 6 4 3 7" xfId="9058"/>
    <cellStyle name="Total 2 6 4 3 8" xfId="9059"/>
    <cellStyle name="Total 2 6 4 3 9" xfId="9060"/>
    <cellStyle name="Total 2 6 4 4" xfId="9061"/>
    <cellStyle name="Total 2 6 4 4 2" xfId="9062"/>
    <cellStyle name="Total 2 6 4 4 3" xfId="9063"/>
    <cellStyle name="Total 2 6 4 4 4" xfId="9064"/>
    <cellStyle name="Total 2 6 4 4 5" xfId="9065"/>
    <cellStyle name="Total 2 6 4 4 6" xfId="9066"/>
    <cellStyle name="Total 2 6 4 4 7" xfId="9067"/>
    <cellStyle name="Total 2 6 4 4 8" xfId="9068"/>
    <cellStyle name="Total 2 6 4 4 9" xfId="9069"/>
    <cellStyle name="Total 2 6 4 5" xfId="9070"/>
    <cellStyle name="Total 2 6 4 6" xfId="9071"/>
    <cellStyle name="Total 2 6 4 7" xfId="9072"/>
    <cellStyle name="Total 2 6 4 8" xfId="9073"/>
    <cellStyle name="Total 2 6 4 9" xfId="9074"/>
    <cellStyle name="Total 2 6 5" xfId="9075"/>
    <cellStyle name="Total 2 6 5 10" xfId="9076"/>
    <cellStyle name="Total 2 6 5 11" xfId="9077"/>
    <cellStyle name="Total 2 6 5 12" xfId="9078"/>
    <cellStyle name="Total 2 6 5 13" xfId="9079"/>
    <cellStyle name="Total 2 6 5 2" xfId="9080"/>
    <cellStyle name="Total 2 6 5 2 10" xfId="9081"/>
    <cellStyle name="Total 2 6 5 2 2" xfId="9082"/>
    <cellStyle name="Total 2 6 5 2 2 2" xfId="9083"/>
    <cellStyle name="Total 2 6 5 2 3" xfId="9084"/>
    <cellStyle name="Total 2 6 5 2 4" xfId="9085"/>
    <cellStyle name="Total 2 6 5 2 5" xfId="9086"/>
    <cellStyle name="Total 2 6 5 2 6" xfId="9087"/>
    <cellStyle name="Total 2 6 5 2 7" xfId="9088"/>
    <cellStyle name="Total 2 6 5 2 8" xfId="9089"/>
    <cellStyle name="Total 2 6 5 2 9" xfId="9090"/>
    <cellStyle name="Total 2 6 5 3" xfId="9091"/>
    <cellStyle name="Total 2 6 5 3 10" xfId="9092"/>
    <cellStyle name="Total 2 6 5 3 2" xfId="9093"/>
    <cellStyle name="Total 2 6 5 3 3" xfId="9094"/>
    <cellStyle name="Total 2 6 5 3 4" xfId="9095"/>
    <cellStyle name="Total 2 6 5 3 5" xfId="9096"/>
    <cellStyle name="Total 2 6 5 3 6" xfId="9097"/>
    <cellStyle name="Total 2 6 5 3 7" xfId="9098"/>
    <cellStyle name="Total 2 6 5 3 8" xfId="9099"/>
    <cellStyle name="Total 2 6 5 3 9" xfId="9100"/>
    <cellStyle name="Total 2 6 5 4" xfId="9101"/>
    <cellStyle name="Total 2 6 5 4 2" xfId="9102"/>
    <cellStyle name="Total 2 6 5 4 3" xfId="9103"/>
    <cellStyle name="Total 2 6 5 4 4" xfId="9104"/>
    <cellStyle name="Total 2 6 5 4 5" xfId="9105"/>
    <cellStyle name="Total 2 6 5 4 6" xfId="9106"/>
    <cellStyle name="Total 2 6 5 4 7" xfId="9107"/>
    <cellStyle name="Total 2 6 5 4 8" xfId="9108"/>
    <cellStyle name="Total 2 6 5 4 9" xfId="9109"/>
    <cellStyle name="Total 2 6 5 5" xfId="9110"/>
    <cellStyle name="Total 2 6 5 6" xfId="9111"/>
    <cellStyle name="Total 2 6 5 7" xfId="9112"/>
    <cellStyle name="Total 2 6 5 8" xfId="9113"/>
    <cellStyle name="Total 2 6 5 9" xfId="9114"/>
    <cellStyle name="Total 2 6 6" xfId="9115"/>
    <cellStyle name="Total 2 6 6 10" xfId="9116"/>
    <cellStyle name="Total 2 6 6 2" xfId="9117"/>
    <cellStyle name="Total 2 6 6 2 2" xfId="9118"/>
    <cellStyle name="Total 2 6 6 3" xfId="9119"/>
    <cellStyle name="Total 2 6 6 4" xfId="9120"/>
    <cellStyle name="Total 2 6 6 5" xfId="9121"/>
    <cellStyle name="Total 2 6 6 6" xfId="9122"/>
    <cellStyle name="Total 2 6 6 7" xfId="9123"/>
    <cellStyle name="Total 2 6 6 8" xfId="9124"/>
    <cellStyle name="Total 2 6 6 9" xfId="9125"/>
    <cellStyle name="Total 2 6 7" xfId="9126"/>
    <cellStyle name="Total 2 6 7 10" xfId="9127"/>
    <cellStyle name="Total 2 6 7 2" xfId="9128"/>
    <cellStyle name="Total 2 6 7 3" xfId="9129"/>
    <cellStyle name="Total 2 6 7 4" xfId="9130"/>
    <cellStyle name="Total 2 6 7 5" xfId="9131"/>
    <cellStyle name="Total 2 6 7 6" xfId="9132"/>
    <cellStyle name="Total 2 6 7 7" xfId="9133"/>
    <cellStyle name="Total 2 6 7 8" xfId="9134"/>
    <cellStyle name="Total 2 6 7 9" xfId="9135"/>
    <cellStyle name="Total 2 6 8" xfId="9136"/>
    <cellStyle name="Total 2 6 8 2" xfId="9137"/>
    <cellStyle name="Total 2 6 8 3" xfId="9138"/>
    <cellStyle name="Total 2 6 8 4" xfId="9139"/>
    <cellStyle name="Total 2 6 8 5" xfId="9140"/>
    <cellStyle name="Total 2 6 8 6" xfId="9141"/>
    <cellStyle name="Total 2 6 8 7" xfId="9142"/>
    <cellStyle name="Total 2 6 8 8" xfId="9143"/>
    <cellStyle name="Total 2 6 8 9" xfId="9144"/>
    <cellStyle name="Total 2 6 9" xfId="9145"/>
    <cellStyle name="Total 2 7" xfId="9146"/>
    <cellStyle name="Total 2 7 10" xfId="9147"/>
    <cellStyle name="Total 2 7 11" xfId="9148"/>
    <cellStyle name="Total 2 7 12" xfId="9149"/>
    <cellStyle name="Total 2 7 13" xfId="9150"/>
    <cellStyle name="Total 2 7 14" xfId="9151"/>
    <cellStyle name="Total 2 7 15" xfId="9152"/>
    <cellStyle name="Total 2 7 16" xfId="9153"/>
    <cellStyle name="Total 2 7 17" xfId="9154"/>
    <cellStyle name="Total 2 7 2" xfId="9155"/>
    <cellStyle name="Total 2 7 2 10" xfId="9156"/>
    <cellStyle name="Total 2 7 2 11" xfId="9157"/>
    <cellStyle name="Total 2 7 2 12" xfId="9158"/>
    <cellStyle name="Total 2 7 2 13" xfId="9159"/>
    <cellStyle name="Total 2 7 2 14" xfId="9160"/>
    <cellStyle name="Total 2 7 2 15" xfId="9161"/>
    <cellStyle name="Total 2 7 2 2" xfId="9162"/>
    <cellStyle name="Total 2 7 2 2 10" xfId="9163"/>
    <cellStyle name="Total 2 7 2 2 11" xfId="9164"/>
    <cellStyle name="Total 2 7 2 2 12" xfId="9165"/>
    <cellStyle name="Total 2 7 2 2 13" xfId="9166"/>
    <cellStyle name="Total 2 7 2 2 2" xfId="9167"/>
    <cellStyle name="Total 2 7 2 2 2 10" xfId="9168"/>
    <cellStyle name="Total 2 7 2 2 2 2" xfId="9169"/>
    <cellStyle name="Total 2 7 2 2 2 2 2" xfId="9170"/>
    <cellStyle name="Total 2 7 2 2 2 3" xfId="9171"/>
    <cellStyle name="Total 2 7 2 2 2 4" xfId="9172"/>
    <cellStyle name="Total 2 7 2 2 2 5" xfId="9173"/>
    <cellStyle name="Total 2 7 2 2 2 6" xfId="9174"/>
    <cellStyle name="Total 2 7 2 2 2 7" xfId="9175"/>
    <cellStyle name="Total 2 7 2 2 2 8" xfId="9176"/>
    <cellStyle name="Total 2 7 2 2 2 9" xfId="9177"/>
    <cellStyle name="Total 2 7 2 2 3" xfId="9178"/>
    <cellStyle name="Total 2 7 2 2 3 10" xfId="9179"/>
    <cellStyle name="Total 2 7 2 2 3 2" xfId="9180"/>
    <cellStyle name="Total 2 7 2 2 3 3" xfId="9181"/>
    <cellStyle name="Total 2 7 2 2 3 4" xfId="9182"/>
    <cellStyle name="Total 2 7 2 2 3 5" xfId="9183"/>
    <cellStyle name="Total 2 7 2 2 3 6" xfId="9184"/>
    <cellStyle name="Total 2 7 2 2 3 7" xfId="9185"/>
    <cellStyle name="Total 2 7 2 2 3 8" xfId="9186"/>
    <cellStyle name="Total 2 7 2 2 3 9" xfId="9187"/>
    <cellStyle name="Total 2 7 2 2 4" xfId="9188"/>
    <cellStyle name="Total 2 7 2 2 4 2" xfId="9189"/>
    <cellStyle name="Total 2 7 2 2 4 3" xfId="9190"/>
    <cellStyle name="Total 2 7 2 2 4 4" xfId="9191"/>
    <cellStyle name="Total 2 7 2 2 4 5" xfId="9192"/>
    <cellStyle name="Total 2 7 2 2 4 6" xfId="9193"/>
    <cellStyle name="Total 2 7 2 2 4 7" xfId="9194"/>
    <cellStyle name="Total 2 7 2 2 4 8" xfId="9195"/>
    <cellStyle name="Total 2 7 2 2 4 9" xfId="9196"/>
    <cellStyle name="Total 2 7 2 2 5" xfId="9197"/>
    <cellStyle name="Total 2 7 2 2 6" xfId="9198"/>
    <cellStyle name="Total 2 7 2 2 7" xfId="9199"/>
    <cellStyle name="Total 2 7 2 2 8" xfId="9200"/>
    <cellStyle name="Total 2 7 2 2 9" xfId="9201"/>
    <cellStyle name="Total 2 7 2 3" xfId="9202"/>
    <cellStyle name="Total 2 7 2 3 10" xfId="9203"/>
    <cellStyle name="Total 2 7 2 3 11" xfId="9204"/>
    <cellStyle name="Total 2 7 2 3 12" xfId="9205"/>
    <cellStyle name="Total 2 7 2 3 13" xfId="9206"/>
    <cellStyle name="Total 2 7 2 3 2" xfId="9207"/>
    <cellStyle name="Total 2 7 2 3 2 10" xfId="9208"/>
    <cellStyle name="Total 2 7 2 3 2 2" xfId="9209"/>
    <cellStyle name="Total 2 7 2 3 2 2 2" xfId="9210"/>
    <cellStyle name="Total 2 7 2 3 2 3" xfId="9211"/>
    <cellStyle name="Total 2 7 2 3 2 4" xfId="9212"/>
    <cellStyle name="Total 2 7 2 3 2 5" xfId="9213"/>
    <cellStyle name="Total 2 7 2 3 2 6" xfId="9214"/>
    <cellStyle name="Total 2 7 2 3 2 7" xfId="9215"/>
    <cellStyle name="Total 2 7 2 3 2 8" xfId="9216"/>
    <cellStyle name="Total 2 7 2 3 2 9" xfId="9217"/>
    <cellStyle name="Total 2 7 2 3 3" xfId="9218"/>
    <cellStyle name="Total 2 7 2 3 3 10" xfId="9219"/>
    <cellStyle name="Total 2 7 2 3 3 2" xfId="9220"/>
    <cellStyle name="Total 2 7 2 3 3 3" xfId="9221"/>
    <cellStyle name="Total 2 7 2 3 3 4" xfId="9222"/>
    <cellStyle name="Total 2 7 2 3 3 5" xfId="9223"/>
    <cellStyle name="Total 2 7 2 3 3 6" xfId="9224"/>
    <cellStyle name="Total 2 7 2 3 3 7" xfId="9225"/>
    <cellStyle name="Total 2 7 2 3 3 8" xfId="9226"/>
    <cellStyle name="Total 2 7 2 3 3 9" xfId="9227"/>
    <cellStyle name="Total 2 7 2 3 4" xfId="9228"/>
    <cellStyle name="Total 2 7 2 3 4 2" xfId="9229"/>
    <cellStyle name="Total 2 7 2 3 4 3" xfId="9230"/>
    <cellStyle name="Total 2 7 2 3 4 4" xfId="9231"/>
    <cellStyle name="Total 2 7 2 3 4 5" xfId="9232"/>
    <cellStyle name="Total 2 7 2 3 4 6" xfId="9233"/>
    <cellStyle name="Total 2 7 2 3 4 7" xfId="9234"/>
    <cellStyle name="Total 2 7 2 3 4 8" xfId="9235"/>
    <cellStyle name="Total 2 7 2 3 4 9" xfId="9236"/>
    <cellStyle name="Total 2 7 2 3 5" xfId="9237"/>
    <cellStyle name="Total 2 7 2 3 6" xfId="9238"/>
    <cellStyle name="Total 2 7 2 3 7" xfId="9239"/>
    <cellStyle name="Total 2 7 2 3 8" xfId="9240"/>
    <cellStyle name="Total 2 7 2 3 9" xfId="9241"/>
    <cellStyle name="Total 2 7 2 4" xfId="9242"/>
    <cellStyle name="Total 2 7 2 4 10" xfId="9243"/>
    <cellStyle name="Total 2 7 2 4 2" xfId="9244"/>
    <cellStyle name="Total 2 7 2 4 2 2" xfId="9245"/>
    <cellStyle name="Total 2 7 2 4 3" xfId="9246"/>
    <cellStyle name="Total 2 7 2 4 4" xfId="9247"/>
    <cellStyle name="Total 2 7 2 4 5" xfId="9248"/>
    <cellStyle name="Total 2 7 2 4 6" xfId="9249"/>
    <cellStyle name="Total 2 7 2 4 7" xfId="9250"/>
    <cellStyle name="Total 2 7 2 4 8" xfId="9251"/>
    <cellStyle name="Total 2 7 2 4 9" xfId="9252"/>
    <cellStyle name="Total 2 7 2 5" xfId="9253"/>
    <cellStyle name="Total 2 7 2 5 10" xfId="9254"/>
    <cellStyle name="Total 2 7 2 5 2" xfId="9255"/>
    <cellStyle name="Total 2 7 2 5 3" xfId="9256"/>
    <cellStyle name="Total 2 7 2 5 4" xfId="9257"/>
    <cellStyle name="Total 2 7 2 5 5" xfId="9258"/>
    <cellStyle name="Total 2 7 2 5 6" xfId="9259"/>
    <cellStyle name="Total 2 7 2 5 7" xfId="9260"/>
    <cellStyle name="Total 2 7 2 5 8" xfId="9261"/>
    <cellStyle name="Total 2 7 2 5 9" xfId="9262"/>
    <cellStyle name="Total 2 7 2 6" xfId="9263"/>
    <cellStyle name="Total 2 7 2 6 2" xfId="9264"/>
    <cellStyle name="Total 2 7 2 6 3" xfId="9265"/>
    <cellStyle name="Total 2 7 2 6 4" xfId="9266"/>
    <cellStyle name="Total 2 7 2 6 5" xfId="9267"/>
    <cellStyle name="Total 2 7 2 6 6" xfId="9268"/>
    <cellStyle name="Total 2 7 2 6 7" xfId="9269"/>
    <cellStyle name="Total 2 7 2 6 8" xfId="9270"/>
    <cellStyle name="Total 2 7 2 6 9" xfId="9271"/>
    <cellStyle name="Total 2 7 2 7" xfId="9272"/>
    <cellStyle name="Total 2 7 2 8" xfId="9273"/>
    <cellStyle name="Total 2 7 2 9" xfId="9274"/>
    <cellStyle name="Total 2 7 3" xfId="9275"/>
    <cellStyle name="Total 2 7 3 10" xfId="9276"/>
    <cellStyle name="Total 2 7 3 11" xfId="9277"/>
    <cellStyle name="Total 2 7 3 12" xfId="9278"/>
    <cellStyle name="Total 2 7 3 13" xfId="9279"/>
    <cellStyle name="Total 2 7 3 14" xfId="9280"/>
    <cellStyle name="Total 2 7 3 15" xfId="9281"/>
    <cellStyle name="Total 2 7 3 2" xfId="9282"/>
    <cellStyle name="Total 2 7 3 2 10" xfId="9283"/>
    <cellStyle name="Total 2 7 3 2 11" xfId="9284"/>
    <cellStyle name="Total 2 7 3 2 12" xfId="9285"/>
    <cellStyle name="Total 2 7 3 2 13" xfId="9286"/>
    <cellStyle name="Total 2 7 3 2 2" xfId="9287"/>
    <cellStyle name="Total 2 7 3 2 2 10" xfId="9288"/>
    <cellStyle name="Total 2 7 3 2 2 2" xfId="9289"/>
    <cellStyle name="Total 2 7 3 2 2 2 2" xfId="9290"/>
    <cellStyle name="Total 2 7 3 2 2 3" xfId="9291"/>
    <cellStyle name="Total 2 7 3 2 2 4" xfId="9292"/>
    <cellStyle name="Total 2 7 3 2 2 5" xfId="9293"/>
    <cellStyle name="Total 2 7 3 2 2 6" xfId="9294"/>
    <cellStyle name="Total 2 7 3 2 2 7" xfId="9295"/>
    <cellStyle name="Total 2 7 3 2 2 8" xfId="9296"/>
    <cellStyle name="Total 2 7 3 2 2 9" xfId="9297"/>
    <cellStyle name="Total 2 7 3 2 3" xfId="9298"/>
    <cellStyle name="Total 2 7 3 2 3 10" xfId="9299"/>
    <cellStyle name="Total 2 7 3 2 3 2" xfId="9300"/>
    <cellStyle name="Total 2 7 3 2 3 3" xfId="9301"/>
    <cellStyle name="Total 2 7 3 2 3 4" xfId="9302"/>
    <cellStyle name="Total 2 7 3 2 3 5" xfId="9303"/>
    <cellStyle name="Total 2 7 3 2 3 6" xfId="9304"/>
    <cellStyle name="Total 2 7 3 2 3 7" xfId="9305"/>
    <cellStyle name="Total 2 7 3 2 3 8" xfId="9306"/>
    <cellStyle name="Total 2 7 3 2 3 9" xfId="9307"/>
    <cellStyle name="Total 2 7 3 2 4" xfId="9308"/>
    <cellStyle name="Total 2 7 3 2 4 2" xfId="9309"/>
    <cellStyle name="Total 2 7 3 2 4 3" xfId="9310"/>
    <cellStyle name="Total 2 7 3 2 4 4" xfId="9311"/>
    <cellStyle name="Total 2 7 3 2 4 5" xfId="9312"/>
    <cellStyle name="Total 2 7 3 2 4 6" xfId="9313"/>
    <cellStyle name="Total 2 7 3 2 4 7" xfId="9314"/>
    <cellStyle name="Total 2 7 3 2 4 8" xfId="9315"/>
    <cellStyle name="Total 2 7 3 2 4 9" xfId="9316"/>
    <cellStyle name="Total 2 7 3 2 5" xfId="9317"/>
    <cellStyle name="Total 2 7 3 2 6" xfId="9318"/>
    <cellStyle name="Total 2 7 3 2 7" xfId="9319"/>
    <cellStyle name="Total 2 7 3 2 8" xfId="9320"/>
    <cellStyle name="Total 2 7 3 2 9" xfId="9321"/>
    <cellStyle name="Total 2 7 3 3" xfId="9322"/>
    <cellStyle name="Total 2 7 3 3 10" xfId="9323"/>
    <cellStyle name="Total 2 7 3 3 11" xfId="9324"/>
    <cellStyle name="Total 2 7 3 3 12" xfId="9325"/>
    <cellStyle name="Total 2 7 3 3 13" xfId="9326"/>
    <cellStyle name="Total 2 7 3 3 2" xfId="9327"/>
    <cellStyle name="Total 2 7 3 3 2 10" xfId="9328"/>
    <cellStyle name="Total 2 7 3 3 2 2" xfId="9329"/>
    <cellStyle name="Total 2 7 3 3 2 2 2" xfId="9330"/>
    <cellStyle name="Total 2 7 3 3 2 3" xfId="9331"/>
    <cellStyle name="Total 2 7 3 3 2 4" xfId="9332"/>
    <cellStyle name="Total 2 7 3 3 2 5" xfId="9333"/>
    <cellStyle name="Total 2 7 3 3 2 6" xfId="9334"/>
    <cellStyle name="Total 2 7 3 3 2 7" xfId="9335"/>
    <cellStyle name="Total 2 7 3 3 2 8" xfId="9336"/>
    <cellStyle name="Total 2 7 3 3 2 9" xfId="9337"/>
    <cellStyle name="Total 2 7 3 3 3" xfId="9338"/>
    <cellStyle name="Total 2 7 3 3 3 10" xfId="9339"/>
    <cellStyle name="Total 2 7 3 3 3 2" xfId="9340"/>
    <cellStyle name="Total 2 7 3 3 3 3" xfId="9341"/>
    <cellStyle name="Total 2 7 3 3 3 4" xfId="9342"/>
    <cellStyle name="Total 2 7 3 3 3 5" xfId="9343"/>
    <cellStyle name="Total 2 7 3 3 3 6" xfId="9344"/>
    <cellStyle name="Total 2 7 3 3 3 7" xfId="9345"/>
    <cellStyle name="Total 2 7 3 3 3 8" xfId="9346"/>
    <cellStyle name="Total 2 7 3 3 3 9" xfId="9347"/>
    <cellStyle name="Total 2 7 3 3 4" xfId="9348"/>
    <cellStyle name="Total 2 7 3 3 4 2" xfId="9349"/>
    <cellStyle name="Total 2 7 3 3 4 3" xfId="9350"/>
    <cellStyle name="Total 2 7 3 3 4 4" xfId="9351"/>
    <cellStyle name="Total 2 7 3 3 4 5" xfId="9352"/>
    <cellStyle name="Total 2 7 3 3 4 6" xfId="9353"/>
    <cellStyle name="Total 2 7 3 3 4 7" xfId="9354"/>
    <cellStyle name="Total 2 7 3 3 4 8" xfId="9355"/>
    <cellStyle name="Total 2 7 3 3 4 9" xfId="9356"/>
    <cellStyle name="Total 2 7 3 3 5" xfId="9357"/>
    <cellStyle name="Total 2 7 3 3 6" xfId="9358"/>
    <cellStyle name="Total 2 7 3 3 7" xfId="9359"/>
    <cellStyle name="Total 2 7 3 3 8" xfId="9360"/>
    <cellStyle name="Total 2 7 3 3 9" xfId="9361"/>
    <cellStyle name="Total 2 7 3 4" xfId="9362"/>
    <cellStyle name="Total 2 7 3 4 10" xfId="9363"/>
    <cellStyle name="Total 2 7 3 4 2" xfId="9364"/>
    <cellStyle name="Total 2 7 3 4 2 2" xfId="9365"/>
    <cellStyle name="Total 2 7 3 4 3" xfId="9366"/>
    <cellStyle name="Total 2 7 3 4 4" xfId="9367"/>
    <cellStyle name="Total 2 7 3 4 5" xfId="9368"/>
    <cellStyle name="Total 2 7 3 4 6" xfId="9369"/>
    <cellStyle name="Total 2 7 3 4 7" xfId="9370"/>
    <cellStyle name="Total 2 7 3 4 8" xfId="9371"/>
    <cellStyle name="Total 2 7 3 4 9" xfId="9372"/>
    <cellStyle name="Total 2 7 3 5" xfId="9373"/>
    <cellStyle name="Total 2 7 3 5 10" xfId="9374"/>
    <cellStyle name="Total 2 7 3 5 2" xfId="9375"/>
    <cellStyle name="Total 2 7 3 5 3" xfId="9376"/>
    <cellStyle name="Total 2 7 3 5 4" xfId="9377"/>
    <cellStyle name="Total 2 7 3 5 5" xfId="9378"/>
    <cellStyle name="Total 2 7 3 5 6" xfId="9379"/>
    <cellStyle name="Total 2 7 3 5 7" xfId="9380"/>
    <cellStyle name="Total 2 7 3 5 8" xfId="9381"/>
    <cellStyle name="Total 2 7 3 5 9" xfId="9382"/>
    <cellStyle name="Total 2 7 3 6" xfId="9383"/>
    <cellStyle name="Total 2 7 3 6 2" xfId="9384"/>
    <cellStyle name="Total 2 7 3 6 3" xfId="9385"/>
    <cellStyle name="Total 2 7 3 6 4" xfId="9386"/>
    <cellStyle name="Total 2 7 3 6 5" xfId="9387"/>
    <cellStyle name="Total 2 7 3 6 6" xfId="9388"/>
    <cellStyle name="Total 2 7 3 6 7" xfId="9389"/>
    <cellStyle name="Total 2 7 3 6 8" xfId="9390"/>
    <cellStyle name="Total 2 7 3 6 9" xfId="9391"/>
    <cellStyle name="Total 2 7 3 7" xfId="9392"/>
    <cellStyle name="Total 2 7 3 8" xfId="9393"/>
    <cellStyle name="Total 2 7 3 9" xfId="9394"/>
    <cellStyle name="Total 2 7 4" xfId="9395"/>
    <cellStyle name="Total 2 7 4 10" xfId="9396"/>
    <cellStyle name="Total 2 7 4 11" xfId="9397"/>
    <cellStyle name="Total 2 7 4 12" xfId="9398"/>
    <cellStyle name="Total 2 7 4 13" xfId="9399"/>
    <cellStyle name="Total 2 7 4 2" xfId="9400"/>
    <cellStyle name="Total 2 7 4 2 10" xfId="9401"/>
    <cellStyle name="Total 2 7 4 2 2" xfId="9402"/>
    <cellStyle name="Total 2 7 4 2 2 2" xfId="9403"/>
    <cellStyle name="Total 2 7 4 2 3" xfId="9404"/>
    <cellStyle name="Total 2 7 4 2 4" xfId="9405"/>
    <cellStyle name="Total 2 7 4 2 5" xfId="9406"/>
    <cellStyle name="Total 2 7 4 2 6" xfId="9407"/>
    <cellStyle name="Total 2 7 4 2 7" xfId="9408"/>
    <cellStyle name="Total 2 7 4 2 8" xfId="9409"/>
    <cellStyle name="Total 2 7 4 2 9" xfId="9410"/>
    <cellStyle name="Total 2 7 4 3" xfId="9411"/>
    <cellStyle name="Total 2 7 4 3 10" xfId="9412"/>
    <cellStyle name="Total 2 7 4 3 2" xfId="9413"/>
    <cellStyle name="Total 2 7 4 3 3" xfId="9414"/>
    <cellStyle name="Total 2 7 4 3 4" xfId="9415"/>
    <cellStyle name="Total 2 7 4 3 5" xfId="9416"/>
    <cellStyle name="Total 2 7 4 3 6" xfId="9417"/>
    <cellStyle name="Total 2 7 4 3 7" xfId="9418"/>
    <cellStyle name="Total 2 7 4 3 8" xfId="9419"/>
    <cellStyle name="Total 2 7 4 3 9" xfId="9420"/>
    <cellStyle name="Total 2 7 4 4" xfId="9421"/>
    <cellStyle name="Total 2 7 4 4 2" xfId="9422"/>
    <cellStyle name="Total 2 7 4 4 3" xfId="9423"/>
    <cellStyle name="Total 2 7 4 4 4" xfId="9424"/>
    <cellStyle name="Total 2 7 4 4 5" xfId="9425"/>
    <cellStyle name="Total 2 7 4 4 6" xfId="9426"/>
    <cellStyle name="Total 2 7 4 4 7" xfId="9427"/>
    <cellStyle name="Total 2 7 4 4 8" xfId="9428"/>
    <cellStyle name="Total 2 7 4 4 9" xfId="9429"/>
    <cellStyle name="Total 2 7 4 5" xfId="9430"/>
    <cellStyle name="Total 2 7 4 6" xfId="9431"/>
    <cellStyle name="Total 2 7 4 7" xfId="9432"/>
    <cellStyle name="Total 2 7 4 8" xfId="9433"/>
    <cellStyle name="Total 2 7 4 9" xfId="9434"/>
    <cellStyle name="Total 2 7 5" xfId="9435"/>
    <cellStyle name="Total 2 7 5 10" xfId="9436"/>
    <cellStyle name="Total 2 7 5 11" xfId="9437"/>
    <cellStyle name="Total 2 7 5 12" xfId="9438"/>
    <cellStyle name="Total 2 7 5 13" xfId="9439"/>
    <cellStyle name="Total 2 7 5 2" xfId="9440"/>
    <cellStyle name="Total 2 7 5 2 10" xfId="9441"/>
    <cellStyle name="Total 2 7 5 2 2" xfId="9442"/>
    <cellStyle name="Total 2 7 5 2 2 2" xfId="9443"/>
    <cellStyle name="Total 2 7 5 2 3" xfId="9444"/>
    <cellStyle name="Total 2 7 5 2 4" xfId="9445"/>
    <cellStyle name="Total 2 7 5 2 5" xfId="9446"/>
    <cellStyle name="Total 2 7 5 2 6" xfId="9447"/>
    <cellStyle name="Total 2 7 5 2 7" xfId="9448"/>
    <cellStyle name="Total 2 7 5 2 8" xfId="9449"/>
    <cellStyle name="Total 2 7 5 2 9" xfId="9450"/>
    <cellStyle name="Total 2 7 5 3" xfId="9451"/>
    <cellStyle name="Total 2 7 5 3 10" xfId="9452"/>
    <cellStyle name="Total 2 7 5 3 2" xfId="9453"/>
    <cellStyle name="Total 2 7 5 3 3" xfId="9454"/>
    <cellStyle name="Total 2 7 5 3 4" xfId="9455"/>
    <cellStyle name="Total 2 7 5 3 5" xfId="9456"/>
    <cellStyle name="Total 2 7 5 3 6" xfId="9457"/>
    <cellStyle name="Total 2 7 5 3 7" xfId="9458"/>
    <cellStyle name="Total 2 7 5 3 8" xfId="9459"/>
    <cellStyle name="Total 2 7 5 3 9" xfId="9460"/>
    <cellStyle name="Total 2 7 5 4" xfId="9461"/>
    <cellStyle name="Total 2 7 5 4 2" xfId="9462"/>
    <cellStyle name="Total 2 7 5 4 3" xfId="9463"/>
    <cellStyle name="Total 2 7 5 4 4" xfId="9464"/>
    <cellStyle name="Total 2 7 5 4 5" xfId="9465"/>
    <cellStyle name="Total 2 7 5 4 6" xfId="9466"/>
    <cellStyle name="Total 2 7 5 4 7" xfId="9467"/>
    <cellStyle name="Total 2 7 5 4 8" xfId="9468"/>
    <cellStyle name="Total 2 7 5 4 9" xfId="9469"/>
    <cellStyle name="Total 2 7 5 5" xfId="9470"/>
    <cellStyle name="Total 2 7 5 6" xfId="9471"/>
    <cellStyle name="Total 2 7 5 7" xfId="9472"/>
    <cellStyle name="Total 2 7 5 8" xfId="9473"/>
    <cellStyle name="Total 2 7 5 9" xfId="9474"/>
    <cellStyle name="Total 2 7 6" xfId="9475"/>
    <cellStyle name="Total 2 7 6 10" xfId="9476"/>
    <cellStyle name="Total 2 7 6 2" xfId="9477"/>
    <cellStyle name="Total 2 7 6 2 2" xfId="9478"/>
    <cellStyle name="Total 2 7 6 3" xfId="9479"/>
    <cellStyle name="Total 2 7 6 4" xfId="9480"/>
    <cellStyle name="Total 2 7 6 5" xfId="9481"/>
    <cellStyle name="Total 2 7 6 6" xfId="9482"/>
    <cellStyle name="Total 2 7 6 7" xfId="9483"/>
    <cellStyle name="Total 2 7 6 8" xfId="9484"/>
    <cellStyle name="Total 2 7 6 9" xfId="9485"/>
    <cellStyle name="Total 2 7 7" xfId="9486"/>
    <cellStyle name="Total 2 7 7 10" xfId="9487"/>
    <cellStyle name="Total 2 7 7 2" xfId="9488"/>
    <cellStyle name="Total 2 7 7 3" xfId="9489"/>
    <cellStyle name="Total 2 7 7 4" xfId="9490"/>
    <cellStyle name="Total 2 7 7 5" xfId="9491"/>
    <cellStyle name="Total 2 7 7 6" xfId="9492"/>
    <cellStyle name="Total 2 7 7 7" xfId="9493"/>
    <cellStyle name="Total 2 7 7 8" xfId="9494"/>
    <cellStyle name="Total 2 7 7 9" xfId="9495"/>
    <cellStyle name="Total 2 7 8" xfId="9496"/>
    <cellStyle name="Total 2 7 8 2" xfId="9497"/>
    <cellStyle name="Total 2 7 8 3" xfId="9498"/>
    <cellStyle name="Total 2 7 8 4" xfId="9499"/>
    <cellStyle name="Total 2 7 8 5" xfId="9500"/>
    <cellStyle name="Total 2 7 8 6" xfId="9501"/>
    <cellStyle name="Total 2 7 8 7" xfId="9502"/>
    <cellStyle name="Total 2 7 8 8" xfId="9503"/>
    <cellStyle name="Total 2 7 8 9" xfId="9504"/>
    <cellStyle name="Total 2 7 9" xfId="9505"/>
    <cellStyle name="Total 2 8" xfId="9506"/>
    <cellStyle name="Total 2 8 10" xfId="9507"/>
    <cellStyle name="Total 2 8 11" xfId="9508"/>
    <cellStyle name="Total 2 8 12" xfId="9509"/>
    <cellStyle name="Total 2 8 13" xfId="9510"/>
    <cellStyle name="Total 2 8 14" xfId="9511"/>
    <cellStyle name="Total 2 8 15" xfId="9512"/>
    <cellStyle name="Total 2 8 2" xfId="9513"/>
    <cellStyle name="Total 2 8 2 10" xfId="9514"/>
    <cellStyle name="Total 2 8 2 11" xfId="9515"/>
    <cellStyle name="Total 2 8 2 12" xfId="9516"/>
    <cellStyle name="Total 2 8 2 13" xfId="9517"/>
    <cellStyle name="Total 2 8 2 2" xfId="9518"/>
    <cellStyle name="Total 2 8 2 2 10" xfId="9519"/>
    <cellStyle name="Total 2 8 2 2 2" xfId="9520"/>
    <cellStyle name="Total 2 8 2 2 2 2" xfId="9521"/>
    <cellStyle name="Total 2 8 2 2 3" xfId="9522"/>
    <cellStyle name="Total 2 8 2 2 4" xfId="9523"/>
    <cellStyle name="Total 2 8 2 2 5" xfId="9524"/>
    <cellStyle name="Total 2 8 2 2 6" xfId="9525"/>
    <cellStyle name="Total 2 8 2 2 7" xfId="9526"/>
    <cellStyle name="Total 2 8 2 2 8" xfId="9527"/>
    <cellStyle name="Total 2 8 2 2 9" xfId="9528"/>
    <cellStyle name="Total 2 8 2 3" xfId="9529"/>
    <cellStyle name="Total 2 8 2 3 10" xfId="9530"/>
    <cellStyle name="Total 2 8 2 3 2" xfId="9531"/>
    <cellStyle name="Total 2 8 2 3 3" xfId="9532"/>
    <cellStyle name="Total 2 8 2 3 4" xfId="9533"/>
    <cellStyle name="Total 2 8 2 3 5" xfId="9534"/>
    <cellStyle name="Total 2 8 2 3 6" xfId="9535"/>
    <cellStyle name="Total 2 8 2 3 7" xfId="9536"/>
    <cellStyle name="Total 2 8 2 3 8" xfId="9537"/>
    <cellStyle name="Total 2 8 2 3 9" xfId="9538"/>
    <cellStyle name="Total 2 8 2 4" xfId="9539"/>
    <cellStyle name="Total 2 8 2 4 2" xfId="9540"/>
    <cellStyle name="Total 2 8 2 4 3" xfId="9541"/>
    <cellStyle name="Total 2 8 2 4 4" xfId="9542"/>
    <cellStyle name="Total 2 8 2 4 5" xfId="9543"/>
    <cellStyle name="Total 2 8 2 4 6" xfId="9544"/>
    <cellStyle name="Total 2 8 2 4 7" xfId="9545"/>
    <cellStyle name="Total 2 8 2 4 8" xfId="9546"/>
    <cellStyle name="Total 2 8 2 4 9" xfId="9547"/>
    <cellStyle name="Total 2 8 2 5" xfId="9548"/>
    <cellStyle name="Total 2 8 2 6" xfId="9549"/>
    <cellStyle name="Total 2 8 2 7" xfId="9550"/>
    <cellStyle name="Total 2 8 2 8" xfId="9551"/>
    <cellStyle name="Total 2 8 2 9" xfId="9552"/>
    <cellStyle name="Total 2 8 3" xfId="9553"/>
    <cellStyle name="Total 2 8 3 10" xfId="9554"/>
    <cellStyle name="Total 2 8 3 11" xfId="9555"/>
    <cellStyle name="Total 2 8 3 12" xfId="9556"/>
    <cellStyle name="Total 2 8 3 13" xfId="9557"/>
    <cellStyle name="Total 2 8 3 2" xfId="9558"/>
    <cellStyle name="Total 2 8 3 2 10" xfId="9559"/>
    <cellStyle name="Total 2 8 3 2 2" xfId="9560"/>
    <cellStyle name="Total 2 8 3 2 2 2" xfId="9561"/>
    <cellStyle name="Total 2 8 3 2 3" xfId="9562"/>
    <cellStyle name="Total 2 8 3 2 4" xfId="9563"/>
    <cellStyle name="Total 2 8 3 2 5" xfId="9564"/>
    <cellStyle name="Total 2 8 3 2 6" xfId="9565"/>
    <cellStyle name="Total 2 8 3 2 7" xfId="9566"/>
    <cellStyle name="Total 2 8 3 2 8" xfId="9567"/>
    <cellStyle name="Total 2 8 3 2 9" xfId="9568"/>
    <cellStyle name="Total 2 8 3 3" xfId="9569"/>
    <cellStyle name="Total 2 8 3 3 10" xfId="9570"/>
    <cellStyle name="Total 2 8 3 3 2" xfId="9571"/>
    <cellStyle name="Total 2 8 3 3 3" xfId="9572"/>
    <cellStyle name="Total 2 8 3 3 4" xfId="9573"/>
    <cellStyle name="Total 2 8 3 3 5" xfId="9574"/>
    <cellStyle name="Total 2 8 3 3 6" xfId="9575"/>
    <cellStyle name="Total 2 8 3 3 7" xfId="9576"/>
    <cellStyle name="Total 2 8 3 3 8" xfId="9577"/>
    <cellStyle name="Total 2 8 3 3 9" xfId="9578"/>
    <cellStyle name="Total 2 8 3 4" xfId="9579"/>
    <cellStyle name="Total 2 8 3 4 2" xfId="9580"/>
    <cellStyle name="Total 2 8 3 4 3" xfId="9581"/>
    <cellStyle name="Total 2 8 3 4 4" xfId="9582"/>
    <cellStyle name="Total 2 8 3 4 5" xfId="9583"/>
    <cellStyle name="Total 2 8 3 4 6" xfId="9584"/>
    <cellStyle name="Total 2 8 3 4 7" xfId="9585"/>
    <cellStyle name="Total 2 8 3 4 8" xfId="9586"/>
    <cellStyle name="Total 2 8 3 4 9" xfId="9587"/>
    <cellStyle name="Total 2 8 3 5" xfId="9588"/>
    <cellStyle name="Total 2 8 3 6" xfId="9589"/>
    <cellStyle name="Total 2 8 3 7" xfId="9590"/>
    <cellStyle name="Total 2 8 3 8" xfId="9591"/>
    <cellStyle name="Total 2 8 3 9" xfId="9592"/>
    <cellStyle name="Total 2 8 4" xfId="9593"/>
    <cellStyle name="Total 2 8 4 10" xfId="9594"/>
    <cellStyle name="Total 2 8 4 2" xfId="9595"/>
    <cellStyle name="Total 2 8 4 2 2" xfId="9596"/>
    <cellStyle name="Total 2 8 4 3" xfId="9597"/>
    <cellStyle name="Total 2 8 4 4" xfId="9598"/>
    <cellStyle name="Total 2 8 4 5" xfId="9599"/>
    <cellStyle name="Total 2 8 4 6" xfId="9600"/>
    <cellStyle name="Total 2 8 4 7" xfId="9601"/>
    <cellStyle name="Total 2 8 4 8" xfId="9602"/>
    <cellStyle name="Total 2 8 4 9" xfId="9603"/>
    <cellStyle name="Total 2 8 5" xfId="9604"/>
    <cellStyle name="Total 2 8 5 10" xfId="9605"/>
    <cellStyle name="Total 2 8 5 2" xfId="9606"/>
    <cellStyle name="Total 2 8 5 3" xfId="9607"/>
    <cellStyle name="Total 2 8 5 4" xfId="9608"/>
    <cellStyle name="Total 2 8 5 5" xfId="9609"/>
    <cellStyle name="Total 2 8 5 6" xfId="9610"/>
    <cellStyle name="Total 2 8 5 7" xfId="9611"/>
    <cellStyle name="Total 2 8 5 8" xfId="9612"/>
    <cellStyle name="Total 2 8 5 9" xfId="9613"/>
    <cellStyle name="Total 2 8 6" xfId="9614"/>
    <cellStyle name="Total 2 8 6 2" xfId="9615"/>
    <cellStyle name="Total 2 8 6 3" xfId="9616"/>
    <cellStyle name="Total 2 8 6 4" xfId="9617"/>
    <cellStyle name="Total 2 8 6 5" xfId="9618"/>
    <cellStyle name="Total 2 8 6 6" xfId="9619"/>
    <cellStyle name="Total 2 8 6 7" xfId="9620"/>
    <cellStyle name="Total 2 8 6 8" xfId="9621"/>
    <cellStyle name="Total 2 8 6 9" xfId="9622"/>
    <cellStyle name="Total 2 8 7" xfId="9623"/>
    <cellStyle name="Total 2 8 8" xfId="9624"/>
    <cellStyle name="Total 2 8 9" xfId="9625"/>
    <cellStyle name="Total 2 9" xfId="9626"/>
    <cellStyle name="Total 2 9 10" xfId="9627"/>
    <cellStyle name="Total 2 9 11" xfId="9628"/>
    <cellStyle name="Total 2 9 12" xfId="9629"/>
    <cellStyle name="Total 2 9 13" xfId="9630"/>
    <cellStyle name="Total 2 9 14" xfId="9631"/>
    <cellStyle name="Total 2 9 15" xfId="9632"/>
    <cellStyle name="Total 2 9 2" xfId="9633"/>
    <cellStyle name="Total 2 9 2 10" xfId="9634"/>
    <cellStyle name="Total 2 9 2 11" xfId="9635"/>
    <cellStyle name="Total 2 9 2 12" xfId="9636"/>
    <cellStyle name="Total 2 9 2 13" xfId="9637"/>
    <cellStyle name="Total 2 9 2 2" xfId="9638"/>
    <cellStyle name="Total 2 9 2 2 10" xfId="9639"/>
    <cellStyle name="Total 2 9 2 2 2" xfId="9640"/>
    <cellStyle name="Total 2 9 2 2 2 2" xfId="9641"/>
    <cellStyle name="Total 2 9 2 2 3" xfId="9642"/>
    <cellStyle name="Total 2 9 2 2 4" xfId="9643"/>
    <cellStyle name="Total 2 9 2 2 5" xfId="9644"/>
    <cellStyle name="Total 2 9 2 2 6" xfId="9645"/>
    <cellStyle name="Total 2 9 2 2 7" xfId="9646"/>
    <cellStyle name="Total 2 9 2 2 8" xfId="9647"/>
    <cellStyle name="Total 2 9 2 2 9" xfId="9648"/>
    <cellStyle name="Total 2 9 2 3" xfId="9649"/>
    <cellStyle name="Total 2 9 2 3 10" xfId="9650"/>
    <cellStyle name="Total 2 9 2 3 2" xfId="9651"/>
    <cellStyle name="Total 2 9 2 3 3" xfId="9652"/>
    <cellStyle name="Total 2 9 2 3 4" xfId="9653"/>
    <cellStyle name="Total 2 9 2 3 5" xfId="9654"/>
    <cellStyle name="Total 2 9 2 3 6" xfId="9655"/>
    <cellStyle name="Total 2 9 2 3 7" xfId="9656"/>
    <cellStyle name="Total 2 9 2 3 8" xfId="9657"/>
    <cellStyle name="Total 2 9 2 3 9" xfId="9658"/>
    <cellStyle name="Total 2 9 2 4" xfId="9659"/>
    <cellStyle name="Total 2 9 2 4 2" xfId="9660"/>
    <cellStyle name="Total 2 9 2 4 3" xfId="9661"/>
    <cellStyle name="Total 2 9 2 4 4" xfId="9662"/>
    <cellStyle name="Total 2 9 2 4 5" xfId="9663"/>
    <cellStyle name="Total 2 9 2 4 6" xfId="9664"/>
    <cellStyle name="Total 2 9 2 4 7" xfId="9665"/>
    <cellStyle name="Total 2 9 2 4 8" xfId="9666"/>
    <cellStyle name="Total 2 9 2 4 9" xfId="9667"/>
    <cellStyle name="Total 2 9 2 5" xfId="9668"/>
    <cellStyle name="Total 2 9 2 6" xfId="9669"/>
    <cellStyle name="Total 2 9 2 7" xfId="9670"/>
    <cellStyle name="Total 2 9 2 8" xfId="9671"/>
    <cellStyle name="Total 2 9 2 9" xfId="9672"/>
    <cellStyle name="Total 2 9 3" xfId="9673"/>
    <cellStyle name="Total 2 9 3 10" xfId="9674"/>
    <cellStyle name="Total 2 9 3 11" xfId="9675"/>
    <cellStyle name="Total 2 9 3 12" xfId="9676"/>
    <cellStyle name="Total 2 9 3 13" xfId="9677"/>
    <cellStyle name="Total 2 9 3 2" xfId="9678"/>
    <cellStyle name="Total 2 9 3 2 10" xfId="9679"/>
    <cellStyle name="Total 2 9 3 2 2" xfId="9680"/>
    <cellStyle name="Total 2 9 3 2 2 2" xfId="9681"/>
    <cellStyle name="Total 2 9 3 2 3" xfId="9682"/>
    <cellStyle name="Total 2 9 3 2 4" xfId="9683"/>
    <cellStyle name="Total 2 9 3 2 5" xfId="9684"/>
    <cellStyle name="Total 2 9 3 2 6" xfId="9685"/>
    <cellStyle name="Total 2 9 3 2 7" xfId="9686"/>
    <cellStyle name="Total 2 9 3 2 8" xfId="9687"/>
    <cellStyle name="Total 2 9 3 2 9" xfId="9688"/>
    <cellStyle name="Total 2 9 3 3" xfId="9689"/>
    <cellStyle name="Total 2 9 3 3 10" xfId="9690"/>
    <cellStyle name="Total 2 9 3 3 2" xfId="9691"/>
    <cellStyle name="Total 2 9 3 3 3" xfId="9692"/>
    <cellStyle name="Total 2 9 3 3 4" xfId="9693"/>
    <cellStyle name="Total 2 9 3 3 5" xfId="9694"/>
    <cellStyle name="Total 2 9 3 3 6" xfId="9695"/>
    <cellStyle name="Total 2 9 3 3 7" xfId="9696"/>
    <cellStyle name="Total 2 9 3 3 8" xfId="9697"/>
    <cellStyle name="Total 2 9 3 3 9" xfId="9698"/>
    <cellStyle name="Total 2 9 3 4" xfId="9699"/>
    <cellStyle name="Total 2 9 3 4 2" xfId="9700"/>
    <cellStyle name="Total 2 9 3 4 3" xfId="9701"/>
    <cellStyle name="Total 2 9 3 4 4" xfId="9702"/>
    <cellStyle name="Total 2 9 3 4 5" xfId="9703"/>
    <cellStyle name="Total 2 9 3 4 6" xfId="9704"/>
    <cellStyle name="Total 2 9 3 4 7" xfId="9705"/>
    <cellStyle name="Total 2 9 3 4 8" xfId="9706"/>
    <cellStyle name="Total 2 9 3 4 9" xfId="9707"/>
    <cellStyle name="Total 2 9 3 5" xfId="9708"/>
    <cellStyle name="Total 2 9 3 6" xfId="9709"/>
    <cellStyle name="Total 2 9 3 7" xfId="9710"/>
    <cellStyle name="Total 2 9 3 8" xfId="9711"/>
    <cellStyle name="Total 2 9 3 9" xfId="9712"/>
    <cellStyle name="Total 2 9 4" xfId="9713"/>
    <cellStyle name="Total 2 9 4 10" xfId="9714"/>
    <cellStyle name="Total 2 9 4 2" xfId="9715"/>
    <cellStyle name="Total 2 9 4 2 2" xfId="9716"/>
    <cellStyle name="Total 2 9 4 3" xfId="9717"/>
    <cellStyle name="Total 2 9 4 4" xfId="9718"/>
    <cellStyle name="Total 2 9 4 5" xfId="9719"/>
    <cellStyle name="Total 2 9 4 6" xfId="9720"/>
    <cellStyle name="Total 2 9 4 7" xfId="9721"/>
    <cellStyle name="Total 2 9 4 8" xfId="9722"/>
    <cellStyle name="Total 2 9 4 9" xfId="9723"/>
    <cellStyle name="Total 2 9 5" xfId="9724"/>
    <cellStyle name="Total 2 9 5 10" xfId="9725"/>
    <cellStyle name="Total 2 9 5 2" xfId="9726"/>
    <cellStyle name="Total 2 9 5 3" xfId="9727"/>
    <cellStyle name="Total 2 9 5 4" xfId="9728"/>
    <cellStyle name="Total 2 9 5 5" xfId="9729"/>
    <cellStyle name="Total 2 9 5 6" xfId="9730"/>
    <cellStyle name="Total 2 9 5 7" xfId="9731"/>
    <cellStyle name="Total 2 9 5 8" xfId="9732"/>
    <cellStyle name="Total 2 9 5 9" xfId="9733"/>
    <cellStyle name="Total 2 9 6" xfId="9734"/>
    <cellStyle name="Total 2 9 6 2" xfId="9735"/>
    <cellStyle name="Total 2 9 6 3" xfId="9736"/>
    <cellStyle name="Total 2 9 6 4" xfId="9737"/>
    <cellStyle name="Total 2 9 6 5" xfId="9738"/>
    <cellStyle name="Total 2 9 6 6" xfId="9739"/>
    <cellStyle name="Total 2 9 6 7" xfId="9740"/>
    <cellStyle name="Total 2 9 6 8" xfId="9741"/>
    <cellStyle name="Total 2 9 6 9" xfId="9742"/>
    <cellStyle name="Total 2 9 7" xfId="9743"/>
    <cellStyle name="Total 2 9 8" xfId="9744"/>
    <cellStyle name="Total 2 9 9" xfId="9745"/>
    <cellStyle name="Total 3" xfId="9746"/>
    <cellStyle name="Warning Text 2" xfId="9747"/>
    <cellStyle name="Warning Text 3" xfId="9748"/>
    <cellStyle name="year" xfId="9749"/>
    <cellStyle name="year 2" xfId="9750"/>
    <cellStyle name="year 2 2" xfId="9751"/>
    <cellStyle name="year 3" xfId="9752"/>
    <cellStyle name="year_29(d) - Gas extensions -tariffs" xfId="99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ustomXml" Target="../customXml/item3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274320</xdr:colOff>
      <xdr:row>56</xdr:row>
      <xdr:rowOff>67310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7589520" cy="107353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0</xdr:row>
      <xdr:rowOff>19050</xdr:rowOff>
    </xdr:from>
    <xdr:to>
      <xdr:col>12</xdr:col>
      <xdr:colOff>247650</xdr:colOff>
      <xdr:row>8</xdr:row>
      <xdr:rowOff>0</xdr:rowOff>
    </xdr:to>
    <xdr:sp macro="" textlink="">
      <xdr:nvSpPr>
        <xdr:cNvPr id="3" name="TextBox 2"/>
        <xdr:cNvSpPr txBox="1"/>
      </xdr:nvSpPr>
      <xdr:spPr>
        <a:xfrm>
          <a:off x="0" y="19050"/>
          <a:ext cx="7562850" cy="1504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AU" sz="3000" b="0">
              <a:solidFill>
                <a:srgbClr val="002060"/>
              </a:solidFill>
            </a:rPr>
            <a:t>STPIS</a:t>
          </a:r>
          <a:r>
            <a:rPr lang="en-AU" sz="3000" b="0" baseline="0">
              <a:solidFill>
                <a:srgbClr val="002060"/>
              </a:solidFill>
            </a:rPr>
            <a:t> Targets and Incentive Rates</a:t>
          </a:r>
        </a:p>
        <a:p>
          <a:pPr algn="r"/>
          <a:r>
            <a:rPr lang="en-AU" sz="3000" b="0" baseline="0">
              <a:solidFill>
                <a:srgbClr val="002060"/>
              </a:solidFill>
            </a:rPr>
            <a:t>2020-25</a:t>
          </a:r>
        </a:p>
        <a:p>
          <a:pPr algn="r"/>
          <a:r>
            <a:rPr lang="en-AU" sz="1800" baseline="0">
              <a:solidFill>
                <a:schemeClr val="bg1">
                  <a:lumMod val="50000"/>
                </a:schemeClr>
              </a:solidFill>
            </a:rPr>
            <a:t>January 2019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29</xdr:row>
      <xdr:rowOff>143996</xdr:rowOff>
    </xdr:from>
    <xdr:to>
      <xdr:col>3</xdr:col>
      <xdr:colOff>404382</xdr:colOff>
      <xdr:row>43</xdr:row>
      <xdr:rowOff>147919</xdr:rowOff>
    </xdr:to>
    <xdr:grpSp>
      <xdr:nvGrpSpPr>
        <xdr:cNvPr id="9" name="Group 8"/>
        <xdr:cNvGrpSpPr/>
      </xdr:nvGrpSpPr>
      <xdr:grpSpPr>
        <a:xfrm>
          <a:off x="491381" y="5241576"/>
          <a:ext cx="2910890" cy="2409285"/>
          <a:chOff x="74249" y="0"/>
          <a:chExt cx="4723352" cy="3665335"/>
        </a:xfrm>
      </xdr:grpSpPr>
      <xdr:pic>
        <xdr:nvPicPr>
          <xdr:cNvPr id="10" name="Picture 9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4249" y="0"/>
            <a:ext cx="4723352" cy="1869281"/>
          </a:xfrm>
          <a:prstGeom prst="rect">
            <a:avLst/>
          </a:prstGeom>
        </xdr:spPr>
      </xdr:pic>
      <xdr:pic>
        <xdr:nvPicPr>
          <xdr:cNvPr id="11" name="Picture 10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5725" y="1850231"/>
            <a:ext cx="4691063" cy="1815104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RIMDATA\TRIM\TEMP\HPTRIM.1380\D13%20149663%20%20FINAL%20-%20United%20Energy%20STPIS%20Compliance%20Model%202012%20including%20amended%20telephone%20answering%20data%20-%2020131025(2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CCC\Forward%20CAPEX\Pro%20Forma%20Rev%2004%20PT%206_10_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69258\Local%20Settings\Temporary%20Internet%20Files\OLK5D\Substations%20Budget%2017%20Au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/am/ew/CA%20RIN%20201314/2.5%20Connections%20-%20Working%20Folder%202013_14/EECL%201314%20CARIN%20Consolidated%20unprot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RIMDATA\TRIM\TEMP\HPTRIM.284\t0MZHKP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/Group%20-%20Distribution%20Business/Network/Maintenance%20Standards/Network%20Refurbishment/AER/ZZ%20Cat%20Anal%20RIN/Calibration%20Calcs%20and%20Percentages%20for%20Template%202.2%20v0.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porting%20Area\2014-2015\06_RINS\_Reset%20RIN\Supplied%20to%20Regulators\Templates\QLD%20reset%20RIN%202015-20%20%20Consolidated%20Information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ollab/ResetRIN/EECL%20Reset%20RIN%20data/DNSP%202021-25%20-%20Pre%20Draft%20Reset%20RIN%20-%20Workbook%201%20Regulatory%20determination%20templates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rvpwxfs01\home$\Documents%20and%20Settings\Kjo\Local%20Settings\Temporary%20Internet%20Files\OLK7B3\ARC%20Compliance%20Model%20-%202010-11%20ActewAG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CCC\Network%20Asset%20Replacement\Substations\6%20oct%2004%20Working%20Substations%20Budge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CCC\TG%20Capital%20Works%20Budget\August%20Rev00%20Project%20List%20-%20incl%20PDR%20Dates%20rev05%20-%20High%20leve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CCC\Chris%20Discussion\FoRward%20CAPEX%20Rev%2003-p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Inputs"/>
      <sheetName val="Actual Performance"/>
      <sheetName val="S-factor"/>
      <sheetName val="Customer numbers"/>
      <sheetName val="2011 - STPIS Exclusions"/>
      <sheetName val="2012 - STPIS Exclusions"/>
      <sheetName val="2011 - Major Event Days"/>
      <sheetName val="2012 - Major Event Days"/>
      <sheetName val="2011 - Daily Performance Data"/>
      <sheetName val="2012 - Telephone Answering"/>
      <sheetName val="2012 - Daily Performance Data"/>
      <sheetName val="2011 - Telephone Answering"/>
      <sheetName val="STPIS Performance Calculations"/>
    </sheetNames>
    <sheetDataSet>
      <sheetData sheetId="0" refreshError="1">
        <row r="6">
          <cell r="D6">
            <v>0.05</v>
          </cell>
        </row>
        <row r="7">
          <cell r="D7">
            <v>-0.05</v>
          </cell>
        </row>
        <row r="9">
          <cell r="D9">
            <v>0.01</v>
          </cell>
        </row>
        <row r="10">
          <cell r="D10">
            <v>-0.01</v>
          </cell>
        </row>
        <row r="12">
          <cell r="D12">
            <v>5.0000000000000001E-3</v>
          </cell>
        </row>
        <row r="13">
          <cell r="D13">
            <v>-5.0000000000000001E-3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ource Data"/>
      <sheetName val="Network Capex ACCC Submission"/>
      <sheetName val="Printout Source Data"/>
      <sheetName val="Printout Project Type"/>
      <sheetName val="Lead times"/>
      <sheetName val="Summary Network Costs"/>
      <sheetName val="Conso Proj Des Final"/>
      <sheetName val="All Details"/>
    </sheetNames>
    <sheetDataSet>
      <sheetData sheetId="0" refreshError="1"/>
      <sheetData sheetId="1" refreshError="1">
        <row r="58">
          <cell r="A58">
            <v>1</v>
          </cell>
          <cell r="B58" t="str">
            <v>Newcastle and Lower North Coast Supply - Committed</v>
          </cell>
          <cell r="C58">
            <v>1</v>
          </cell>
          <cell r="E58">
            <v>39</v>
          </cell>
          <cell r="H58">
            <v>11</v>
          </cell>
          <cell r="I58" t="str">
            <v>Transformer Replace</v>
          </cell>
          <cell r="N58" t="str">
            <v>Committed</v>
          </cell>
          <cell r="O58" t="str">
            <v>Establishment of Waratah West 330/132kV Sub - Contract</v>
          </cell>
          <cell r="P58" t="str">
            <v>330SS</v>
          </cell>
          <cell r="Q58" t="str">
            <v>Northern</v>
          </cell>
          <cell r="R58">
            <v>18.57</v>
          </cell>
          <cell r="S58">
            <v>4.0199999999999996</v>
          </cell>
        </row>
        <row r="59">
          <cell r="A59">
            <v>2</v>
          </cell>
          <cell r="B59" t="str">
            <v>Sydney West SVC</v>
          </cell>
          <cell r="C59">
            <v>1</v>
          </cell>
          <cell r="E59">
            <v>55</v>
          </cell>
          <cell r="H59">
            <v>11</v>
          </cell>
          <cell r="I59" t="str">
            <v>Transformer Replace</v>
          </cell>
          <cell r="N59" t="str">
            <v>Committed</v>
          </cell>
          <cell r="O59" t="str">
            <v>Sydney West SVC - Contract</v>
          </cell>
          <cell r="P59" t="str">
            <v>SVC</v>
          </cell>
          <cell r="Q59" t="str">
            <v>Central</v>
          </cell>
          <cell r="R59">
            <v>26.9</v>
          </cell>
          <cell r="S59">
            <v>3.6</v>
          </cell>
          <cell r="T59">
            <v>2.9000000000000001E-2</v>
          </cell>
        </row>
        <row r="60">
          <cell r="A60">
            <v>3</v>
          </cell>
          <cell r="B60" t="str">
            <v>Tuggerah Sterland Line Upgrade</v>
          </cell>
          <cell r="C60">
            <v>1</v>
          </cell>
          <cell r="E60">
            <v>63</v>
          </cell>
          <cell r="H60">
            <v>11</v>
          </cell>
          <cell r="I60" t="str">
            <v>Transformer Replace</v>
          </cell>
          <cell r="N60" t="str">
            <v>Committed</v>
          </cell>
          <cell r="O60" t="str">
            <v>Tuggerah Streland Upgrade</v>
          </cell>
          <cell r="P60" t="str">
            <v>TL REF</v>
          </cell>
          <cell r="Q60" t="str">
            <v>Northern</v>
          </cell>
          <cell r="R60">
            <v>14.23</v>
          </cell>
          <cell r="S60">
            <v>1.64</v>
          </cell>
        </row>
        <row r="61">
          <cell r="A61">
            <v>4</v>
          </cell>
          <cell r="B61" t="str">
            <v>Yass 330 kV Substation Equipment Replacement</v>
          </cell>
          <cell r="C61">
            <v>1</v>
          </cell>
          <cell r="E61">
            <v>68</v>
          </cell>
          <cell r="H61">
            <v>11</v>
          </cell>
          <cell r="I61" t="str">
            <v>Transformer Replace</v>
          </cell>
          <cell r="N61" t="str">
            <v>Committed</v>
          </cell>
          <cell r="O61" t="str">
            <v>Yass 330kV Substation Refurbishment - Contract</v>
          </cell>
          <cell r="P61" t="str">
            <v>330SS</v>
          </cell>
          <cell r="Q61" t="str">
            <v>Southern</v>
          </cell>
          <cell r="R61">
            <v>38.67</v>
          </cell>
          <cell r="S61">
            <v>13.9</v>
          </cell>
        </row>
        <row r="62">
          <cell r="A62">
            <v>5</v>
          </cell>
          <cell r="B62" t="str">
            <v>Substation Projects - Miscellaneous</v>
          </cell>
          <cell r="C62">
            <v>1</v>
          </cell>
          <cell r="E62">
            <v>68</v>
          </cell>
          <cell r="H62">
            <v>11</v>
          </cell>
          <cell r="I62" t="str">
            <v>Transformer Replace</v>
          </cell>
          <cell r="N62" t="str">
            <v>Committed</v>
          </cell>
          <cell r="O62" t="str">
            <v>Substation Projects - Miscellaneous</v>
          </cell>
          <cell r="P62" t="str">
            <v>330SS</v>
          </cell>
          <cell r="Q62" t="str">
            <v>Various</v>
          </cell>
          <cell r="R62">
            <v>34.700000000000003</v>
          </cell>
          <cell r="S62">
            <v>1.49</v>
          </cell>
        </row>
        <row r="63">
          <cell r="A63">
            <v>6</v>
          </cell>
          <cell r="B63" t="str">
            <v>SNOVIC Upgrades</v>
          </cell>
          <cell r="C63">
            <v>1</v>
          </cell>
          <cell r="E63">
            <v>39</v>
          </cell>
          <cell r="H63">
            <v>11</v>
          </cell>
          <cell r="I63" t="str">
            <v>Transformer Replace</v>
          </cell>
          <cell r="N63" t="str">
            <v>Committed</v>
          </cell>
          <cell r="O63" t="str">
            <v>SNOVIC Upgrade</v>
          </cell>
          <cell r="P63" t="str">
            <v>330SS</v>
          </cell>
          <cell r="Q63" t="str">
            <v>Northern</v>
          </cell>
          <cell r="R63">
            <v>2.58</v>
          </cell>
          <cell r="S63">
            <v>1.55E-2</v>
          </cell>
        </row>
        <row r="64">
          <cell r="A64">
            <v>7</v>
          </cell>
          <cell r="B64" t="str">
            <v>Koolkhan 132/66kV Substation - Upgrade</v>
          </cell>
          <cell r="C64">
            <v>1</v>
          </cell>
          <cell r="E64">
            <v>39</v>
          </cell>
          <cell r="H64">
            <v>11</v>
          </cell>
          <cell r="I64" t="str">
            <v>Transformer Replace</v>
          </cell>
          <cell r="N64" t="str">
            <v>Committed</v>
          </cell>
          <cell r="O64" t="str">
            <v>Koolkhan 132/66kV Substation - Upgrade</v>
          </cell>
          <cell r="P64" t="str">
            <v>330SS</v>
          </cell>
          <cell r="Q64" t="str">
            <v>Northern</v>
          </cell>
          <cell r="R64">
            <v>4.4980000000000002</v>
          </cell>
          <cell r="S64">
            <v>0.50600000000000001</v>
          </cell>
        </row>
        <row r="65">
          <cell r="A65">
            <v>8</v>
          </cell>
          <cell r="B65" t="str">
            <v>Communications Upgrades</v>
          </cell>
          <cell r="C65">
            <v>1</v>
          </cell>
          <cell r="E65">
            <v>39</v>
          </cell>
          <cell r="H65">
            <v>11</v>
          </cell>
          <cell r="I65" t="str">
            <v>Transformer Replace</v>
          </cell>
          <cell r="N65" t="str">
            <v>Committed</v>
          </cell>
          <cell r="O65" t="str">
            <v>Communications Upgrades</v>
          </cell>
          <cell r="P65" t="str">
            <v>Tech Serv</v>
          </cell>
          <cell r="Q65" t="str">
            <v>Various</v>
          </cell>
          <cell r="R65">
            <v>25.5</v>
          </cell>
          <cell r="S65">
            <v>5.4</v>
          </cell>
          <cell r="T65">
            <v>6.5</v>
          </cell>
          <cell r="U65">
            <v>6</v>
          </cell>
          <cell r="V65">
            <v>3.5</v>
          </cell>
        </row>
        <row r="66">
          <cell r="A66">
            <v>9</v>
          </cell>
        </row>
        <row r="67">
          <cell r="A67">
            <v>10</v>
          </cell>
        </row>
        <row r="68">
          <cell r="A68">
            <v>11</v>
          </cell>
        </row>
        <row r="69">
          <cell r="A69">
            <v>12</v>
          </cell>
          <cell r="B69" t="str">
            <v>Wollar - Wellington 330 kV Line &amp; Wollar 330 kV Sw Stn</v>
          </cell>
          <cell r="C69">
            <v>1</v>
          </cell>
          <cell r="E69">
            <v>64</v>
          </cell>
          <cell r="H69">
            <v>11</v>
          </cell>
          <cell r="I69" t="str">
            <v>Transformer Replace</v>
          </cell>
          <cell r="N69" t="str">
            <v>Committed</v>
          </cell>
          <cell r="O69" t="str">
            <v>Wollar to Wellington Substation Works</v>
          </cell>
          <cell r="P69" t="str">
            <v>330SS</v>
          </cell>
          <cell r="Q69" t="str">
            <v>Central</v>
          </cell>
          <cell r="R69">
            <v>24.870000000000005</v>
          </cell>
          <cell r="S69">
            <v>1.7689999999999999</v>
          </cell>
          <cell r="T69">
            <v>5.2240000000000002</v>
          </cell>
          <cell r="U69">
            <v>17.256</v>
          </cell>
        </row>
        <row r="70">
          <cell r="A70">
            <v>13</v>
          </cell>
          <cell r="B70" t="str">
            <v>Wollar - Wellington 330 kV Line &amp; Wollar 330 kV Sw Stn</v>
          </cell>
          <cell r="C70">
            <v>1</v>
          </cell>
          <cell r="E70">
            <v>65</v>
          </cell>
          <cell r="H70">
            <v>11</v>
          </cell>
          <cell r="I70" t="str">
            <v>Transformer Replace</v>
          </cell>
          <cell r="N70" t="str">
            <v>Committed</v>
          </cell>
          <cell r="O70" t="str">
            <v>Wollar to Wellington 330kV TL - Contract</v>
          </cell>
          <cell r="P70" t="str">
            <v>TL EIS</v>
          </cell>
          <cell r="Q70" t="str">
            <v>Central</v>
          </cell>
          <cell r="R70">
            <v>49.3</v>
          </cell>
          <cell r="S70">
            <v>1.1200000000000001</v>
          </cell>
          <cell r="T70">
            <v>14.2</v>
          </cell>
          <cell r="U70">
            <v>30.8</v>
          </cell>
          <cell r="V70">
            <v>2.1</v>
          </cell>
        </row>
        <row r="71">
          <cell r="A71">
            <v>14</v>
          </cell>
          <cell r="B71" t="str">
            <v>Armidale, Mrln, Vales, Vinyd,Well'ton,&amp; Yass 330 kV Txs</v>
          </cell>
          <cell r="C71">
            <v>1</v>
          </cell>
          <cell r="E71">
            <v>3</v>
          </cell>
          <cell r="H71">
            <v>11</v>
          </cell>
          <cell r="I71" t="str">
            <v>Transformer Replace</v>
          </cell>
          <cell r="N71" t="str">
            <v>Committed</v>
          </cell>
          <cell r="O71" t="str">
            <v>Vineyard 330kV SS- Replacement of No.2 Tx - Contract</v>
          </cell>
          <cell r="P71" t="str">
            <v>330TX</v>
          </cell>
          <cell r="Q71" t="str">
            <v>Central</v>
          </cell>
          <cell r="R71">
            <v>3.8450000000000002</v>
          </cell>
          <cell r="S71">
            <v>2.1000000000000001E-2</v>
          </cell>
        </row>
        <row r="72">
          <cell r="A72">
            <v>15</v>
          </cell>
          <cell r="B72" t="str">
            <v>Liverpool Third 330/132 kV Transformer</v>
          </cell>
          <cell r="C72">
            <v>1</v>
          </cell>
          <cell r="E72">
            <v>28</v>
          </cell>
          <cell r="H72">
            <v>11</v>
          </cell>
          <cell r="I72" t="str">
            <v>Transformer Replace</v>
          </cell>
          <cell r="N72" t="str">
            <v>Committed</v>
          </cell>
          <cell r="O72" t="str">
            <v>Liverpool Third Transformer - Contract</v>
          </cell>
          <cell r="P72" t="str">
            <v>330SS</v>
          </cell>
          <cell r="Q72" t="str">
            <v>Central</v>
          </cell>
          <cell r="R72">
            <v>8.89</v>
          </cell>
          <cell r="S72">
            <v>8.4</v>
          </cell>
        </row>
        <row r="73">
          <cell r="A73">
            <v>16</v>
          </cell>
          <cell r="B73" t="str">
            <v>Coffs Harbour: 330/132 kV Substation</v>
          </cell>
          <cell r="C73">
            <v>1</v>
          </cell>
          <cell r="E73">
            <v>9</v>
          </cell>
          <cell r="H73">
            <v>11</v>
          </cell>
          <cell r="I73" t="str">
            <v>Transformer Replace</v>
          </cell>
          <cell r="N73" t="str">
            <v>Committed</v>
          </cell>
          <cell r="O73" t="str">
            <v>Coffs Harbour 330/132kV Substation - Contract</v>
          </cell>
          <cell r="P73" t="str">
            <v>330SS</v>
          </cell>
          <cell r="Q73" t="str">
            <v>Northern</v>
          </cell>
          <cell r="R73">
            <v>16.2</v>
          </cell>
          <cell r="S73">
            <v>3.8</v>
          </cell>
          <cell r="T73">
            <v>12.2</v>
          </cell>
        </row>
        <row r="74">
          <cell r="A74">
            <v>17</v>
          </cell>
          <cell r="B74" t="str">
            <v>Coffs Harbour: 330/132 kV Substation</v>
          </cell>
          <cell r="C74">
            <v>1</v>
          </cell>
          <cell r="E74">
            <v>9</v>
          </cell>
          <cell r="H74">
            <v>11</v>
          </cell>
          <cell r="I74" t="str">
            <v>Transformer Replace</v>
          </cell>
          <cell r="N74" t="str">
            <v>Committed</v>
          </cell>
          <cell r="O74" t="str">
            <v>Coffs Harbour TL Rearrangement - Contract</v>
          </cell>
          <cell r="P74" t="str">
            <v>TL REF</v>
          </cell>
          <cell r="Q74" t="str">
            <v>Northern</v>
          </cell>
          <cell r="R74">
            <v>3.3</v>
          </cell>
          <cell r="S74">
            <v>0.88</v>
          </cell>
          <cell r="T74">
            <v>2.2999999999999998</v>
          </cell>
        </row>
        <row r="75">
          <cell r="A75">
            <v>18</v>
          </cell>
        </row>
        <row r="76">
          <cell r="A76">
            <v>19</v>
          </cell>
        </row>
        <row r="77">
          <cell r="A77" t="str">
            <v>Condition Based Transformer Replacements</v>
          </cell>
        </row>
        <row r="78">
          <cell r="A78">
            <v>20</v>
          </cell>
          <cell r="B78" t="str">
            <v>Armidale 132/66 kV Transformer Replacement</v>
          </cell>
          <cell r="C78">
            <v>1</v>
          </cell>
          <cell r="D78">
            <v>38749</v>
          </cell>
          <cell r="E78">
            <v>2</v>
          </cell>
          <cell r="F78">
            <v>3</v>
          </cell>
          <cell r="G78">
            <v>38209</v>
          </cell>
          <cell r="H78">
            <v>11</v>
          </cell>
          <cell r="I78" t="str">
            <v>Transformer Replace</v>
          </cell>
          <cell r="J78">
            <v>18</v>
          </cell>
          <cell r="L78" t="str">
            <v>5.3.2</v>
          </cell>
          <cell r="M78" t="str">
            <v>Likely</v>
          </cell>
          <cell r="N78" t="str">
            <v>Planning</v>
          </cell>
          <cell r="O78" t="str">
            <v>Armidale 2*132/66kV Tx Replacement</v>
          </cell>
          <cell r="P78" t="str">
            <v>132TX</v>
          </cell>
          <cell r="Q78" t="str">
            <v>Northern</v>
          </cell>
          <cell r="R78">
            <v>7.5</v>
          </cell>
          <cell r="S78">
            <v>2.3396739130434794</v>
          </cell>
          <cell r="T78">
            <v>5.1603260869565206</v>
          </cell>
        </row>
        <row r="79">
          <cell r="A79">
            <v>21</v>
          </cell>
          <cell r="B79" t="str">
            <v>Armidale, Mrln, Vales, Vinyd,Well'ton,&amp; Yass 330 kV Txs</v>
          </cell>
          <cell r="C79">
            <v>1</v>
          </cell>
          <cell r="D79">
            <v>38749</v>
          </cell>
          <cell r="E79">
            <v>3</v>
          </cell>
          <cell r="F79">
            <v>3</v>
          </cell>
          <cell r="G79">
            <v>38209</v>
          </cell>
          <cell r="H79">
            <v>11</v>
          </cell>
          <cell r="I79" t="str">
            <v>Transformer Replace</v>
          </cell>
          <cell r="J79">
            <v>18</v>
          </cell>
          <cell r="L79" t="str">
            <v>6.3.1</v>
          </cell>
          <cell r="M79" t="str">
            <v>Likely</v>
          </cell>
          <cell r="N79" t="str">
            <v>Planning</v>
          </cell>
          <cell r="O79" t="str">
            <v>Wellington Tx Replacement 2x375MVA tx - contract</v>
          </cell>
          <cell r="P79" t="str">
            <v>330TX</v>
          </cell>
          <cell r="Q79" t="str">
            <v>Central</v>
          </cell>
          <cell r="R79">
            <v>6</v>
          </cell>
          <cell r="S79">
            <v>1.8717391304347832</v>
          </cell>
          <cell r="T79">
            <v>4.1282608695652172</v>
          </cell>
        </row>
        <row r="80">
          <cell r="A80">
            <v>22</v>
          </cell>
          <cell r="B80" t="str">
            <v>Armidale, Mrln, Vales, Vinyd,Well'ton,&amp; Yass 330 kV Txs</v>
          </cell>
          <cell r="C80">
            <v>1</v>
          </cell>
          <cell r="D80">
            <v>39234</v>
          </cell>
          <cell r="E80">
            <v>3</v>
          </cell>
          <cell r="F80">
            <v>3</v>
          </cell>
          <cell r="G80">
            <v>38694</v>
          </cell>
          <cell r="H80">
            <v>11</v>
          </cell>
          <cell r="I80" t="str">
            <v>Transformer Replace</v>
          </cell>
          <cell r="J80">
            <v>18</v>
          </cell>
          <cell r="L80" t="str">
            <v>6.3.1</v>
          </cell>
          <cell r="M80" t="str">
            <v>Likely</v>
          </cell>
          <cell r="N80" t="str">
            <v>Planning</v>
          </cell>
          <cell r="O80" t="str">
            <v>Vales Point Txs Replacement - Contract</v>
          </cell>
          <cell r="P80" t="str">
            <v>330TX</v>
          </cell>
          <cell r="Q80" t="str">
            <v>Northern</v>
          </cell>
          <cell r="R80">
            <v>4</v>
          </cell>
          <cell r="T80">
            <v>0.32</v>
          </cell>
          <cell r="U80">
            <v>3.68</v>
          </cell>
        </row>
        <row r="81">
          <cell r="A81">
            <v>23</v>
          </cell>
          <cell r="B81" t="str">
            <v>Armidale, Mrln, Vales, Vinyd,Well'ton,&amp; Yass 330 kV Txs</v>
          </cell>
          <cell r="C81">
            <v>1</v>
          </cell>
          <cell r="D81">
            <v>39234</v>
          </cell>
          <cell r="E81">
            <v>3</v>
          </cell>
          <cell r="F81">
            <v>3</v>
          </cell>
          <cell r="G81">
            <v>38694</v>
          </cell>
          <cell r="H81">
            <v>11</v>
          </cell>
          <cell r="I81" t="str">
            <v>Transformer Replace</v>
          </cell>
          <cell r="J81">
            <v>18</v>
          </cell>
          <cell r="L81" t="str">
            <v>6.3.1</v>
          </cell>
          <cell r="M81" t="str">
            <v>Likely</v>
          </cell>
          <cell r="N81" t="str">
            <v>Planning</v>
          </cell>
          <cell r="O81" t="str">
            <v>Armidale 2* 330/132kV 375 MVAr Tx replacement - contract</v>
          </cell>
          <cell r="P81" t="str">
            <v>330TX</v>
          </cell>
          <cell r="Q81" t="str">
            <v>Northern</v>
          </cell>
          <cell r="R81">
            <v>12</v>
          </cell>
          <cell r="T81">
            <v>0.96</v>
          </cell>
          <cell r="U81">
            <v>11.04</v>
          </cell>
        </row>
        <row r="82">
          <cell r="A82">
            <v>24</v>
          </cell>
          <cell r="B82" t="str">
            <v>Port Macquarie 132/33 kV Transformer Replacement</v>
          </cell>
          <cell r="C82">
            <v>1</v>
          </cell>
          <cell r="D82">
            <v>38991</v>
          </cell>
          <cell r="E82">
            <v>44</v>
          </cell>
          <cell r="F82">
            <v>3</v>
          </cell>
          <cell r="G82">
            <v>38271</v>
          </cell>
          <cell r="H82">
            <v>10</v>
          </cell>
          <cell r="I82" t="str">
            <v>132kV Aug</v>
          </cell>
          <cell r="J82">
            <v>24</v>
          </cell>
          <cell r="L82" t="str">
            <v>5.3.3</v>
          </cell>
          <cell r="M82" t="str">
            <v>Likely</v>
          </cell>
          <cell r="N82" t="str">
            <v>Proposed</v>
          </cell>
          <cell r="O82" t="str">
            <v>Port Macquarie Tx Replacement - Contract</v>
          </cell>
          <cell r="P82" t="str">
            <v>132TX</v>
          </cell>
          <cell r="Q82" t="str">
            <v>Northern</v>
          </cell>
          <cell r="R82">
            <v>5.666666666666667</v>
          </cell>
          <cell r="S82">
            <v>0.42499999999999999</v>
          </cell>
          <cell r="T82">
            <v>4.6749999999999998</v>
          </cell>
          <cell r="U82">
            <v>0.56666666666666665</v>
          </cell>
        </row>
        <row r="83">
          <cell r="A83">
            <v>25</v>
          </cell>
          <cell r="B83" t="str">
            <v>Supply to South &amp; Inner Metro Sydney</v>
          </cell>
          <cell r="C83">
            <v>1</v>
          </cell>
          <cell r="D83">
            <v>39234</v>
          </cell>
          <cell r="E83">
            <v>52</v>
          </cell>
          <cell r="F83">
            <v>3</v>
          </cell>
          <cell r="G83">
            <v>38694</v>
          </cell>
          <cell r="H83">
            <v>13</v>
          </cell>
          <cell r="I83" t="str">
            <v>Shunt Reactor Replace</v>
          </cell>
          <cell r="J83">
            <v>18</v>
          </cell>
          <cell r="L83" t="str">
            <v>6.5.13</v>
          </cell>
          <cell r="M83" t="str">
            <v>Poss</v>
          </cell>
          <cell r="N83" t="str">
            <v>PT</v>
          </cell>
          <cell r="O83" t="str">
            <v>Sydney South 41 Cable Series Reactor Replacement - Contract</v>
          </cell>
          <cell r="P83" t="str">
            <v>330TX</v>
          </cell>
          <cell r="Q83" t="str">
            <v>Central</v>
          </cell>
          <cell r="R83">
            <v>5</v>
          </cell>
          <cell r="T83">
            <v>0.4</v>
          </cell>
          <cell r="U83">
            <v>4.5999999999999996</v>
          </cell>
        </row>
        <row r="84">
          <cell r="A84">
            <v>26</v>
          </cell>
          <cell r="B84" t="str">
            <v>Supply to South &amp; Inner Metro Sydney</v>
          </cell>
          <cell r="C84">
            <v>1</v>
          </cell>
          <cell r="D84">
            <v>39234</v>
          </cell>
          <cell r="E84">
            <v>52</v>
          </cell>
          <cell r="F84">
            <v>3</v>
          </cell>
          <cell r="G84">
            <v>38694</v>
          </cell>
          <cell r="H84">
            <v>13</v>
          </cell>
          <cell r="I84" t="str">
            <v>Shunt Reactor Replace</v>
          </cell>
          <cell r="J84">
            <v>18</v>
          </cell>
          <cell r="L84" t="str">
            <v>6.5.13</v>
          </cell>
          <cell r="M84" t="str">
            <v>Poss</v>
          </cell>
          <cell r="N84" t="str">
            <v>PT</v>
          </cell>
          <cell r="O84" t="str">
            <v>Sydney South 41 Cable Shunt Reactor Replacement - Contract</v>
          </cell>
          <cell r="P84" t="str">
            <v>Asset Replace</v>
          </cell>
          <cell r="Q84" t="str">
            <v>Central</v>
          </cell>
          <cell r="R84">
            <v>5</v>
          </cell>
          <cell r="T84">
            <v>0.4</v>
          </cell>
          <cell r="U84">
            <v>4.5999999999999996</v>
          </cell>
        </row>
        <row r="85">
          <cell r="A85">
            <v>27</v>
          </cell>
          <cell r="B85" t="str">
            <v>Sydney West Transformer Replacement</v>
          </cell>
          <cell r="C85">
            <v>1</v>
          </cell>
          <cell r="D85">
            <v>39965</v>
          </cell>
          <cell r="E85">
            <v>56</v>
          </cell>
          <cell r="F85">
            <v>3</v>
          </cell>
          <cell r="G85">
            <v>38405</v>
          </cell>
          <cell r="H85">
            <v>11</v>
          </cell>
          <cell r="I85" t="str">
            <v>Transformer Replace</v>
          </cell>
          <cell r="J85">
            <v>52</v>
          </cell>
          <cell r="L85" t="str">
            <v>6.5.16</v>
          </cell>
          <cell r="M85" t="str">
            <v>Poss</v>
          </cell>
          <cell r="N85" t="str">
            <v>Proposed</v>
          </cell>
          <cell r="O85" t="str">
            <v>Sydney West Single Phase Tx Replacement - Contract</v>
          </cell>
          <cell r="P85" t="str">
            <v>330TX</v>
          </cell>
          <cell r="Q85" t="str">
            <v>Central</v>
          </cell>
          <cell r="R85">
            <v>24</v>
          </cell>
          <cell r="S85">
            <v>0.19780219780219782</v>
          </cell>
          <cell r="T85">
            <v>1.3714285714285719</v>
          </cell>
          <cell r="U85">
            <v>2.2039651070578907</v>
          </cell>
          <cell r="V85">
            <v>15.674174993883511</v>
          </cell>
          <cell r="W85">
            <v>4.5526291298278272</v>
          </cell>
        </row>
        <row r="86">
          <cell r="A86">
            <v>28</v>
          </cell>
          <cell r="B86" t="str">
            <v>Tamworth Reactors</v>
          </cell>
          <cell r="C86">
            <v>1</v>
          </cell>
          <cell r="D86">
            <v>39539</v>
          </cell>
          <cell r="E86">
            <v>58</v>
          </cell>
          <cell r="F86">
            <v>3</v>
          </cell>
          <cell r="G86">
            <v>38999</v>
          </cell>
          <cell r="H86">
            <v>13</v>
          </cell>
          <cell r="I86" t="str">
            <v>Shunt Reactor Replace</v>
          </cell>
          <cell r="J86">
            <v>18</v>
          </cell>
          <cell r="L86" t="str">
            <v>6.3.9</v>
          </cell>
          <cell r="M86" t="str">
            <v>Likely</v>
          </cell>
          <cell r="N86" t="str">
            <v>Future</v>
          </cell>
          <cell r="O86" t="str">
            <v>Tamworth Reactor Replacement Stage 2 - Contract</v>
          </cell>
          <cell r="P86" t="str">
            <v>330CAP</v>
          </cell>
          <cell r="Q86" t="str">
            <v>Northern</v>
          </cell>
          <cell r="R86">
            <v>6</v>
          </cell>
          <cell r="U86">
            <v>0.6</v>
          </cell>
          <cell r="V86">
            <v>5.4</v>
          </cell>
        </row>
        <row r="87">
          <cell r="A87">
            <v>29</v>
          </cell>
          <cell r="B87" t="str">
            <v>Tamworth Reactors</v>
          </cell>
          <cell r="C87">
            <v>1</v>
          </cell>
          <cell r="D87">
            <v>39052</v>
          </cell>
          <cell r="E87">
            <v>58</v>
          </cell>
          <cell r="F87">
            <v>3</v>
          </cell>
          <cell r="G87">
            <v>38512</v>
          </cell>
          <cell r="H87">
            <v>13</v>
          </cell>
          <cell r="I87" t="str">
            <v>Shunt Reactor Replace</v>
          </cell>
          <cell r="J87">
            <v>18</v>
          </cell>
          <cell r="L87" t="str">
            <v>6.3.9</v>
          </cell>
          <cell r="M87" t="str">
            <v>Likely</v>
          </cell>
          <cell r="N87" t="str">
            <v>Future</v>
          </cell>
          <cell r="O87" t="str">
            <v>Tamworth Reactor Replacement Stage 1 - Contract</v>
          </cell>
          <cell r="P87" t="str">
            <v>330CAP</v>
          </cell>
          <cell r="Q87" t="str">
            <v>Northern</v>
          </cell>
          <cell r="R87">
            <v>6</v>
          </cell>
          <cell r="S87">
            <v>0.03</v>
          </cell>
          <cell r="T87">
            <v>4.47</v>
          </cell>
          <cell r="U87">
            <v>1.5</v>
          </cell>
        </row>
        <row r="88">
          <cell r="A88" t="str">
            <v>Strategy Based Substation Replacements</v>
          </cell>
        </row>
        <row r="89">
          <cell r="A89">
            <v>30</v>
          </cell>
          <cell r="B89" t="str">
            <v>Snowy Assets Rehab - MSS</v>
          </cell>
          <cell r="C89">
            <v>1</v>
          </cell>
          <cell r="D89">
            <v>39783</v>
          </cell>
          <cell r="E89">
            <v>48</v>
          </cell>
          <cell r="F89">
            <v>3</v>
          </cell>
          <cell r="G89">
            <v>38703</v>
          </cell>
          <cell r="H89">
            <v>6</v>
          </cell>
          <cell r="I89" t="str">
            <v>330/132kV Greenfield</v>
          </cell>
          <cell r="J89">
            <v>36</v>
          </cell>
          <cell r="L89" t="str">
            <v>5.3.7</v>
          </cell>
          <cell r="M89" t="str">
            <v>Const</v>
          </cell>
          <cell r="N89" t="str">
            <v>Proposed</v>
          </cell>
          <cell r="O89" t="str">
            <v>Murray 330kV SS Augmentation - Contract</v>
          </cell>
          <cell r="P89" t="str">
            <v>330SS</v>
          </cell>
          <cell r="Q89" t="str">
            <v>Southern</v>
          </cell>
          <cell r="R89">
            <v>10</v>
          </cell>
          <cell r="T89">
            <v>0.31111111111111112</v>
          </cell>
          <cell r="U89">
            <v>0.90869565217391335</v>
          </cell>
          <cell r="V89">
            <v>7.6294469680582591</v>
          </cell>
          <cell r="W89">
            <v>1.1507462686567167</v>
          </cell>
        </row>
        <row r="90">
          <cell r="A90">
            <v>31</v>
          </cell>
          <cell r="B90" t="str">
            <v>Snowy Assets Rehab - UTSS</v>
          </cell>
          <cell r="C90">
            <v>1</v>
          </cell>
          <cell r="D90">
            <v>39783</v>
          </cell>
          <cell r="E90">
            <v>49</v>
          </cell>
          <cell r="F90">
            <v>3</v>
          </cell>
          <cell r="G90">
            <v>38703</v>
          </cell>
          <cell r="H90">
            <v>6</v>
          </cell>
          <cell r="I90" t="str">
            <v>330/132kV Greenfield</v>
          </cell>
          <cell r="J90">
            <v>36</v>
          </cell>
          <cell r="L90" t="str">
            <v>5.3.7</v>
          </cell>
          <cell r="M90" t="str">
            <v>Const</v>
          </cell>
          <cell r="N90" t="str">
            <v>Proposed</v>
          </cell>
          <cell r="O90" t="str">
            <v>Upper Tumut Switching Station (UTSS) Augmentation - Contract</v>
          </cell>
          <cell r="P90" t="str">
            <v>330SS</v>
          </cell>
          <cell r="Q90" t="str">
            <v>Southern</v>
          </cell>
          <cell r="R90">
            <v>7.5</v>
          </cell>
          <cell r="T90">
            <v>0.23333333333333334</v>
          </cell>
          <cell r="U90">
            <v>0.68152173913043501</v>
          </cell>
          <cell r="V90">
            <v>5.722085226043693</v>
          </cell>
          <cell r="W90">
            <v>0.86305970149253741</v>
          </cell>
        </row>
        <row r="91">
          <cell r="A91" t="str">
            <v>Small Augmentations - New Lines</v>
          </cell>
        </row>
        <row r="92">
          <cell r="A92">
            <v>32</v>
          </cell>
          <cell r="B92" t="str">
            <v>Glen Innes/Inverell supply</v>
          </cell>
          <cell r="C92">
            <v>1</v>
          </cell>
          <cell r="D92">
            <v>40513</v>
          </cell>
          <cell r="E92">
            <v>20</v>
          </cell>
          <cell r="F92">
            <v>1</v>
          </cell>
          <cell r="G92">
            <v>39073</v>
          </cell>
          <cell r="H92">
            <v>3</v>
          </cell>
          <cell r="I92" t="str">
            <v>TL -EIS</v>
          </cell>
          <cell r="J92">
            <v>48</v>
          </cell>
          <cell r="L92" t="str">
            <v>7.2.11</v>
          </cell>
          <cell r="M92" t="str">
            <v>Future</v>
          </cell>
          <cell r="N92" t="str">
            <v>Planning PT</v>
          </cell>
          <cell r="O92" t="str">
            <v>Glen Innes - Inverell 132kV TL (65km)</v>
          </cell>
          <cell r="P92" t="str">
            <v>TL EIS</v>
          </cell>
          <cell r="Q92" t="str">
            <v>Northern</v>
          </cell>
          <cell r="R92">
            <v>12</v>
          </cell>
          <cell r="U92">
            <v>0.17230769230769236</v>
          </cell>
          <cell r="V92">
            <v>0.58769230769230796</v>
          </cell>
          <cell r="W92">
            <v>0.872</v>
          </cell>
          <cell r="X92">
            <v>10.133124555160142</v>
          </cell>
          <cell r="Y92">
            <v>0.2348754448398577</v>
          </cell>
        </row>
        <row r="93">
          <cell r="A93">
            <v>33</v>
          </cell>
          <cell r="B93" t="str">
            <v>Glen Innes/Inverell supply</v>
          </cell>
          <cell r="C93">
            <v>1</v>
          </cell>
          <cell r="D93">
            <v>40513</v>
          </cell>
          <cell r="E93">
            <v>20</v>
          </cell>
          <cell r="F93">
            <v>3</v>
          </cell>
          <cell r="G93">
            <v>39793</v>
          </cell>
          <cell r="H93">
            <v>10</v>
          </cell>
          <cell r="I93" t="str">
            <v>132kV Aug</v>
          </cell>
          <cell r="J93">
            <v>24</v>
          </cell>
          <cell r="L93" t="str">
            <v>7.2.11</v>
          </cell>
          <cell r="M93" t="str">
            <v>Future</v>
          </cell>
          <cell r="N93" t="str">
            <v>Planning PT</v>
          </cell>
          <cell r="O93" t="str">
            <v>Inverell 132kV Switchbay</v>
          </cell>
          <cell r="P93" t="str">
            <v>132SS</v>
          </cell>
          <cell r="Q93" t="str">
            <v>Northern</v>
          </cell>
          <cell r="R93">
            <v>1</v>
          </cell>
          <cell r="W93">
            <v>5.8333333333333348E-2</v>
          </cell>
          <cell r="X93">
            <v>0.76032338308457714</v>
          </cell>
          <cell r="Y93">
            <v>0.18134328358208951</v>
          </cell>
        </row>
        <row r="94">
          <cell r="A94">
            <v>34</v>
          </cell>
          <cell r="B94" t="str">
            <v>Lismore area supply</v>
          </cell>
          <cell r="C94">
            <v>1</v>
          </cell>
          <cell r="D94">
            <v>38961</v>
          </cell>
          <cell r="E94">
            <v>27</v>
          </cell>
          <cell r="F94">
            <v>2</v>
          </cell>
          <cell r="G94">
            <v>38241</v>
          </cell>
          <cell r="H94">
            <v>4</v>
          </cell>
          <cell r="I94" t="str">
            <v>TL -REF</v>
          </cell>
          <cell r="J94">
            <v>24</v>
          </cell>
          <cell r="L94" t="str">
            <v>6.5.2</v>
          </cell>
          <cell r="M94" t="str">
            <v>Poss</v>
          </cell>
          <cell r="N94" t="str">
            <v>Proposed</v>
          </cell>
          <cell r="O94" t="str">
            <v>Uprating of 966 Armidale - Koolkhan 132kV TL - Contract</v>
          </cell>
          <cell r="P94" t="str">
            <v>TL REF</v>
          </cell>
          <cell r="Q94" t="str">
            <v>Northern</v>
          </cell>
          <cell r="R94">
            <v>3</v>
          </cell>
          <cell r="S94">
            <v>0.3318965517241379</v>
          </cell>
          <cell r="T94">
            <v>2.6268872320596466</v>
          </cell>
          <cell r="U94">
            <v>4.1216216216216198E-2</v>
          </cell>
        </row>
        <row r="95">
          <cell r="A95">
            <v>35</v>
          </cell>
          <cell r="B95" t="str">
            <v>Mulwala 132 kV Supply</v>
          </cell>
          <cell r="C95">
            <v>1</v>
          </cell>
          <cell r="D95">
            <v>39783</v>
          </cell>
          <cell r="E95">
            <v>36</v>
          </cell>
          <cell r="F95">
            <v>1</v>
          </cell>
          <cell r="G95">
            <v>38343</v>
          </cell>
          <cell r="H95">
            <v>3</v>
          </cell>
          <cell r="I95" t="str">
            <v>TL -EIS</v>
          </cell>
          <cell r="J95">
            <v>48</v>
          </cell>
          <cell r="L95" t="str">
            <v>6.5.31</v>
          </cell>
          <cell r="M95" t="str">
            <v>Poss</v>
          </cell>
          <cell r="N95" t="str">
            <v>Planning</v>
          </cell>
          <cell r="O95" t="str">
            <v>Mulwala - Finley 132kV TL (62Km) Contract</v>
          </cell>
          <cell r="P95" t="str">
            <v>TL EIS</v>
          </cell>
          <cell r="Q95" t="str">
            <v>Southern</v>
          </cell>
          <cell r="R95">
            <v>12</v>
          </cell>
          <cell r="S95">
            <v>0.17230769230769236</v>
          </cell>
          <cell r="T95">
            <v>0.58769230769230796</v>
          </cell>
          <cell r="U95">
            <v>0.872</v>
          </cell>
          <cell r="V95">
            <v>10.133124555160142</v>
          </cell>
          <cell r="W95">
            <v>0.2348754448398577</v>
          </cell>
        </row>
        <row r="96">
          <cell r="A96">
            <v>36</v>
          </cell>
          <cell r="B96" t="str">
            <v>Mulwala 132 kV Supply</v>
          </cell>
          <cell r="C96">
            <v>1</v>
          </cell>
          <cell r="D96">
            <v>39417</v>
          </cell>
          <cell r="E96">
            <v>36</v>
          </cell>
          <cell r="F96">
            <v>3</v>
          </cell>
          <cell r="G96">
            <v>38697</v>
          </cell>
          <cell r="H96">
            <v>10</v>
          </cell>
          <cell r="I96" t="str">
            <v>132kV Aug</v>
          </cell>
          <cell r="J96">
            <v>24</v>
          </cell>
          <cell r="L96" t="str">
            <v>6.5.31</v>
          </cell>
          <cell r="M96" t="str">
            <v>Poss</v>
          </cell>
          <cell r="N96" t="str">
            <v>Planning</v>
          </cell>
          <cell r="O96" t="str">
            <v>Mulwala 132/66kV Substation Augmentation - Contract</v>
          </cell>
          <cell r="P96" t="str">
            <v>132SS</v>
          </cell>
          <cell r="Q96" t="str">
            <v>Southern</v>
          </cell>
          <cell r="R96">
            <v>2</v>
          </cell>
          <cell r="T96">
            <v>0.1166666666666667</v>
          </cell>
          <cell r="U96">
            <v>1.5206467661691543</v>
          </cell>
          <cell r="V96">
            <v>0.36268656716417902</v>
          </cell>
        </row>
        <row r="97">
          <cell r="A97">
            <v>37</v>
          </cell>
          <cell r="B97" t="str">
            <v>Mulwala 132 kV Supply</v>
          </cell>
          <cell r="C97">
            <v>1</v>
          </cell>
          <cell r="D97">
            <v>39417</v>
          </cell>
          <cell r="E97">
            <v>36</v>
          </cell>
          <cell r="F97">
            <v>3</v>
          </cell>
          <cell r="G97">
            <v>38697</v>
          </cell>
          <cell r="H97">
            <v>10</v>
          </cell>
          <cell r="I97" t="str">
            <v>132kV Aug</v>
          </cell>
          <cell r="J97">
            <v>24</v>
          </cell>
          <cell r="L97" t="str">
            <v>6.5.31</v>
          </cell>
          <cell r="M97" t="str">
            <v>Poss</v>
          </cell>
          <cell r="N97" t="str">
            <v>Planning</v>
          </cell>
          <cell r="O97" t="str">
            <v>Finley 132/66kV Substattion Augmentation - Contract</v>
          </cell>
          <cell r="P97" t="str">
            <v>132SS</v>
          </cell>
          <cell r="Q97" t="str">
            <v>Southern</v>
          </cell>
          <cell r="R97">
            <v>5</v>
          </cell>
          <cell r="T97">
            <v>0.29166666666666674</v>
          </cell>
          <cell r="U97">
            <v>3.801616915422886</v>
          </cell>
          <cell r="V97">
            <v>0.90671641791044766</v>
          </cell>
        </row>
        <row r="98">
          <cell r="A98">
            <v>38</v>
          </cell>
          <cell r="B98" t="str">
            <v>Narrandera and Lockhart supply</v>
          </cell>
          <cell r="C98">
            <v>1</v>
          </cell>
          <cell r="D98">
            <v>40513</v>
          </cell>
          <cell r="E98">
            <v>38</v>
          </cell>
          <cell r="F98">
            <v>3</v>
          </cell>
          <cell r="G98">
            <v>39613</v>
          </cell>
          <cell r="H98">
            <v>7</v>
          </cell>
          <cell r="I98" t="str">
            <v>132kV Greenfield</v>
          </cell>
          <cell r="J98">
            <v>30</v>
          </cell>
          <cell r="L98" t="str">
            <v>6.5.29</v>
          </cell>
          <cell r="M98" t="str">
            <v>Poss</v>
          </cell>
          <cell r="N98" t="str">
            <v>Planning</v>
          </cell>
          <cell r="O98" t="str">
            <v>Narrandera Substation Establish - Contract</v>
          </cell>
          <cell r="P98" t="str">
            <v>132SS</v>
          </cell>
          <cell r="Q98" t="str">
            <v>Southern</v>
          </cell>
          <cell r="R98">
            <v>6</v>
          </cell>
          <cell r="V98">
            <v>1.0714285714285714E-2</v>
          </cell>
          <cell r="W98">
            <v>0.51428571428571446</v>
          </cell>
          <cell r="X98">
            <v>4.6761940298507456</v>
          </cell>
          <cell r="Y98">
            <v>0.79880597014925392</v>
          </cell>
        </row>
        <row r="99">
          <cell r="A99">
            <v>39</v>
          </cell>
          <cell r="B99" t="str">
            <v>Orange 132 kV Substation Augmentation</v>
          </cell>
          <cell r="C99">
            <v>1</v>
          </cell>
          <cell r="D99">
            <v>39783</v>
          </cell>
          <cell r="E99">
            <v>41</v>
          </cell>
          <cell r="F99">
            <v>2</v>
          </cell>
          <cell r="G99">
            <v>39063</v>
          </cell>
          <cell r="H99">
            <v>4</v>
          </cell>
          <cell r="I99" t="str">
            <v>TL -REF</v>
          </cell>
          <cell r="J99">
            <v>24</v>
          </cell>
          <cell r="L99" t="str">
            <v>6.5.18</v>
          </cell>
          <cell r="M99" t="str">
            <v>Poss</v>
          </cell>
          <cell r="N99" t="str">
            <v>Proposed</v>
          </cell>
          <cell r="O99" t="str">
            <v>Orange Outlets Line Works - Contract</v>
          </cell>
          <cell r="P99" t="str">
            <v>TL REF</v>
          </cell>
          <cell r="Q99" t="str">
            <v>Central</v>
          </cell>
          <cell r="R99">
            <v>1</v>
          </cell>
          <cell r="U99">
            <v>8.4770114942528757E-2</v>
          </cell>
          <cell r="V99">
            <v>0.73352256798430082</v>
          </cell>
          <cell r="W99">
            <v>0.18170731707317073</v>
          </cell>
        </row>
        <row r="100">
          <cell r="A100">
            <v>40</v>
          </cell>
          <cell r="B100" t="str">
            <v>Parkes, Forbes and Cowra supply</v>
          </cell>
          <cell r="C100">
            <v>1</v>
          </cell>
          <cell r="D100">
            <v>39692</v>
          </cell>
          <cell r="E100">
            <v>43</v>
          </cell>
          <cell r="F100">
            <v>1</v>
          </cell>
          <cell r="G100">
            <v>38252</v>
          </cell>
          <cell r="H100">
            <v>3</v>
          </cell>
          <cell r="I100" t="str">
            <v>TL -EIS</v>
          </cell>
          <cell r="J100">
            <v>48</v>
          </cell>
          <cell r="L100" t="str">
            <v>6.5.20</v>
          </cell>
          <cell r="M100" t="str">
            <v>Poss</v>
          </cell>
          <cell r="N100" t="str">
            <v>Planning</v>
          </cell>
          <cell r="O100" t="str">
            <v>Manildra Parkes 132kV Line - Contract</v>
          </cell>
          <cell r="P100" t="str">
            <v>TL EIS</v>
          </cell>
          <cell r="Q100" t="str">
            <v>Central</v>
          </cell>
          <cell r="R100">
            <v>12</v>
          </cell>
          <cell r="S100">
            <v>0.33846153846153854</v>
          </cell>
          <cell r="T100">
            <v>0.54153846153846186</v>
          </cell>
          <cell r="U100">
            <v>1.1839999999999999</v>
          </cell>
          <cell r="V100">
            <v>9.8980996441281146</v>
          </cell>
          <cell r="W100">
            <v>3.7900355871886171E-2</v>
          </cell>
        </row>
        <row r="101">
          <cell r="A101">
            <v>41</v>
          </cell>
          <cell r="B101" t="str">
            <v>Parkes, Forbes and Cowra supply</v>
          </cell>
          <cell r="C101">
            <v>1</v>
          </cell>
          <cell r="D101">
            <v>39417</v>
          </cell>
          <cell r="E101">
            <v>43</v>
          </cell>
          <cell r="F101">
            <v>3</v>
          </cell>
          <cell r="G101">
            <v>38697</v>
          </cell>
          <cell r="H101">
            <v>10</v>
          </cell>
          <cell r="I101" t="str">
            <v>132kV Aug</v>
          </cell>
          <cell r="J101">
            <v>24</v>
          </cell>
          <cell r="L101" t="str">
            <v>6.5.20</v>
          </cell>
          <cell r="M101" t="str">
            <v>Poss</v>
          </cell>
          <cell r="N101" t="str">
            <v>Planning</v>
          </cell>
          <cell r="O101" t="str">
            <v>Manildra SS Augmentation - Contract</v>
          </cell>
          <cell r="P101" t="str">
            <v>132SS</v>
          </cell>
          <cell r="Q101" t="str">
            <v>Central</v>
          </cell>
          <cell r="R101">
            <v>1</v>
          </cell>
          <cell r="T101">
            <v>5.8333333333333348E-2</v>
          </cell>
          <cell r="U101">
            <v>0.76032338308457714</v>
          </cell>
          <cell r="V101">
            <v>0.18134328358208951</v>
          </cell>
        </row>
        <row r="102">
          <cell r="A102">
            <v>42</v>
          </cell>
          <cell r="B102" t="str">
            <v>Parkes, Forbes and Cowra supply</v>
          </cell>
          <cell r="C102">
            <v>1</v>
          </cell>
          <cell r="D102">
            <v>39417</v>
          </cell>
          <cell r="E102">
            <v>43</v>
          </cell>
          <cell r="F102">
            <v>2</v>
          </cell>
          <cell r="G102">
            <v>38697</v>
          </cell>
          <cell r="H102">
            <v>4</v>
          </cell>
          <cell r="I102" t="str">
            <v>TL -REF</v>
          </cell>
          <cell r="J102">
            <v>24</v>
          </cell>
          <cell r="L102" t="str">
            <v>6.5.20</v>
          </cell>
          <cell r="M102" t="str">
            <v>Poss</v>
          </cell>
          <cell r="N102" t="str">
            <v>Planning</v>
          </cell>
          <cell r="O102" t="str">
            <v>Cowra Line Uprate - Contract</v>
          </cell>
          <cell r="P102" t="str">
            <v>TL REF</v>
          </cell>
          <cell r="Q102" t="str">
            <v>Central</v>
          </cell>
          <cell r="R102">
            <v>4</v>
          </cell>
          <cell r="T102">
            <v>0.33908045977011503</v>
          </cell>
          <cell r="U102">
            <v>2.9340902719372033</v>
          </cell>
          <cell r="V102">
            <v>0.72682926829268291</v>
          </cell>
        </row>
        <row r="103">
          <cell r="A103">
            <v>43</v>
          </cell>
          <cell r="B103" t="str">
            <v>Snowy Assets Rehab - Lines</v>
          </cell>
          <cell r="C103">
            <v>1</v>
          </cell>
          <cell r="D103">
            <v>39417</v>
          </cell>
          <cell r="E103">
            <v>47</v>
          </cell>
          <cell r="F103">
            <v>2</v>
          </cell>
          <cell r="G103">
            <v>38337</v>
          </cell>
          <cell r="H103">
            <v>2</v>
          </cell>
          <cell r="I103" t="str">
            <v>EHV TL -REF</v>
          </cell>
          <cell r="J103">
            <v>36</v>
          </cell>
          <cell r="L103" t="str">
            <v>5.3.7</v>
          </cell>
          <cell r="M103" t="str">
            <v>Poss</v>
          </cell>
          <cell r="N103" t="str">
            <v>Proposed</v>
          </cell>
          <cell r="O103" t="str">
            <v>Snowy Area 330kV TL Uprate (160Km) - Contract</v>
          </cell>
          <cell r="P103" t="str">
            <v>TL EIS</v>
          </cell>
          <cell r="Q103" t="str">
            <v>Southern</v>
          </cell>
          <cell r="R103">
            <v>8</v>
          </cell>
          <cell r="S103">
            <v>0.37333333333333335</v>
          </cell>
          <cell r="T103">
            <v>0.77946902654867267</v>
          </cell>
          <cell r="U103">
            <v>6.560419241607752</v>
          </cell>
          <cell r="V103">
            <v>0.28677839851024212</v>
          </cell>
        </row>
        <row r="104">
          <cell r="A104">
            <v>44</v>
          </cell>
          <cell r="B104" t="str">
            <v>Supply to South &amp; Inner Metro Sydney</v>
          </cell>
          <cell r="C104">
            <v>1</v>
          </cell>
          <cell r="D104">
            <v>39417</v>
          </cell>
          <cell r="E104">
            <v>52</v>
          </cell>
          <cell r="F104">
            <v>3</v>
          </cell>
          <cell r="G104">
            <v>38697</v>
          </cell>
          <cell r="H104">
            <v>10</v>
          </cell>
          <cell r="I104" t="str">
            <v>132kV Aug</v>
          </cell>
          <cell r="J104">
            <v>24</v>
          </cell>
          <cell r="L104" t="str">
            <v>6.5.13</v>
          </cell>
          <cell r="M104" t="str">
            <v>Poss</v>
          </cell>
          <cell r="N104" t="str">
            <v>PT</v>
          </cell>
          <cell r="O104" t="str">
            <v>Sydney South 132kV Augmentations (910/911 &amp; 916/917) Contract</v>
          </cell>
          <cell r="P104" t="str">
            <v>132SS</v>
          </cell>
          <cell r="Q104" t="str">
            <v>Central</v>
          </cell>
          <cell r="R104">
            <v>2</v>
          </cell>
          <cell r="T104">
            <v>0.1166666666666667</v>
          </cell>
          <cell r="U104">
            <v>1.5206467661691543</v>
          </cell>
          <cell r="V104">
            <v>0.36268656716417902</v>
          </cell>
        </row>
        <row r="105">
          <cell r="A105">
            <v>45</v>
          </cell>
          <cell r="B105" t="str">
            <v>Wagga 132 kV line rearrangements</v>
          </cell>
          <cell r="C105">
            <v>1</v>
          </cell>
          <cell r="D105">
            <v>38565</v>
          </cell>
          <cell r="E105">
            <v>61</v>
          </cell>
          <cell r="F105">
            <v>2</v>
          </cell>
          <cell r="G105">
            <v>37845</v>
          </cell>
          <cell r="H105">
            <v>4</v>
          </cell>
          <cell r="I105" t="str">
            <v>TL -REF</v>
          </cell>
          <cell r="J105">
            <v>24</v>
          </cell>
          <cell r="L105" t="str">
            <v>6.3.3</v>
          </cell>
          <cell r="M105" t="str">
            <v>Likely</v>
          </cell>
          <cell r="N105" t="str">
            <v>Future</v>
          </cell>
          <cell r="O105" t="str">
            <v>Wagga North 132kV Line Re-Arrangements - Contract</v>
          </cell>
          <cell r="P105" t="str">
            <v>TL REF</v>
          </cell>
          <cell r="Q105" t="str">
            <v>Southern</v>
          </cell>
          <cell r="R105">
            <v>0.3</v>
          </cell>
          <cell r="S105">
            <v>0.26335274930102526</v>
          </cell>
          <cell r="T105">
            <v>1.2162162162162162E-3</v>
          </cell>
        </row>
        <row r="106">
          <cell r="A106" t="str">
            <v>Small Augmentations - New Substations</v>
          </cell>
        </row>
        <row r="107">
          <cell r="A107">
            <v>46</v>
          </cell>
          <cell r="B107" t="str">
            <v>Boggabri supply</v>
          </cell>
          <cell r="C107">
            <v>1</v>
          </cell>
          <cell r="D107">
            <v>39142</v>
          </cell>
          <cell r="E107">
            <v>5</v>
          </cell>
          <cell r="F107">
            <v>3</v>
          </cell>
          <cell r="G107">
            <v>38242</v>
          </cell>
          <cell r="H107">
            <v>7</v>
          </cell>
          <cell r="I107" t="str">
            <v>132kV Greenfield</v>
          </cell>
          <cell r="J107">
            <v>30</v>
          </cell>
          <cell r="L107" t="str">
            <v>6.5.5</v>
          </cell>
          <cell r="M107" t="str">
            <v>Poss</v>
          </cell>
          <cell r="N107" t="str">
            <v>Planning PT</v>
          </cell>
          <cell r="O107" t="str">
            <v>Boggabri 132/66kV SS  Contract</v>
          </cell>
          <cell r="P107" t="str">
            <v>132SS</v>
          </cell>
          <cell r="Q107" t="str">
            <v>Northern</v>
          </cell>
          <cell r="R107">
            <v>8</v>
          </cell>
          <cell r="S107">
            <v>0.55000000000000004</v>
          </cell>
          <cell r="T107">
            <v>5.45</v>
          </cell>
          <cell r="U107">
            <v>2</v>
          </cell>
        </row>
        <row r="108">
          <cell r="A108">
            <v>47</v>
          </cell>
          <cell r="B108" t="str">
            <v>Bulahdelah area supply</v>
          </cell>
          <cell r="C108">
            <v>1</v>
          </cell>
          <cell r="D108">
            <v>39142</v>
          </cell>
          <cell r="E108">
            <v>6</v>
          </cell>
          <cell r="F108">
            <v>3</v>
          </cell>
          <cell r="G108">
            <v>38242</v>
          </cell>
          <cell r="H108">
            <v>7</v>
          </cell>
          <cell r="I108" t="str">
            <v>132kV Greenfield</v>
          </cell>
          <cell r="J108">
            <v>30</v>
          </cell>
          <cell r="L108" t="str">
            <v>6.5.8</v>
          </cell>
          <cell r="M108" t="str">
            <v>Poss</v>
          </cell>
          <cell r="N108" t="str">
            <v>Planning PT</v>
          </cell>
          <cell r="O108" t="str">
            <v>Bulahdelah 132/66kV SS  installation</v>
          </cell>
          <cell r="P108" t="str">
            <v>132SS</v>
          </cell>
          <cell r="Q108" t="str">
            <v>Northern</v>
          </cell>
          <cell r="R108">
            <v>8</v>
          </cell>
          <cell r="S108">
            <v>0.55000000000000004</v>
          </cell>
          <cell r="T108">
            <v>5.45</v>
          </cell>
          <cell r="U108">
            <v>2</v>
          </cell>
        </row>
        <row r="109">
          <cell r="A109">
            <v>48</v>
          </cell>
          <cell r="B109" t="str">
            <v>Glen Innes supply</v>
          </cell>
          <cell r="C109">
            <v>1</v>
          </cell>
          <cell r="D109">
            <v>39234</v>
          </cell>
          <cell r="E109">
            <v>19</v>
          </cell>
          <cell r="F109">
            <v>0</v>
          </cell>
          <cell r="G109">
            <v>38694</v>
          </cell>
          <cell r="H109">
            <v>30</v>
          </cell>
          <cell r="I109" t="str">
            <v>TL Property Acquistion</v>
          </cell>
          <cell r="J109">
            <v>18</v>
          </cell>
          <cell r="L109" t="str">
            <v>6.5.4</v>
          </cell>
          <cell r="M109" t="str">
            <v>Poss</v>
          </cell>
          <cell r="N109" t="str">
            <v>Future</v>
          </cell>
          <cell r="O109" t="str">
            <v>Glen Innes 132kV Rebuild (PSR 39) - Contract</v>
          </cell>
          <cell r="P109" t="str">
            <v>132SS</v>
          </cell>
          <cell r="Q109" t="str">
            <v>Northern</v>
          </cell>
          <cell r="R109">
            <v>10</v>
          </cell>
          <cell r="T109">
            <v>0.8</v>
          </cell>
          <cell r="U109">
            <v>9.1999999999999993</v>
          </cell>
        </row>
        <row r="110">
          <cell r="A110">
            <v>49</v>
          </cell>
          <cell r="B110" t="str">
            <v>Narrandera and Lockhart supply</v>
          </cell>
          <cell r="C110">
            <v>1</v>
          </cell>
          <cell r="D110">
            <v>40513</v>
          </cell>
          <cell r="E110">
            <v>38</v>
          </cell>
          <cell r="F110">
            <v>2</v>
          </cell>
          <cell r="G110">
            <v>39793</v>
          </cell>
          <cell r="H110">
            <v>4</v>
          </cell>
          <cell r="I110" t="str">
            <v>TL -REF</v>
          </cell>
          <cell r="J110">
            <v>24</v>
          </cell>
          <cell r="L110" t="str">
            <v>6.5.29</v>
          </cell>
          <cell r="M110" t="str">
            <v>Poss</v>
          </cell>
          <cell r="N110" t="str">
            <v>Planning</v>
          </cell>
          <cell r="O110" t="str">
            <v>994-Narrandera 132kV DCSP line (5km) - Contract</v>
          </cell>
          <cell r="P110" t="str">
            <v>TL REF</v>
          </cell>
          <cell r="Q110" t="str">
            <v>Southern</v>
          </cell>
          <cell r="R110">
            <v>2</v>
          </cell>
          <cell r="W110">
            <v>0.16954022988505751</v>
          </cell>
          <cell r="X110">
            <v>1.4670451359686016</v>
          </cell>
          <cell r="Y110">
            <v>0.36341463414634145</v>
          </cell>
        </row>
        <row r="111">
          <cell r="A111">
            <v>50</v>
          </cell>
          <cell r="B111" t="str">
            <v>South West of Greater Sydney supply</v>
          </cell>
          <cell r="C111">
            <v>1</v>
          </cell>
          <cell r="D111">
            <v>39417</v>
          </cell>
          <cell r="E111">
            <v>51</v>
          </cell>
          <cell r="F111">
            <v>3</v>
          </cell>
          <cell r="G111">
            <v>38337</v>
          </cell>
          <cell r="H111">
            <v>6</v>
          </cell>
          <cell r="I111" t="str">
            <v>330/132kV Greenfield</v>
          </cell>
          <cell r="J111">
            <v>36</v>
          </cell>
          <cell r="L111" t="str">
            <v>6.5.17</v>
          </cell>
          <cell r="M111" t="str">
            <v>Poss</v>
          </cell>
          <cell r="N111" t="str">
            <v>Future</v>
          </cell>
          <cell r="O111" t="str">
            <v>Establishment of Mt Annan 330/132/66kV Substn - Contract</v>
          </cell>
          <cell r="P111" t="str">
            <v>330SS</v>
          </cell>
          <cell r="Q111" t="str">
            <v>Central</v>
          </cell>
          <cell r="R111">
            <v>15</v>
          </cell>
          <cell r="S111">
            <v>0.46666666666666667</v>
          </cell>
          <cell r="T111">
            <v>1.36304347826087</v>
          </cell>
          <cell r="U111">
            <v>11.444170452087386</v>
          </cell>
          <cell r="V111">
            <v>1.7261194029850748</v>
          </cell>
        </row>
        <row r="112">
          <cell r="A112">
            <v>51</v>
          </cell>
          <cell r="B112" t="str">
            <v>Wagga 132/66 kV Substation Transformer Rating Limitations</v>
          </cell>
          <cell r="C112">
            <v>1</v>
          </cell>
          <cell r="D112">
            <v>39417</v>
          </cell>
          <cell r="E112">
            <v>62</v>
          </cell>
          <cell r="F112">
            <v>3</v>
          </cell>
          <cell r="G112">
            <v>38517</v>
          </cell>
          <cell r="H112">
            <v>7</v>
          </cell>
          <cell r="I112" t="str">
            <v>132kV Greenfield</v>
          </cell>
          <cell r="J112">
            <v>30</v>
          </cell>
          <cell r="L112" t="str">
            <v>6.5.27</v>
          </cell>
          <cell r="M112" t="str">
            <v>Poss</v>
          </cell>
          <cell r="N112" t="str">
            <v>Future</v>
          </cell>
          <cell r="O112" t="str">
            <v>Wagga Nth 132/66kV Substation - Contract</v>
          </cell>
          <cell r="P112" t="str">
            <v>132SS</v>
          </cell>
          <cell r="Q112" t="str">
            <v>Southern</v>
          </cell>
          <cell r="R112">
            <v>8</v>
          </cell>
          <cell r="S112">
            <v>1.4285714285714287E-2</v>
          </cell>
          <cell r="T112">
            <v>0.68571428571428605</v>
          </cell>
          <cell r="U112">
            <v>6.2349253731343293</v>
          </cell>
          <cell r="V112">
            <v>1.0650746268656719</v>
          </cell>
        </row>
        <row r="113">
          <cell r="A113">
            <v>52</v>
          </cell>
          <cell r="B113" t="str">
            <v>Wollar - Wellington 330 kV Line &amp; Wollar 330 kV Sw Stn</v>
          </cell>
          <cell r="C113">
            <v>1</v>
          </cell>
          <cell r="D113">
            <v>39417</v>
          </cell>
          <cell r="E113">
            <v>65</v>
          </cell>
          <cell r="F113">
            <v>3</v>
          </cell>
          <cell r="G113">
            <v>38337</v>
          </cell>
          <cell r="H113">
            <v>6</v>
          </cell>
          <cell r="I113" t="str">
            <v>330/132kV Greenfield</v>
          </cell>
          <cell r="J113">
            <v>36</v>
          </cell>
          <cell r="L113" t="str">
            <v>5.3.4</v>
          </cell>
          <cell r="M113" t="str">
            <v>Likely</v>
          </cell>
          <cell r="N113" t="str">
            <v>Committed</v>
          </cell>
          <cell r="O113" t="str">
            <v>Wollar 330kV Switching Station - Contract</v>
          </cell>
          <cell r="P113" t="str">
            <v>330SS</v>
          </cell>
          <cell r="Q113" t="str">
            <v>Central</v>
          </cell>
          <cell r="R113">
            <v>15</v>
          </cell>
          <cell r="S113">
            <v>0.46666666666666667</v>
          </cell>
          <cell r="T113">
            <v>1.36304347826087</v>
          </cell>
          <cell r="U113">
            <v>11.444170452087386</v>
          </cell>
          <cell r="V113">
            <v>1.7261194029850748</v>
          </cell>
        </row>
        <row r="114">
          <cell r="A114" t="str">
            <v>Small Augmentations - Reactive Plant</v>
          </cell>
        </row>
        <row r="115">
          <cell r="A115">
            <v>53</v>
          </cell>
          <cell r="B115" t="str">
            <v>Canberra  - capacitor bank</v>
          </cell>
          <cell r="C115">
            <v>1</v>
          </cell>
          <cell r="D115">
            <v>38687</v>
          </cell>
          <cell r="E115">
            <v>7</v>
          </cell>
          <cell r="F115">
            <v>3</v>
          </cell>
          <cell r="G115">
            <v>38267</v>
          </cell>
          <cell r="H115">
            <v>12</v>
          </cell>
          <cell r="I115" t="str">
            <v>Capacitor Replace</v>
          </cell>
          <cell r="J115">
            <v>14</v>
          </cell>
          <cell r="L115" t="str">
            <v>5.3.8</v>
          </cell>
          <cell r="M115" t="str">
            <v>Likely</v>
          </cell>
          <cell r="N115" t="str">
            <v>Proposed</v>
          </cell>
          <cell r="O115" t="str">
            <v xml:space="preserve">Canberra 132kV 1*80MVAr Cap Bank- Contract </v>
          </cell>
          <cell r="P115" t="str">
            <v>132CAP</v>
          </cell>
          <cell r="Q115" t="str">
            <v>Southern</v>
          </cell>
          <cell r="R115">
            <v>1</v>
          </cell>
          <cell r="S115">
            <v>0.43878787878787873</v>
          </cell>
          <cell r="T115">
            <v>0.56121212121212127</v>
          </cell>
        </row>
        <row r="116">
          <cell r="A116">
            <v>54</v>
          </cell>
          <cell r="B116" t="str">
            <v>Cowra, Parkes and Forbes - capacitor banks</v>
          </cell>
          <cell r="C116">
            <v>1</v>
          </cell>
          <cell r="D116">
            <v>38687</v>
          </cell>
          <cell r="E116">
            <v>13</v>
          </cell>
          <cell r="F116">
            <v>3</v>
          </cell>
          <cell r="G116">
            <v>38267</v>
          </cell>
          <cell r="H116">
            <v>12</v>
          </cell>
          <cell r="I116" t="str">
            <v>Capacitor Replace</v>
          </cell>
          <cell r="J116">
            <v>14</v>
          </cell>
          <cell r="L116" t="str">
            <v>6.3.7</v>
          </cell>
          <cell r="M116" t="str">
            <v>Likely</v>
          </cell>
          <cell r="N116" t="str">
            <v>Future</v>
          </cell>
          <cell r="O116" t="str">
            <v>Forbes 1x132kV 12MVAr Cap Bank - Contract</v>
          </cell>
          <cell r="P116" t="str">
            <v>132CAP</v>
          </cell>
          <cell r="Q116" t="str">
            <v>Central</v>
          </cell>
          <cell r="R116">
            <v>0.5</v>
          </cell>
          <cell r="S116">
            <v>0.21939393939393936</v>
          </cell>
          <cell r="T116">
            <v>0.28060606060606064</v>
          </cell>
        </row>
        <row r="117">
          <cell r="A117">
            <v>55</v>
          </cell>
          <cell r="B117" t="str">
            <v>Cowra, Parkes and Forbes - capacitor banks</v>
          </cell>
          <cell r="C117">
            <v>1</v>
          </cell>
          <cell r="D117">
            <v>38687</v>
          </cell>
          <cell r="E117">
            <v>13</v>
          </cell>
          <cell r="F117">
            <v>3</v>
          </cell>
          <cell r="G117">
            <v>38267</v>
          </cell>
          <cell r="H117">
            <v>12</v>
          </cell>
          <cell r="I117" t="str">
            <v>Capacitor Replace</v>
          </cell>
          <cell r="J117">
            <v>14</v>
          </cell>
          <cell r="L117" t="str">
            <v>6.3.7</v>
          </cell>
          <cell r="M117" t="str">
            <v>Likely</v>
          </cell>
          <cell r="N117" t="str">
            <v>Future</v>
          </cell>
          <cell r="O117" t="str">
            <v>Parkes 1x66kV 8MVAr Cap Bank - Contract</v>
          </cell>
          <cell r="P117" t="str">
            <v>66CAP</v>
          </cell>
          <cell r="Q117" t="str">
            <v>Central</v>
          </cell>
          <cell r="R117">
            <v>0.4</v>
          </cell>
          <cell r="S117">
            <v>0.17551515151515151</v>
          </cell>
          <cell r="T117">
            <v>0.22448484848484848</v>
          </cell>
        </row>
        <row r="118">
          <cell r="A118">
            <v>56</v>
          </cell>
          <cell r="B118" t="str">
            <v>Cowra, Parkes and Forbes - capacitor banks</v>
          </cell>
          <cell r="C118">
            <v>1</v>
          </cell>
          <cell r="D118">
            <v>38687</v>
          </cell>
          <cell r="E118">
            <v>13</v>
          </cell>
          <cell r="F118">
            <v>3</v>
          </cell>
          <cell r="G118">
            <v>38267</v>
          </cell>
          <cell r="H118">
            <v>12</v>
          </cell>
          <cell r="I118" t="str">
            <v>Capacitor Replace</v>
          </cell>
          <cell r="J118">
            <v>14</v>
          </cell>
          <cell r="L118" t="str">
            <v>6.3.7</v>
          </cell>
          <cell r="M118" t="str">
            <v>Likely</v>
          </cell>
          <cell r="N118" t="str">
            <v>Future</v>
          </cell>
          <cell r="O118" t="str">
            <v>Cowra 2x6MVAr 66kV Cap Banks - Contract</v>
          </cell>
          <cell r="P118" t="str">
            <v>66CAP</v>
          </cell>
          <cell r="Q118" t="str">
            <v>Central</v>
          </cell>
          <cell r="R118">
            <v>0.8</v>
          </cell>
          <cell r="S118">
            <v>0.35103030303030303</v>
          </cell>
          <cell r="T118">
            <v>0.44896969696969696</v>
          </cell>
        </row>
        <row r="119">
          <cell r="A119">
            <v>57</v>
          </cell>
          <cell r="B119" t="str">
            <v>Dapto Transformer Capacity Limitations</v>
          </cell>
          <cell r="C119">
            <v>1</v>
          </cell>
          <cell r="D119">
            <v>38687</v>
          </cell>
          <cell r="E119">
            <v>15</v>
          </cell>
          <cell r="F119">
            <v>3</v>
          </cell>
          <cell r="G119">
            <v>38267</v>
          </cell>
          <cell r="H119">
            <v>12</v>
          </cell>
          <cell r="I119" t="str">
            <v>Capacitor Replace</v>
          </cell>
          <cell r="J119">
            <v>14</v>
          </cell>
          <cell r="L119" t="str">
            <v>7.2.18</v>
          </cell>
          <cell r="M119" t="str">
            <v>Future</v>
          </cell>
          <cell r="N119" t="str">
            <v>Planning</v>
          </cell>
          <cell r="O119" t="str">
            <v>Dapto 132kV Capacitor Upgrade - Contract</v>
          </cell>
          <cell r="P119" t="str">
            <v>132CAP</v>
          </cell>
          <cell r="Q119" t="str">
            <v>Central</v>
          </cell>
          <cell r="R119">
            <v>2</v>
          </cell>
          <cell r="S119">
            <v>0.87757575757575745</v>
          </cell>
          <cell r="T119">
            <v>1.1224242424242425</v>
          </cell>
        </row>
        <row r="120">
          <cell r="A120">
            <v>58</v>
          </cell>
          <cell r="B120" t="str">
            <v>Darlington Point - capacitor banks</v>
          </cell>
          <cell r="C120">
            <v>1</v>
          </cell>
          <cell r="D120">
            <v>38687</v>
          </cell>
          <cell r="E120">
            <v>16</v>
          </cell>
          <cell r="F120">
            <v>3</v>
          </cell>
          <cell r="G120">
            <v>38267</v>
          </cell>
          <cell r="H120">
            <v>12</v>
          </cell>
          <cell r="I120" t="str">
            <v>Capacitor Replace</v>
          </cell>
          <cell r="J120">
            <v>14</v>
          </cell>
          <cell r="L120" t="str">
            <v>5.3.9</v>
          </cell>
          <cell r="M120" t="str">
            <v>Likely</v>
          </cell>
          <cell r="N120" t="str">
            <v>Proposed</v>
          </cell>
          <cell r="O120" t="str">
            <v>Darlington Pt. 132kV No. 2&amp;3 Capacitor Banks - Contract</v>
          </cell>
          <cell r="P120" t="str">
            <v>132CAP</v>
          </cell>
          <cell r="Q120" t="str">
            <v>Southern</v>
          </cell>
          <cell r="R120">
            <v>1</v>
          </cell>
          <cell r="S120">
            <v>0.43878787878787873</v>
          </cell>
          <cell r="T120">
            <v>0.56121212121212127</v>
          </cell>
        </row>
        <row r="121">
          <cell r="A121">
            <v>59</v>
          </cell>
          <cell r="B121" t="str">
            <v>Deniliquin - capacitor bank</v>
          </cell>
          <cell r="C121">
            <v>1</v>
          </cell>
          <cell r="D121">
            <v>38687</v>
          </cell>
          <cell r="E121">
            <v>17</v>
          </cell>
          <cell r="F121">
            <v>3</v>
          </cell>
          <cell r="G121">
            <v>38267</v>
          </cell>
          <cell r="H121">
            <v>12</v>
          </cell>
          <cell r="I121" t="str">
            <v>Capacitor Replace</v>
          </cell>
          <cell r="J121">
            <v>14</v>
          </cell>
          <cell r="L121" t="str">
            <v>6.3.8</v>
          </cell>
          <cell r="M121" t="str">
            <v>Likely</v>
          </cell>
          <cell r="N121" t="str">
            <v>Proposed</v>
          </cell>
          <cell r="O121" t="str">
            <v>Deniliquin 132kV 10MVAr capacitor bank - contract</v>
          </cell>
          <cell r="P121" t="str">
            <v>132CAP</v>
          </cell>
          <cell r="Q121" t="str">
            <v>Southern</v>
          </cell>
          <cell r="R121">
            <v>0.6</v>
          </cell>
          <cell r="S121">
            <v>0.26327272727272721</v>
          </cell>
          <cell r="T121">
            <v>0.33672727272727271</v>
          </cell>
        </row>
        <row r="122">
          <cell r="A122">
            <v>60</v>
          </cell>
          <cell r="B122" t="str">
            <v>Lismore area supply</v>
          </cell>
          <cell r="C122">
            <v>1</v>
          </cell>
          <cell r="D122">
            <v>38687</v>
          </cell>
          <cell r="E122">
            <v>27</v>
          </cell>
          <cell r="F122">
            <v>3</v>
          </cell>
          <cell r="G122">
            <v>38267</v>
          </cell>
          <cell r="H122">
            <v>12</v>
          </cell>
          <cell r="I122" t="str">
            <v>Capacitor Replace</v>
          </cell>
          <cell r="J122">
            <v>14</v>
          </cell>
          <cell r="L122" t="str">
            <v>6.5.2</v>
          </cell>
          <cell r="M122" t="str">
            <v>Poss</v>
          </cell>
          <cell r="N122" t="str">
            <v>Proposed</v>
          </cell>
          <cell r="O122" t="str">
            <v>Nambucca 2x10MVAr 66kV Cap Banks - Contract</v>
          </cell>
          <cell r="P122" t="str">
            <v>66CAP</v>
          </cell>
          <cell r="Q122" t="str">
            <v>Northern</v>
          </cell>
          <cell r="R122">
            <v>0.8</v>
          </cell>
          <cell r="S122">
            <v>0.35103030303030303</v>
          </cell>
          <cell r="T122">
            <v>0.44896969696969696</v>
          </cell>
        </row>
        <row r="123">
          <cell r="A123">
            <v>61</v>
          </cell>
          <cell r="B123" t="str">
            <v>Lismore area supply</v>
          </cell>
          <cell r="C123">
            <v>1</v>
          </cell>
          <cell r="D123">
            <v>38687</v>
          </cell>
          <cell r="E123">
            <v>27</v>
          </cell>
          <cell r="F123">
            <v>3</v>
          </cell>
          <cell r="G123">
            <v>38267</v>
          </cell>
          <cell r="H123">
            <v>12</v>
          </cell>
          <cell r="I123" t="str">
            <v>Capacitor Replace</v>
          </cell>
          <cell r="J123">
            <v>14</v>
          </cell>
          <cell r="L123" t="str">
            <v>6.5.2</v>
          </cell>
          <cell r="M123" t="str">
            <v>Poss</v>
          </cell>
          <cell r="N123" t="str">
            <v>Proposed</v>
          </cell>
          <cell r="O123" t="str">
            <v>Koolkhan 2x10MVAr 66kV Cap Banks - Contract</v>
          </cell>
          <cell r="P123" t="str">
            <v>66CAP</v>
          </cell>
          <cell r="Q123" t="str">
            <v>Northern</v>
          </cell>
          <cell r="R123">
            <v>0.8</v>
          </cell>
          <cell r="S123">
            <v>0.35103030303030303</v>
          </cell>
          <cell r="T123">
            <v>0.44896969696969696</v>
          </cell>
        </row>
        <row r="124">
          <cell r="A124">
            <v>62</v>
          </cell>
          <cell r="B124" t="str">
            <v>Main Grid Capacitor Banks - Syd West</v>
          </cell>
          <cell r="C124">
            <v>1</v>
          </cell>
          <cell r="D124">
            <v>38687</v>
          </cell>
          <cell r="E124">
            <v>29</v>
          </cell>
          <cell r="F124">
            <v>3</v>
          </cell>
          <cell r="G124">
            <v>38267</v>
          </cell>
          <cell r="H124">
            <v>12</v>
          </cell>
          <cell r="I124" t="str">
            <v>Capacitor Replace</v>
          </cell>
          <cell r="J124">
            <v>14</v>
          </cell>
          <cell r="L124" t="str">
            <v>6.3.5</v>
          </cell>
          <cell r="M124" t="str">
            <v>Likely</v>
          </cell>
          <cell r="N124" t="str">
            <v>Planning</v>
          </cell>
          <cell r="O124" t="str">
            <v>Sydney West 1*200 MVAr 330kV Bank - Contract</v>
          </cell>
          <cell r="P124" t="str">
            <v>330CAP</v>
          </cell>
          <cell r="Q124" t="str">
            <v>Central</v>
          </cell>
          <cell r="R124">
            <v>2</v>
          </cell>
          <cell r="S124">
            <v>0.87757575757575745</v>
          </cell>
          <cell r="T124">
            <v>1.1224242424242425</v>
          </cell>
        </row>
        <row r="125">
          <cell r="A125">
            <v>63</v>
          </cell>
          <cell r="B125" t="str">
            <v>Main Grid Capacitor Banks - Vales Point</v>
          </cell>
          <cell r="C125">
            <v>1</v>
          </cell>
          <cell r="D125">
            <v>38687</v>
          </cell>
          <cell r="E125">
            <v>29</v>
          </cell>
          <cell r="F125">
            <v>3</v>
          </cell>
          <cell r="G125">
            <v>38267</v>
          </cell>
          <cell r="H125">
            <v>12</v>
          </cell>
          <cell r="I125" t="str">
            <v>Capacitor Replace</v>
          </cell>
          <cell r="J125">
            <v>14</v>
          </cell>
          <cell r="L125" t="str">
            <v>6.3.5</v>
          </cell>
          <cell r="M125" t="str">
            <v>Likely</v>
          </cell>
          <cell r="N125" t="str">
            <v>Planning</v>
          </cell>
          <cell r="O125" t="str">
            <v>Liddell 2*200 MVAr 330kV Banks - Contract</v>
          </cell>
          <cell r="P125" t="str">
            <v>330CAP</v>
          </cell>
          <cell r="Q125" t="str">
            <v>Northern</v>
          </cell>
          <cell r="R125">
            <v>4</v>
          </cell>
          <cell r="S125">
            <v>1.7551515151515149</v>
          </cell>
          <cell r="T125">
            <v>2.2448484848484851</v>
          </cell>
        </row>
        <row r="126">
          <cell r="A126">
            <v>64</v>
          </cell>
          <cell r="B126" t="str">
            <v>Narrabri - capacitor bank</v>
          </cell>
          <cell r="C126">
            <v>1</v>
          </cell>
          <cell r="D126">
            <v>38687</v>
          </cell>
          <cell r="E126">
            <v>37</v>
          </cell>
          <cell r="F126">
            <v>3</v>
          </cell>
          <cell r="G126">
            <v>38267</v>
          </cell>
          <cell r="H126">
            <v>12</v>
          </cell>
          <cell r="I126" t="str">
            <v>Capacitor Replace</v>
          </cell>
          <cell r="J126">
            <v>14</v>
          </cell>
          <cell r="L126" t="str">
            <v>6.3.6</v>
          </cell>
          <cell r="M126" t="str">
            <v>Likely</v>
          </cell>
          <cell r="N126" t="str">
            <v>Planning</v>
          </cell>
          <cell r="O126" t="str">
            <v>Narrabri 8MVAr 66kV Capacitor - Contract</v>
          </cell>
          <cell r="P126" t="str">
            <v>132CAP</v>
          </cell>
          <cell r="Q126" t="str">
            <v>Northern</v>
          </cell>
          <cell r="R126">
            <v>0.5</v>
          </cell>
          <cell r="S126">
            <v>0.21939393939393936</v>
          </cell>
          <cell r="T126">
            <v>0.28060606060606064</v>
          </cell>
        </row>
        <row r="127">
          <cell r="A127">
            <v>65</v>
          </cell>
          <cell r="B127" t="str">
            <v>Parkes area supply</v>
          </cell>
          <cell r="C127">
            <v>1</v>
          </cell>
          <cell r="D127">
            <v>38687</v>
          </cell>
          <cell r="E127">
            <v>42</v>
          </cell>
          <cell r="F127">
            <v>3</v>
          </cell>
          <cell r="G127">
            <v>38267</v>
          </cell>
          <cell r="H127">
            <v>12</v>
          </cell>
          <cell r="I127" t="str">
            <v>Capacitor Replace</v>
          </cell>
          <cell r="J127">
            <v>14</v>
          </cell>
          <cell r="L127" t="str">
            <v>6.5.19</v>
          </cell>
          <cell r="M127" t="str">
            <v>Poss</v>
          </cell>
          <cell r="N127" t="str">
            <v>Planning</v>
          </cell>
          <cell r="O127" t="str">
            <v>Parkes 66kV Cap Bank - Contract</v>
          </cell>
          <cell r="P127" t="str">
            <v>132CAP</v>
          </cell>
          <cell r="Q127" t="str">
            <v>Central</v>
          </cell>
          <cell r="R127">
            <v>0.5</v>
          </cell>
          <cell r="S127">
            <v>0.21939393939393936</v>
          </cell>
          <cell r="T127">
            <v>0.28060606060606064</v>
          </cell>
        </row>
        <row r="128">
          <cell r="A128">
            <v>66</v>
          </cell>
          <cell r="B128" t="str">
            <v>System Reactive Plant</v>
          </cell>
          <cell r="C128">
            <v>1</v>
          </cell>
          <cell r="D128">
            <v>39052</v>
          </cell>
          <cell r="E128">
            <v>57</v>
          </cell>
          <cell r="F128">
            <v>3</v>
          </cell>
          <cell r="G128">
            <v>38632</v>
          </cell>
          <cell r="H128">
            <v>12</v>
          </cell>
          <cell r="I128" t="str">
            <v>Capacitor Replace</v>
          </cell>
          <cell r="J128">
            <v>14</v>
          </cell>
          <cell r="L128" t="str">
            <v>6.5.35</v>
          </cell>
          <cell r="M128" t="str">
            <v>Poss</v>
          </cell>
          <cell r="N128" t="str">
            <v>Planning</v>
          </cell>
          <cell r="O128" t="str">
            <v>Mt Piper 1*150MVAr 330kV Cap Bank - Contract</v>
          </cell>
          <cell r="P128" t="str">
            <v>330CAP</v>
          </cell>
          <cell r="Q128" t="str">
            <v>Central</v>
          </cell>
          <cell r="R128">
            <v>2</v>
          </cell>
          <cell r="T128">
            <v>0.87757575757575745</v>
          </cell>
          <cell r="U128">
            <v>1.1224242424242425</v>
          </cell>
        </row>
        <row r="129">
          <cell r="A129">
            <v>67</v>
          </cell>
          <cell r="B129" t="str">
            <v>System Reactive Plant</v>
          </cell>
          <cell r="C129">
            <v>1</v>
          </cell>
          <cell r="D129">
            <v>39052</v>
          </cell>
          <cell r="E129">
            <v>57</v>
          </cell>
          <cell r="F129">
            <v>3</v>
          </cell>
          <cell r="G129">
            <v>38632</v>
          </cell>
          <cell r="H129">
            <v>12</v>
          </cell>
          <cell r="I129" t="str">
            <v>Capacitor Replace</v>
          </cell>
          <cell r="J129">
            <v>14</v>
          </cell>
          <cell r="L129" t="str">
            <v>6.5.35</v>
          </cell>
          <cell r="M129" t="str">
            <v>Poss</v>
          </cell>
          <cell r="N129" t="str">
            <v>Planning</v>
          </cell>
          <cell r="O129" t="str">
            <v>Bayswater / Liddell 2*150 MVAr Cap Banks - Contract</v>
          </cell>
          <cell r="P129" t="str">
            <v>330CAP</v>
          </cell>
          <cell r="Q129" t="str">
            <v>Northern</v>
          </cell>
          <cell r="R129">
            <v>4</v>
          </cell>
          <cell r="T129">
            <v>1.7551515151515149</v>
          </cell>
          <cell r="U129">
            <v>2.2448484848484851</v>
          </cell>
        </row>
        <row r="130">
          <cell r="A130">
            <v>68</v>
          </cell>
          <cell r="B130" t="str">
            <v>System Reactive Plant</v>
          </cell>
          <cell r="C130">
            <v>1</v>
          </cell>
          <cell r="D130">
            <v>39417</v>
          </cell>
          <cell r="E130">
            <v>57</v>
          </cell>
          <cell r="F130">
            <v>3</v>
          </cell>
          <cell r="G130">
            <v>38997</v>
          </cell>
          <cell r="H130">
            <v>12</v>
          </cell>
          <cell r="I130" t="str">
            <v>Capacitor Replace</v>
          </cell>
          <cell r="J130">
            <v>14</v>
          </cell>
          <cell r="L130" t="str">
            <v>6.5.35</v>
          </cell>
          <cell r="M130" t="str">
            <v>Poss</v>
          </cell>
          <cell r="N130" t="str">
            <v>Planning</v>
          </cell>
          <cell r="O130" t="str">
            <v>Locations to be Specified 3*200 MVAr Cap Banks - Contract</v>
          </cell>
          <cell r="P130" t="str">
            <v>330CAP</v>
          </cell>
          <cell r="Q130" t="str">
            <v>All</v>
          </cell>
          <cell r="R130">
            <v>6</v>
          </cell>
          <cell r="U130">
            <v>2.6327272727272728</v>
          </cell>
          <cell r="V130">
            <v>3.3672727272727272</v>
          </cell>
        </row>
        <row r="131">
          <cell r="A131">
            <v>69</v>
          </cell>
          <cell r="B131" t="str">
            <v>System Reactive Plant</v>
          </cell>
          <cell r="C131">
            <v>1</v>
          </cell>
          <cell r="D131">
            <v>39417</v>
          </cell>
          <cell r="E131">
            <v>57</v>
          </cell>
          <cell r="F131">
            <v>3</v>
          </cell>
          <cell r="G131">
            <v>38997</v>
          </cell>
          <cell r="H131">
            <v>12</v>
          </cell>
          <cell r="I131" t="str">
            <v>Capacitor Replace</v>
          </cell>
          <cell r="J131">
            <v>14</v>
          </cell>
          <cell r="L131" t="str">
            <v>6.5.35</v>
          </cell>
          <cell r="M131" t="str">
            <v>Poss</v>
          </cell>
          <cell r="N131" t="str">
            <v>Planning</v>
          </cell>
          <cell r="O131" t="str">
            <v xml:space="preserve">Location to be specified - 1*200 MVAr 330kV Bank - Contract </v>
          </cell>
          <cell r="P131" t="str">
            <v>330CAP</v>
          </cell>
          <cell r="Q131" t="str">
            <v>All</v>
          </cell>
          <cell r="R131">
            <v>2</v>
          </cell>
          <cell r="U131">
            <v>0.87757575757575745</v>
          </cell>
          <cell r="V131">
            <v>1.1224242424242425</v>
          </cell>
        </row>
        <row r="132">
          <cell r="A132">
            <v>70</v>
          </cell>
          <cell r="B132" t="str">
            <v>System Reactive Plant</v>
          </cell>
          <cell r="C132">
            <v>1</v>
          </cell>
          <cell r="D132">
            <v>39417</v>
          </cell>
          <cell r="E132">
            <v>57</v>
          </cell>
          <cell r="F132">
            <v>3</v>
          </cell>
          <cell r="G132">
            <v>38997</v>
          </cell>
          <cell r="H132">
            <v>12</v>
          </cell>
          <cell r="I132" t="str">
            <v>Capacitor Replace</v>
          </cell>
          <cell r="J132">
            <v>14</v>
          </cell>
          <cell r="L132" t="str">
            <v>6.5.35</v>
          </cell>
          <cell r="M132" t="str">
            <v>Poss</v>
          </cell>
          <cell r="N132" t="str">
            <v>Planning</v>
          </cell>
          <cell r="O132" t="str">
            <v>Eraring 2*150MVAr 330kV Cap Banks - Contract</v>
          </cell>
          <cell r="P132" t="str">
            <v>330CAP</v>
          </cell>
          <cell r="Q132" t="str">
            <v>Northern</v>
          </cell>
          <cell r="R132">
            <v>4</v>
          </cell>
          <cell r="U132">
            <v>1.7551515151515149</v>
          </cell>
          <cell r="V132">
            <v>2.2448484848484851</v>
          </cell>
        </row>
        <row r="133">
          <cell r="A133" t="str">
            <v>Small Augmentations - Substations</v>
          </cell>
        </row>
        <row r="134">
          <cell r="A134">
            <v>71</v>
          </cell>
          <cell r="B134" t="str">
            <v>Central Coast 330 kV Rearr'ts: 24 Line Turn in</v>
          </cell>
          <cell r="C134">
            <v>1</v>
          </cell>
          <cell r="D134">
            <v>38930</v>
          </cell>
          <cell r="E134">
            <v>8</v>
          </cell>
          <cell r="F134">
            <v>3</v>
          </cell>
          <cell r="G134">
            <v>38210</v>
          </cell>
          <cell r="H134">
            <v>9</v>
          </cell>
          <cell r="I134" t="str">
            <v>330/132kV Aug</v>
          </cell>
          <cell r="J134">
            <v>24</v>
          </cell>
          <cell r="L134" t="str">
            <v>5.3.5</v>
          </cell>
          <cell r="M134" t="str">
            <v>Likely</v>
          </cell>
          <cell r="N134" t="str">
            <v>Proposed</v>
          </cell>
          <cell r="O134" t="str">
            <v>Eraring Switchbay New Line Bays/ Eraring PS 330kV S</v>
          </cell>
          <cell r="P134" t="str">
            <v>TL REF</v>
          </cell>
          <cell r="Q134" t="str">
            <v>Northern</v>
          </cell>
          <cell r="R134">
            <v>2</v>
          </cell>
          <cell r="S134">
            <v>0.18333333333333335</v>
          </cell>
          <cell r="T134">
            <v>1.7614942528735633</v>
          </cell>
          <cell r="U134">
            <v>5.5172413793103454E-2</v>
          </cell>
        </row>
        <row r="135">
          <cell r="A135">
            <v>72</v>
          </cell>
          <cell r="B135" t="str">
            <v>Central Coast 330 kV Rearr'ts: 24 Line Turn in</v>
          </cell>
          <cell r="C135">
            <v>1</v>
          </cell>
          <cell r="D135">
            <v>39295</v>
          </cell>
          <cell r="E135">
            <v>8</v>
          </cell>
          <cell r="F135">
            <v>2</v>
          </cell>
          <cell r="G135">
            <v>38215</v>
          </cell>
          <cell r="H135">
            <v>2</v>
          </cell>
          <cell r="I135" t="str">
            <v>EHV TL -REF</v>
          </cell>
          <cell r="J135">
            <v>36</v>
          </cell>
          <cell r="L135" t="str">
            <v>5.3.5</v>
          </cell>
          <cell r="M135" t="str">
            <v>Likely</v>
          </cell>
          <cell r="N135" t="str">
            <v>Proposed</v>
          </cell>
          <cell r="O135" t="str">
            <v>Connection of 24 Vales Pt - Newcastle line to Eraring</v>
          </cell>
          <cell r="P135" t="str">
            <v>TL REF</v>
          </cell>
          <cell r="Q135" t="str">
            <v>Northern</v>
          </cell>
          <cell r="R135">
            <v>1</v>
          </cell>
          <cell r="S135">
            <v>8.787878787878789E-2</v>
          </cell>
          <cell r="T135">
            <v>0.23070528291767237</v>
          </cell>
          <cell r="U135">
            <v>0.678901962723093</v>
          </cell>
          <cell r="V135">
            <v>2.5139664804469269E-3</v>
          </cell>
        </row>
        <row r="136">
          <cell r="A136">
            <v>73</v>
          </cell>
          <cell r="B136" t="str">
            <v>Central Coast 330 kV Rearr'ts: Vales Point</v>
          </cell>
          <cell r="C136">
            <v>1</v>
          </cell>
          <cell r="D136">
            <v>38930</v>
          </cell>
          <cell r="E136">
            <v>8</v>
          </cell>
          <cell r="F136">
            <v>3</v>
          </cell>
          <cell r="G136">
            <v>38210</v>
          </cell>
          <cell r="H136">
            <v>9</v>
          </cell>
          <cell r="I136" t="str">
            <v>330/132kV Aug</v>
          </cell>
          <cell r="J136">
            <v>24</v>
          </cell>
          <cell r="L136" t="str">
            <v>5.3.6</v>
          </cell>
          <cell r="M136" t="str">
            <v>Likely</v>
          </cell>
          <cell r="N136" t="str">
            <v>Proposed</v>
          </cell>
          <cell r="O136" t="str">
            <v>Rearrangement of lines near Vales Pt</v>
          </cell>
          <cell r="P136" t="str">
            <v>TL REF</v>
          </cell>
          <cell r="Q136" t="str">
            <v>Northern</v>
          </cell>
          <cell r="R136">
            <v>3</v>
          </cell>
          <cell r="S136">
            <v>0.27500000000000002</v>
          </cell>
          <cell r="T136">
            <v>2.6422413793103448</v>
          </cell>
          <cell r="U136">
            <v>8.2758620689655185E-2</v>
          </cell>
        </row>
        <row r="137">
          <cell r="A137">
            <v>74</v>
          </cell>
          <cell r="B137" t="str">
            <v>Coffs Harbour: 89 Line Connections at Armidale</v>
          </cell>
          <cell r="C137">
            <v>1</v>
          </cell>
          <cell r="D137">
            <v>38961</v>
          </cell>
          <cell r="E137">
            <v>10</v>
          </cell>
          <cell r="F137">
            <v>2</v>
          </cell>
          <cell r="G137">
            <v>37881</v>
          </cell>
          <cell r="H137">
            <v>2</v>
          </cell>
          <cell r="I137" t="str">
            <v>EHV TL -REF</v>
          </cell>
          <cell r="J137">
            <v>36</v>
          </cell>
          <cell r="L137" t="str">
            <v>5.3.1</v>
          </cell>
          <cell r="M137" t="str">
            <v>Likely</v>
          </cell>
          <cell r="N137" t="str">
            <v>Proposed</v>
          </cell>
          <cell r="O137" t="str">
            <v>Armidale 89 Line Rearrangement - Contract</v>
          </cell>
          <cell r="P137" t="str">
            <v>TL REF</v>
          </cell>
          <cell r="Q137" t="str">
            <v>Northern</v>
          </cell>
          <cell r="R137">
            <v>1</v>
          </cell>
          <cell r="S137">
            <v>0.17868508089747034</v>
          </cell>
          <cell r="T137">
            <v>0.7323935828348247</v>
          </cell>
          <cell r="U137">
            <v>7.3556797020484163E-3</v>
          </cell>
        </row>
        <row r="138">
          <cell r="A138">
            <v>75</v>
          </cell>
          <cell r="B138" t="str">
            <v>Coffs Harbour: 89 Line Connections at Armidale</v>
          </cell>
          <cell r="C138">
            <v>1</v>
          </cell>
          <cell r="D138">
            <v>38961</v>
          </cell>
          <cell r="E138">
            <v>10</v>
          </cell>
          <cell r="F138">
            <v>3</v>
          </cell>
          <cell r="G138">
            <v>38241</v>
          </cell>
          <cell r="H138">
            <v>9</v>
          </cell>
          <cell r="I138" t="str">
            <v>330/132kV Aug</v>
          </cell>
          <cell r="J138">
            <v>24</v>
          </cell>
          <cell r="L138" t="str">
            <v>5.3.1</v>
          </cell>
          <cell r="M138" t="str">
            <v>Likely</v>
          </cell>
          <cell r="N138" t="str">
            <v>Proposed</v>
          </cell>
          <cell r="O138" t="str">
            <v>Connection of 89 Line at Armidale - Contract</v>
          </cell>
          <cell r="P138" t="str">
            <v>330SS</v>
          </cell>
          <cell r="Q138" t="str">
            <v>Northern</v>
          </cell>
          <cell r="R138">
            <v>4.5</v>
          </cell>
          <cell r="S138">
            <v>0.375</v>
          </cell>
          <cell r="T138">
            <v>3.8508620689655171</v>
          </cell>
          <cell r="U138">
            <v>0.27413793103448275</v>
          </cell>
        </row>
        <row r="139">
          <cell r="A139">
            <v>76</v>
          </cell>
          <cell r="B139" t="str">
            <v>Dapto 330/132 kV Substation - Fault Levels</v>
          </cell>
          <cell r="C139">
            <v>1</v>
          </cell>
          <cell r="D139">
            <v>40513</v>
          </cell>
          <cell r="E139">
            <v>14</v>
          </cell>
          <cell r="F139">
            <v>3</v>
          </cell>
          <cell r="G139">
            <v>39793</v>
          </cell>
          <cell r="H139">
            <v>9</v>
          </cell>
          <cell r="I139" t="str">
            <v>330/132kV Aug</v>
          </cell>
          <cell r="J139">
            <v>24</v>
          </cell>
          <cell r="L139" t="str">
            <v>7.2.22</v>
          </cell>
          <cell r="M139" t="str">
            <v>Future</v>
          </cell>
          <cell r="N139" t="str">
            <v>Planning</v>
          </cell>
          <cell r="O139" t="str">
            <v>Dapto Fault Rating Upgrade (330kV Switchyard upgrade) Daylabour</v>
          </cell>
          <cell r="P139" t="str">
            <v>330SS</v>
          </cell>
          <cell r="Q139" t="str">
            <v>Central</v>
          </cell>
          <cell r="R139">
            <v>3</v>
          </cell>
          <cell r="W139">
            <v>0.17499999999999999</v>
          </cell>
          <cell r="X139">
            <v>2.2809701492537315</v>
          </cell>
          <cell r="Y139">
            <v>0.54402985074626864</v>
          </cell>
        </row>
        <row r="140">
          <cell r="A140">
            <v>77</v>
          </cell>
          <cell r="B140" t="str">
            <v>Dapto Transformer Capacity Limitations</v>
          </cell>
          <cell r="C140">
            <v>1</v>
          </cell>
          <cell r="D140">
            <v>39783</v>
          </cell>
          <cell r="E140">
            <v>15</v>
          </cell>
          <cell r="F140">
            <v>3</v>
          </cell>
          <cell r="G140">
            <v>39063</v>
          </cell>
          <cell r="H140">
            <v>10</v>
          </cell>
          <cell r="I140" t="str">
            <v>132kV Aug</v>
          </cell>
          <cell r="J140">
            <v>24</v>
          </cell>
          <cell r="L140" t="str">
            <v>7.2.18</v>
          </cell>
          <cell r="M140" t="str">
            <v>Future</v>
          </cell>
          <cell r="N140" t="str">
            <v>Planning</v>
          </cell>
          <cell r="O140" t="str">
            <v>Dapto 2*132kV Line Bay - Contract</v>
          </cell>
          <cell r="P140" t="str">
            <v>132SS</v>
          </cell>
          <cell r="Q140" t="str">
            <v>Central</v>
          </cell>
          <cell r="R140">
            <v>1</v>
          </cell>
          <cell r="U140">
            <v>5.8333333333333348E-2</v>
          </cell>
          <cell r="V140">
            <v>0.76032338308457714</v>
          </cell>
          <cell r="W140">
            <v>0.18134328358208951</v>
          </cell>
        </row>
        <row r="141">
          <cell r="A141">
            <v>78</v>
          </cell>
          <cell r="B141" t="str">
            <v>Line Terminal Upratings</v>
          </cell>
          <cell r="C141">
            <v>1</v>
          </cell>
          <cell r="D141">
            <v>40148</v>
          </cell>
          <cell r="E141">
            <v>26</v>
          </cell>
          <cell r="F141">
            <v>1</v>
          </cell>
          <cell r="G141">
            <v>38708</v>
          </cell>
          <cell r="H141">
            <v>3</v>
          </cell>
          <cell r="I141" t="str">
            <v>TL -EIS</v>
          </cell>
          <cell r="J141">
            <v>48</v>
          </cell>
          <cell r="L141" t="str">
            <v>6.5.36</v>
          </cell>
          <cell r="M141" t="str">
            <v>Poss</v>
          </cell>
          <cell r="N141" t="str">
            <v>Proposed</v>
          </cell>
          <cell r="O141" t="str">
            <v>Project to Replace Terminal Equipment by Daylabour</v>
          </cell>
          <cell r="P141" t="str">
            <v>330SS</v>
          </cell>
          <cell r="Q141" t="str">
            <v>Various</v>
          </cell>
          <cell r="R141">
            <v>12</v>
          </cell>
          <cell r="T141">
            <v>0.17230769230769236</v>
          </cell>
          <cell r="U141">
            <v>0.58769230769230796</v>
          </cell>
          <cell r="V141">
            <v>0.872</v>
          </cell>
          <cell r="W141">
            <v>10.133124555160142</v>
          </cell>
          <cell r="X141">
            <v>0.2348754448398577</v>
          </cell>
        </row>
        <row r="142">
          <cell r="A142">
            <v>79</v>
          </cell>
          <cell r="B142" t="str">
            <v>Orange 132 kV Substation Augmentation</v>
          </cell>
          <cell r="C142">
            <v>1</v>
          </cell>
          <cell r="D142">
            <v>39783</v>
          </cell>
          <cell r="E142">
            <v>41</v>
          </cell>
          <cell r="F142">
            <v>3</v>
          </cell>
          <cell r="G142">
            <v>39063</v>
          </cell>
          <cell r="H142">
            <v>10</v>
          </cell>
          <cell r="I142" t="str">
            <v>132kV Aug</v>
          </cell>
          <cell r="J142">
            <v>24</v>
          </cell>
          <cell r="L142" t="str">
            <v>6.5.18</v>
          </cell>
          <cell r="M142" t="str">
            <v>Poss</v>
          </cell>
          <cell r="N142" t="str">
            <v>Proposed</v>
          </cell>
          <cell r="O142" t="str">
            <v>Uprating of Orange 132kV &amp; Transformers - Contract</v>
          </cell>
          <cell r="P142" t="str">
            <v>132SS</v>
          </cell>
          <cell r="Q142" t="str">
            <v>Central</v>
          </cell>
          <cell r="R142">
            <v>14</v>
          </cell>
          <cell r="U142">
            <v>0.81666666666666687</v>
          </cell>
          <cell r="V142">
            <v>10.644527363184082</v>
          </cell>
          <cell r="W142">
            <v>2.5388059701492534</v>
          </cell>
        </row>
        <row r="143">
          <cell r="A143">
            <v>80</v>
          </cell>
          <cell r="B143" t="str">
            <v>Snowy Assets Rehab - UTSS</v>
          </cell>
          <cell r="C143">
            <v>1</v>
          </cell>
          <cell r="D143">
            <v>39783</v>
          </cell>
          <cell r="E143">
            <v>49</v>
          </cell>
          <cell r="F143">
            <v>3</v>
          </cell>
          <cell r="G143">
            <v>38703</v>
          </cell>
          <cell r="H143">
            <v>6</v>
          </cell>
          <cell r="I143" t="str">
            <v>330/132kV Greenfield</v>
          </cell>
          <cell r="J143">
            <v>36</v>
          </cell>
          <cell r="L143" t="str">
            <v>5.3.7</v>
          </cell>
          <cell r="M143" t="str">
            <v>Const</v>
          </cell>
          <cell r="N143" t="str">
            <v>Proposed</v>
          </cell>
          <cell r="O143" t="str">
            <v>Upper Tumut Switching Station (UTSS) Augmentation - Contract</v>
          </cell>
          <cell r="P143" t="str">
            <v>330SS</v>
          </cell>
          <cell r="Q143" t="str">
            <v>Southern</v>
          </cell>
          <cell r="R143">
            <v>7.5</v>
          </cell>
          <cell r="T143">
            <v>0.23333333333333334</v>
          </cell>
          <cell r="U143">
            <v>0.68152173913043501</v>
          </cell>
          <cell r="V143">
            <v>5.722085226043693</v>
          </cell>
          <cell r="W143">
            <v>0.86305970149253741</v>
          </cell>
        </row>
        <row r="144">
          <cell r="A144">
            <v>81</v>
          </cell>
          <cell r="B144" t="str">
            <v>Sydney North 132 kV Fault Level Limits</v>
          </cell>
          <cell r="C144">
            <v>1</v>
          </cell>
          <cell r="D144">
            <v>39783</v>
          </cell>
          <cell r="E144">
            <v>53</v>
          </cell>
          <cell r="F144">
            <v>3</v>
          </cell>
          <cell r="G144">
            <v>39063</v>
          </cell>
          <cell r="H144">
            <v>10</v>
          </cell>
          <cell r="I144" t="str">
            <v>132kV Aug</v>
          </cell>
          <cell r="J144">
            <v>24</v>
          </cell>
          <cell r="L144" t="str">
            <v>6.5.10</v>
          </cell>
          <cell r="M144" t="str">
            <v>Poss</v>
          </cell>
          <cell r="N144" t="str">
            <v>Proposed</v>
          </cell>
          <cell r="O144" t="str">
            <v>Sydney North Upgrade - Contract</v>
          </cell>
          <cell r="P144" t="str">
            <v>132SS</v>
          </cell>
          <cell r="Q144" t="str">
            <v>Central</v>
          </cell>
          <cell r="R144">
            <v>5</v>
          </cell>
          <cell r="U144">
            <v>0.29166666666666674</v>
          </cell>
          <cell r="V144">
            <v>3.801616915422886</v>
          </cell>
          <cell r="W144">
            <v>0.90671641791044766</v>
          </cell>
        </row>
        <row r="145">
          <cell r="A145">
            <v>82</v>
          </cell>
          <cell r="B145" t="str">
            <v>Sydney North 132 kV Fault Level Limits</v>
          </cell>
          <cell r="C145">
            <v>1</v>
          </cell>
          <cell r="D145">
            <v>39783</v>
          </cell>
          <cell r="E145">
            <v>53</v>
          </cell>
          <cell r="F145">
            <v>3</v>
          </cell>
          <cell r="G145">
            <v>39063</v>
          </cell>
          <cell r="H145">
            <v>10</v>
          </cell>
          <cell r="I145" t="str">
            <v>132kV Aug</v>
          </cell>
          <cell r="J145">
            <v>24</v>
          </cell>
          <cell r="L145" t="str">
            <v>6.5.10</v>
          </cell>
          <cell r="M145" t="str">
            <v>Poss</v>
          </cell>
          <cell r="N145" t="str">
            <v>Proposed</v>
          </cell>
          <cell r="O145" t="str">
            <v>Sydney North Upgrade due to 132kV fault Levels</v>
          </cell>
          <cell r="P145" t="str">
            <v>330SS</v>
          </cell>
          <cell r="Q145" t="str">
            <v>Central</v>
          </cell>
          <cell r="R145">
            <v>3</v>
          </cell>
          <cell r="U145">
            <v>0.17499999999999999</v>
          </cell>
          <cell r="V145">
            <v>2.2809701492537315</v>
          </cell>
          <cell r="W145">
            <v>0.54402985074626864</v>
          </cell>
        </row>
        <row r="146">
          <cell r="A146">
            <v>83</v>
          </cell>
          <cell r="B146" t="str">
            <v>Sydney West 132 kV Switchbays</v>
          </cell>
          <cell r="C146">
            <v>1</v>
          </cell>
          <cell r="D146">
            <v>38687</v>
          </cell>
          <cell r="E146">
            <v>54</v>
          </cell>
          <cell r="F146">
            <v>3</v>
          </cell>
          <cell r="G146">
            <v>37967</v>
          </cell>
          <cell r="H146">
            <v>10</v>
          </cell>
          <cell r="I146" t="str">
            <v>132kV Aug</v>
          </cell>
          <cell r="J146">
            <v>24</v>
          </cell>
          <cell r="L146" t="str">
            <v>6.3.2</v>
          </cell>
          <cell r="M146" t="str">
            <v>Poss</v>
          </cell>
          <cell r="N146" t="str">
            <v>Proposed</v>
          </cell>
          <cell r="O146" t="str">
            <v>Sydney West 132kV Switchbays - Contract</v>
          </cell>
          <cell r="P146" t="str">
            <v>132SS</v>
          </cell>
          <cell r="Q146" t="str">
            <v>Central</v>
          </cell>
          <cell r="R146">
            <v>1</v>
          </cell>
          <cell r="S146">
            <v>0.76032338308457714</v>
          </cell>
          <cell r="T146">
            <v>0.18134328358208951</v>
          </cell>
        </row>
        <row r="147">
          <cell r="A147">
            <v>84</v>
          </cell>
          <cell r="B147" t="str">
            <v>Sydney West Fault Level Upgrade</v>
          </cell>
          <cell r="C147">
            <v>1</v>
          </cell>
          <cell r="D147">
            <v>39783</v>
          </cell>
          <cell r="E147">
            <v>54</v>
          </cell>
          <cell r="F147">
            <v>3</v>
          </cell>
          <cell r="G147">
            <v>39063</v>
          </cell>
          <cell r="H147">
            <v>9</v>
          </cell>
          <cell r="I147" t="str">
            <v>330/132kV Aug</v>
          </cell>
          <cell r="J147">
            <v>24</v>
          </cell>
          <cell r="L147" t="str">
            <v>6.5.11</v>
          </cell>
          <cell r="M147" t="str">
            <v>Poss</v>
          </cell>
          <cell r="N147" t="str">
            <v>Proposed</v>
          </cell>
          <cell r="O147" t="str">
            <v>Sydney West 330kV Fault Level Upgrade - Contract</v>
          </cell>
          <cell r="P147" t="str">
            <v>330SS</v>
          </cell>
          <cell r="Q147" t="str">
            <v>Central</v>
          </cell>
          <cell r="R147">
            <v>3.5</v>
          </cell>
          <cell r="U147">
            <v>0.20416666666666672</v>
          </cell>
          <cell r="V147">
            <v>2.6611318407960205</v>
          </cell>
          <cell r="W147">
            <v>0.63470149253731334</v>
          </cell>
        </row>
        <row r="148">
          <cell r="A148">
            <v>85</v>
          </cell>
          <cell r="B148" t="str">
            <v>Tuggerah supply</v>
          </cell>
          <cell r="C148">
            <v>1</v>
          </cell>
          <cell r="D148">
            <v>39052</v>
          </cell>
          <cell r="E148">
            <v>59</v>
          </cell>
          <cell r="F148">
            <v>3</v>
          </cell>
          <cell r="G148">
            <v>38332</v>
          </cell>
          <cell r="H148">
            <v>10</v>
          </cell>
          <cell r="I148" t="str">
            <v>132kV Aug</v>
          </cell>
          <cell r="J148">
            <v>24</v>
          </cell>
          <cell r="L148" t="str">
            <v>6.5.9</v>
          </cell>
          <cell r="M148" t="str">
            <v>Poss</v>
          </cell>
          <cell r="N148" t="str">
            <v>Planning</v>
          </cell>
          <cell r="O148" t="str">
            <v>Tuggerah Stage 2 - 132kV Augmentations - Contract</v>
          </cell>
          <cell r="P148" t="str">
            <v>132SS</v>
          </cell>
          <cell r="Q148" t="str">
            <v>Northern</v>
          </cell>
          <cell r="R148">
            <v>2</v>
          </cell>
          <cell r="S148">
            <v>0.1166666666666667</v>
          </cell>
          <cell r="T148">
            <v>1.5206467661691543</v>
          </cell>
          <cell r="U148">
            <v>0.36268656716417902</v>
          </cell>
        </row>
        <row r="149">
          <cell r="A149">
            <v>86</v>
          </cell>
          <cell r="B149" t="str">
            <v>Vineyard 330 kV Substation - 132 kV Switchbays</v>
          </cell>
          <cell r="C149">
            <v>1</v>
          </cell>
          <cell r="D149">
            <v>39052</v>
          </cell>
          <cell r="E149">
            <v>60</v>
          </cell>
          <cell r="F149">
            <v>3</v>
          </cell>
          <cell r="G149">
            <v>38332</v>
          </cell>
          <cell r="H149">
            <v>10</v>
          </cell>
          <cell r="I149" t="str">
            <v>132kV Aug</v>
          </cell>
          <cell r="J149">
            <v>24</v>
          </cell>
          <cell r="L149" t="str">
            <v>5.2.5</v>
          </cell>
          <cell r="M149" t="str">
            <v>Const</v>
          </cell>
          <cell r="N149" t="str">
            <v>Proposed</v>
          </cell>
          <cell r="O149" t="str">
            <v>Vineyard 132 kV  Line Bay(s) - Contract</v>
          </cell>
          <cell r="P149" t="str">
            <v>132SS</v>
          </cell>
          <cell r="Q149" t="str">
            <v>Central</v>
          </cell>
          <cell r="R149">
            <v>2</v>
          </cell>
          <cell r="S149">
            <v>0.1166666666666667</v>
          </cell>
          <cell r="T149">
            <v>1.5206467661691543</v>
          </cell>
          <cell r="U149">
            <v>0.36268656716417902</v>
          </cell>
        </row>
        <row r="150">
          <cell r="A150">
            <v>87</v>
          </cell>
          <cell r="B150" t="str">
            <v>Wollar - Wellington 330 kV Line &amp; Wollar 330 kV Sw Stn</v>
          </cell>
          <cell r="C150">
            <v>1</v>
          </cell>
          <cell r="D150">
            <v>39417</v>
          </cell>
          <cell r="E150">
            <v>65</v>
          </cell>
          <cell r="F150">
            <v>3</v>
          </cell>
          <cell r="G150">
            <v>38697</v>
          </cell>
          <cell r="H150">
            <v>9</v>
          </cell>
          <cell r="I150" t="str">
            <v>330/132kV Aug</v>
          </cell>
          <cell r="J150">
            <v>24</v>
          </cell>
          <cell r="L150" t="str">
            <v>5.3.4</v>
          </cell>
          <cell r="M150" t="str">
            <v>Likely</v>
          </cell>
          <cell r="N150" t="str">
            <v>Committed</v>
          </cell>
          <cell r="O150" t="str">
            <v>Wellington Substation- Installation of Shunt Reactors</v>
          </cell>
          <cell r="P150" t="str">
            <v>330CAP</v>
          </cell>
          <cell r="Q150" t="str">
            <v>Central</v>
          </cell>
          <cell r="R150">
            <v>9</v>
          </cell>
          <cell r="T150">
            <v>0.52500000000000002</v>
          </cell>
          <cell r="U150">
            <v>6.8429104477611933</v>
          </cell>
          <cell r="V150">
            <v>1.6320895522388059</v>
          </cell>
        </row>
        <row r="151">
          <cell r="A151" t="str">
            <v>Small Augmentations - Transformers</v>
          </cell>
        </row>
        <row r="152">
          <cell r="A152">
            <v>88</v>
          </cell>
          <cell r="B152" t="str">
            <v>Armidale, Mrln, Vales, Vinyd,Well'ton,&amp; Yass 330 kV Txs</v>
          </cell>
          <cell r="C152">
            <v>1</v>
          </cell>
          <cell r="D152">
            <v>38749</v>
          </cell>
          <cell r="E152">
            <v>3</v>
          </cell>
          <cell r="F152">
            <v>3</v>
          </cell>
          <cell r="G152">
            <v>38209</v>
          </cell>
          <cell r="H152">
            <v>11</v>
          </cell>
          <cell r="I152" t="str">
            <v>Transformer Replace</v>
          </cell>
          <cell r="J152">
            <v>18</v>
          </cell>
          <cell r="L152" t="str">
            <v>6.3.1</v>
          </cell>
          <cell r="M152" t="str">
            <v>Likely</v>
          </cell>
          <cell r="N152" t="str">
            <v>Planning</v>
          </cell>
          <cell r="O152" t="str">
            <v>Wellington Tx Replacement 2x375MVA tx - contract</v>
          </cell>
          <cell r="P152" t="str">
            <v>330TX</v>
          </cell>
          <cell r="Q152" t="str">
            <v>Central</v>
          </cell>
          <cell r="R152">
            <v>6</v>
          </cell>
          <cell r="S152">
            <v>1.8717391304347832</v>
          </cell>
          <cell r="T152">
            <v>4.1282608695652172</v>
          </cell>
        </row>
        <row r="153">
          <cell r="A153">
            <v>89</v>
          </cell>
          <cell r="B153" t="str">
            <v>Armidale, Mrln, Vales, Vinyd,Well'ton,&amp; Yass 330 kV Txs</v>
          </cell>
          <cell r="C153">
            <v>1</v>
          </cell>
          <cell r="D153">
            <v>38749</v>
          </cell>
          <cell r="E153">
            <v>3</v>
          </cell>
          <cell r="F153">
            <v>3</v>
          </cell>
          <cell r="G153">
            <v>38209</v>
          </cell>
          <cell r="H153">
            <v>11</v>
          </cell>
          <cell r="I153" t="str">
            <v>Transformer Replace</v>
          </cell>
          <cell r="J153">
            <v>18</v>
          </cell>
          <cell r="L153" t="str">
            <v>6.3.1</v>
          </cell>
          <cell r="M153" t="str">
            <v>Likely</v>
          </cell>
          <cell r="N153" t="str">
            <v>Proposed</v>
          </cell>
          <cell r="O153" t="str">
            <v>Vineyard 330kV SS No.1 new Tx  - Contract</v>
          </cell>
          <cell r="P153" t="str">
            <v>330TX</v>
          </cell>
          <cell r="Q153" t="str">
            <v>Central</v>
          </cell>
          <cell r="R153">
            <v>5</v>
          </cell>
          <cell r="S153">
            <v>1.5597826086956528</v>
          </cell>
          <cell r="T153">
            <v>3.4402173913043477</v>
          </cell>
        </row>
        <row r="154">
          <cell r="A154">
            <v>90</v>
          </cell>
          <cell r="B154" t="str">
            <v>Armidale, Mrln, Vales, Vinyd,Well'ton,&amp; Yass 330 kV Txs</v>
          </cell>
          <cell r="C154">
            <v>1</v>
          </cell>
          <cell r="D154">
            <v>39417</v>
          </cell>
          <cell r="E154">
            <v>3</v>
          </cell>
          <cell r="F154">
            <v>3</v>
          </cell>
          <cell r="G154">
            <v>38877</v>
          </cell>
          <cell r="H154">
            <v>11</v>
          </cell>
          <cell r="I154" t="str">
            <v>Transformer Replace</v>
          </cell>
          <cell r="J154">
            <v>18</v>
          </cell>
          <cell r="L154" t="str">
            <v>6.3.1</v>
          </cell>
          <cell r="M154" t="str">
            <v>Likely</v>
          </cell>
          <cell r="N154" t="str">
            <v>Planning</v>
          </cell>
          <cell r="O154" t="str">
            <v>Marulan 330/132kV 200MVAr Tx Replacement - contract</v>
          </cell>
          <cell r="P154" t="str">
            <v>330TX</v>
          </cell>
          <cell r="Q154" t="str">
            <v>Central</v>
          </cell>
          <cell r="R154">
            <v>6</v>
          </cell>
          <cell r="T154">
            <v>0.03</v>
          </cell>
          <cell r="U154">
            <v>4.47</v>
          </cell>
          <cell r="V154">
            <v>1.5</v>
          </cell>
        </row>
        <row r="155">
          <cell r="A155">
            <v>91</v>
          </cell>
          <cell r="B155" t="str">
            <v>Cowra 132/66 kV Tx Limitations</v>
          </cell>
          <cell r="C155">
            <v>1</v>
          </cell>
          <cell r="D155">
            <v>39417</v>
          </cell>
          <cell r="E155">
            <v>12</v>
          </cell>
          <cell r="F155">
            <v>3</v>
          </cell>
          <cell r="G155">
            <v>38697</v>
          </cell>
          <cell r="H155">
            <v>10</v>
          </cell>
          <cell r="I155" t="str">
            <v>132kV Aug</v>
          </cell>
          <cell r="J155">
            <v>24</v>
          </cell>
          <cell r="L155" t="str">
            <v>6.5.21</v>
          </cell>
          <cell r="M155" t="str">
            <v>Poss</v>
          </cell>
          <cell r="N155" t="str">
            <v>Future</v>
          </cell>
          <cell r="O155" t="str">
            <v>Replace 2x132/66kV Transformers (60MVA) (refurbishment for ss) Contract</v>
          </cell>
          <cell r="P155" t="str">
            <v>132TX</v>
          </cell>
          <cell r="Q155" t="str">
            <v>Central</v>
          </cell>
          <cell r="R155">
            <v>6</v>
          </cell>
          <cell r="T155">
            <v>0.35</v>
          </cell>
          <cell r="U155">
            <v>4.5619402985074631</v>
          </cell>
          <cell r="V155">
            <v>1.0880597014925373</v>
          </cell>
        </row>
        <row r="156">
          <cell r="A156">
            <v>92</v>
          </cell>
          <cell r="B156" t="str">
            <v>Dapto Transformer Capacity Limitations</v>
          </cell>
          <cell r="C156">
            <v>1</v>
          </cell>
          <cell r="D156">
            <v>39783</v>
          </cell>
          <cell r="E156">
            <v>15</v>
          </cell>
          <cell r="F156">
            <v>3</v>
          </cell>
          <cell r="G156">
            <v>39243</v>
          </cell>
          <cell r="H156">
            <v>11</v>
          </cell>
          <cell r="I156" t="str">
            <v>Transformer Replace</v>
          </cell>
          <cell r="J156">
            <v>18</v>
          </cell>
          <cell r="L156" t="str">
            <v>7.2.18</v>
          </cell>
          <cell r="M156" t="str">
            <v>Future</v>
          </cell>
          <cell r="N156" t="str">
            <v>Planning</v>
          </cell>
          <cell r="O156" t="str">
            <v>Dapto 330/132kV 375MVAr Transformer - Contract</v>
          </cell>
          <cell r="P156" t="str">
            <v>330TX</v>
          </cell>
          <cell r="Q156" t="str">
            <v>Central</v>
          </cell>
          <cell r="R156">
            <v>5</v>
          </cell>
          <cell r="U156">
            <v>2.5000000000000001E-2</v>
          </cell>
          <cell r="V156">
            <v>3.7250000000000001</v>
          </cell>
          <cell r="W156">
            <v>1.25</v>
          </cell>
        </row>
        <row r="157">
          <cell r="A157">
            <v>93</v>
          </cell>
          <cell r="B157" t="str">
            <v>Deniliquin Tx Rating Limits</v>
          </cell>
          <cell r="C157">
            <v>1</v>
          </cell>
          <cell r="D157">
            <v>40148</v>
          </cell>
          <cell r="E157">
            <v>17</v>
          </cell>
          <cell r="F157">
            <v>3</v>
          </cell>
          <cell r="G157">
            <v>39608</v>
          </cell>
          <cell r="H157">
            <v>11</v>
          </cell>
          <cell r="I157" t="str">
            <v>Transformer Replace</v>
          </cell>
          <cell r="J157">
            <v>18</v>
          </cell>
          <cell r="L157" t="str">
            <v>7.2.21</v>
          </cell>
          <cell r="M157" t="str">
            <v>Future</v>
          </cell>
          <cell r="N157" t="str">
            <v>Planning</v>
          </cell>
          <cell r="O157" t="str">
            <v>Deniliquin 132/66 kV Tx replacement - 2x120MVA - Contract</v>
          </cell>
          <cell r="P157" t="str">
            <v>132TX</v>
          </cell>
          <cell r="Q157" t="str">
            <v>Southern</v>
          </cell>
          <cell r="R157">
            <v>2</v>
          </cell>
          <cell r="V157">
            <v>0.01</v>
          </cell>
          <cell r="W157">
            <v>1.49</v>
          </cell>
          <cell r="X157">
            <v>0.5</v>
          </cell>
        </row>
        <row r="158">
          <cell r="A158">
            <v>94</v>
          </cell>
          <cell r="B158" t="str">
            <v>Finley 132/66kV Tx Capacity Limits</v>
          </cell>
          <cell r="C158">
            <v>1</v>
          </cell>
          <cell r="D158">
            <v>39052</v>
          </cell>
          <cell r="E158">
            <v>18</v>
          </cell>
          <cell r="F158">
            <v>3</v>
          </cell>
          <cell r="G158">
            <v>38332</v>
          </cell>
          <cell r="H158">
            <v>10</v>
          </cell>
          <cell r="I158" t="str">
            <v>132kV Aug</v>
          </cell>
          <cell r="J158">
            <v>24</v>
          </cell>
          <cell r="L158" t="str">
            <v>6.5.30</v>
          </cell>
          <cell r="M158" t="str">
            <v>Poss</v>
          </cell>
          <cell r="N158" t="str">
            <v>Planning</v>
          </cell>
          <cell r="O158" t="str">
            <v xml:space="preserve">Finley Substation Augmentation (2nd Tx) Contract </v>
          </cell>
          <cell r="P158" t="str">
            <v>132SS</v>
          </cell>
          <cell r="Q158" t="str">
            <v>Southern</v>
          </cell>
          <cell r="R158">
            <v>5</v>
          </cell>
          <cell r="S158">
            <v>0.29166666666666674</v>
          </cell>
          <cell r="T158">
            <v>3.801616915422886</v>
          </cell>
          <cell r="U158">
            <v>0.90671641791044766</v>
          </cell>
        </row>
        <row r="159">
          <cell r="A159">
            <v>95</v>
          </cell>
          <cell r="B159" t="str">
            <v>Kempsey 132/33 kV Tx Capacity Limitations</v>
          </cell>
          <cell r="C159">
            <v>1</v>
          </cell>
          <cell r="D159">
            <v>39417</v>
          </cell>
          <cell r="E159">
            <v>25</v>
          </cell>
          <cell r="F159">
            <v>3</v>
          </cell>
          <cell r="G159">
            <v>38877</v>
          </cell>
          <cell r="H159">
            <v>11</v>
          </cell>
          <cell r="I159" t="str">
            <v>Transformer Replace</v>
          </cell>
          <cell r="J159">
            <v>18</v>
          </cell>
          <cell r="L159" t="str">
            <v>7.2.14</v>
          </cell>
          <cell r="M159" t="str">
            <v>Future</v>
          </cell>
          <cell r="N159" t="str">
            <v>Planning</v>
          </cell>
          <cell r="O159" t="str">
            <v>Kempsey 2*60MVA 132/33kV Tx Replacement - Contract</v>
          </cell>
          <cell r="P159" t="str">
            <v>132TX</v>
          </cell>
          <cell r="Q159" t="str">
            <v>Northern</v>
          </cell>
          <cell r="R159">
            <v>4.5</v>
          </cell>
          <cell r="T159">
            <v>2.2499999999999999E-2</v>
          </cell>
          <cell r="U159">
            <v>3.3525</v>
          </cell>
          <cell r="V159">
            <v>1.125</v>
          </cell>
        </row>
        <row r="160">
          <cell r="A160">
            <v>96</v>
          </cell>
          <cell r="B160" t="str">
            <v>Parkes area supply</v>
          </cell>
          <cell r="C160">
            <v>1</v>
          </cell>
          <cell r="D160">
            <v>39052</v>
          </cell>
          <cell r="E160">
            <v>42</v>
          </cell>
          <cell r="F160">
            <v>3</v>
          </cell>
          <cell r="G160">
            <v>38512</v>
          </cell>
          <cell r="H160">
            <v>11</v>
          </cell>
          <cell r="I160" t="str">
            <v>Transformer Replace</v>
          </cell>
          <cell r="J160">
            <v>18</v>
          </cell>
          <cell r="L160" t="str">
            <v>6.5.19</v>
          </cell>
          <cell r="M160" t="str">
            <v>Poss</v>
          </cell>
          <cell r="N160" t="str">
            <v>Planning</v>
          </cell>
          <cell r="O160" t="str">
            <v>Parkes 132/66 kV 2nd Tx SS Aug - Contract</v>
          </cell>
          <cell r="P160" t="str">
            <v>132TX</v>
          </cell>
          <cell r="Q160" t="str">
            <v>Central</v>
          </cell>
          <cell r="R160">
            <v>5</v>
          </cell>
          <cell r="S160">
            <v>2.5000000000000001E-2</v>
          </cell>
          <cell r="T160">
            <v>3.7250000000000001</v>
          </cell>
          <cell r="U160">
            <v>1.25</v>
          </cell>
        </row>
        <row r="161">
          <cell r="A161">
            <v>97</v>
          </cell>
          <cell r="B161" t="str">
            <v>Port Macquarie 132/33 kV Transformer Replacement</v>
          </cell>
          <cell r="C161">
            <v>1</v>
          </cell>
          <cell r="D161">
            <v>38991</v>
          </cell>
          <cell r="E161">
            <v>44</v>
          </cell>
          <cell r="F161">
            <v>3</v>
          </cell>
          <cell r="G161">
            <v>38271</v>
          </cell>
          <cell r="H161">
            <v>10</v>
          </cell>
          <cell r="I161" t="str">
            <v>132kV Aug</v>
          </cell>
          <cell r="J161">
            <v>24</v>
          </cell>
          <cell r="L161" t="str">
            <v>5.3.3</v>
          </cell>
          <cell r="M161" t="str">
            <v>Likely</v>
          </cell>
          <cell r="N161" t="str">
            <v>Proposed</v>
          </cell>
          <cell r="O161" t="str">
            <v>Port Macquarie Tx Replacement - Contract</v>
          </cell>
          <cell r="P161" t="str">
            <v>132TX</v>
          </cell>
          <cell r="Q161" t="str">
            <v>Northern</v>
          </cell>
          <cell r="R161">
            <v>2.8333333333333335</v>
          </cell>
          <cell r="S161">
            <v>0.21249999999999999</v>
          </cell>
          <cell r="T161">
            <v>2.3374999999999999</v>
          </cell>
          <cell r="U161">
            <v>0.28333333333333333</v>
          </cell>
        </row>
        <row r="162">
          <cell r="A162">
            <v>98</v>
          </cell>
          <cell r="B162" t="str">
            <v>Replacement of Two 330/132 kV Txs at Sydney South</v>
          </cell>
          <cell r="C162">
            <v>1</v>
          </cell>
          <cell r="D162">
            <v>39417</v>
          </cell>
          <cell r="E162">
            <v>46</v>
          </cell>
          <cell r="F162">
            <v>3</v>
          </cell>
          <cell r="G162">
            <v>38697</v>
          </cell>
          <cell r="H162">
            <v>9</v>
          </cell>
          <cell r="I162" t="str">
            <v>330/132kV Aug</v>
          </cell>
          <cell r="J162">
            <v>24</v>
          </cell>
          <cell r="L162" t="str">
            <v>7.2.17</v>
          </cell>
          <cell r="M162" t="str">
            <v>Future</v>
          </cell>
          <cell r="N162" t="str">
            <v>Planning</v>
          </cell>
          <cell r="O162" t="str">
            <v>Sydney South #3 &amp; #4 Tx Replacement  - Contract</v>
          </cell>
          <cell r="P162" t="str">
            <v>330TX</v>
          </cell>
          <cell r="Q162" t="str">
            <v>Central</v>
          </cell>
          <cell r="R162">
            <v>12</v>
          </cell>
          <cell r="T162">
            <v>0.7</v>
          </cell>
          <cell r="U162">
            <v>9.1238805970149262</v>
          </cell>
          <cell r="V162">
            <v>2.1761194029850746</v>
          </cell>
        </row>
        <row r="163">
          <cell r="A163">
            <v>99</v>
          </cell>
          <cell r="B163" t="str">
            <v>Tuggerah supply</v>
          </cell>
          <cell r="C163">
            <v>1</v>
          </cell>
          <cell r="D163">
            <v>39783</v>
          </cell>
          <cell r="E163">
            <v>59</v>
          </cell>
          <cell r="F163">
            <v>3</v>
          </cell>
          <cell r="G163">
            <v>39063</v>
          </cell>
          <cell r="H163">
            <v>9</v>
          </cell>
          <cell r="I163" t="str">
            <v>330/132kV Aug</v>
          </cell>
          <cell r="J163">
            <v>24</v>
          </cell>
          <cell r="L163" t="str">
            <v>6.5.9</v>
          </cell>
          <cell r="M163" t="str">
            <v>Poss</v>
          </cell>
          <cell r="N163" t="str">
            <v>Planning</v>
          </cell>
          <cell r="O163" t="str">
            <v>Tuggerah Stage 1 - 330kV &amp; Tx - Contract</v>
          </cell>
          <cell r="P163" t="str">
            <v>330SS</v>
          </cell>
          <cell r="Q163" t="str">
            <v>Northern</v>
          </cell>
          <cell r="R163">
            <v>8</v>
          </cell>
          <cell r="U163">
            <v>0.46666666666666679</v>
          </cell>
          <cell r="V163">
            <v>6.0825870646766171</v>
          </cell>
          <cell r="W163">
            <v>1.4507462686567161</v>
          </cell>
        </row>
        <row r="164">
          <cell r="A164">
            <v>100</v>
          </cell>
          <cell r="B164" t="str">
            <v>Yanco 132/66kV Tx Capacity Limits</v>
          </cell>
          <cell r="C164">
            <v>1</v>
          </cell>
          <cell r="D164">
            <v>40148</v>
          </cell>
          <cell r="E164">
            <v>66</v>
          </cell>
          <cell r="F164">
            <v>3</v>
          </cell>
          <cell r="G164">
            <v>39608</v>
          </cell>
          <cell r="H164">
            <v>11</v>
          </cell>
          <cell r="I164" t="str">
            <v>Transformer Replace</v>
          </cell>
          <cell r="J164">
            <v>18</v>
          </cell>
          <cell r="L164" t="str">
            <v>7.2.20</v>
          </cell>
          <cell r="M164" t="str">
            <v>Future</v>
          </cell>
          <cell r="N164" t="str">
            <v>Planning</v>
          </cell>
          <cell r="O164" t="str">
            <v>Yanco 132/33kV SS Tx Upgrade - Contract</v>
          </cell>
          <cell r="P164" t="str">
            <v>132TX</v>
          </cell>
          <cell r="Q164" t="str">
            <v>Southern</v>
          </cell>
          <cell r="R164">
            <v>2</v>
          </cell>
          <cell r="V164">
            <v>0.01</v>
          </cell>
          <cell r="W164">
            <v>1.49</v>
          </cell>
          <cell r="X164">
            <v>0.5</v>
          </cell>
        </row>
        <row r="165">
          <cell r="A165">
            <v>101</v>
          </cell>
          <cell r="B165" t="str">
            <v>Holroyd Complex - Stage 1 Holroyd 132kV SwStn</v>
          </cell>
          <cell r="C165">
            <v>1</v>
          </cell>
          <cell r="D165">
            <v>39783</v>
          </cell>
          <cell r="E165">
            <v>21</v>
          </cell>
          <cell r="F165">
            <v>3</v>
          </cell>
          <cell r="G165">
            <v>38883</v>
          </cell>
          <cell r="H165">
            <v>7</v>
          </cell>
          <cell r="I165" t="str">
            <v>132kV Greenfield</v>
          </cell>
          <cell r="J165">
            <v>30</v>
          </cell>
          <cell r="L165" t="str">
            <v>6.5.15</v>
          </cell>
          <cell r="M165" t="str">
            <v>Poss</v>
          </cell>
          <cell r="N165" t="str">
            <v>Proposed</v>
          </cell>
          <cell r="O165" t="str">
            <v xml:space="preserve"> Establish Holroyd 132kV Switching Station - Contract</v>
          </cell>
          <cell r="P165" t="str">
            <v>132SS</v>
          </cell>
          <cell r="Q165" t="str">
            <v>Central</v>
          </cell>
          <cell r="R165">
            <v>6</v>
          </cell>
          <cell r="T165">
            <v>1.0714285714285714E-2</v>
          </cell>
          <cell r="U165">
            <v>0.51428571428571446</v>
          </cell>
          <cell r="V165">
            <v>4.6761940298507456</v>
          </cell>
          <cell r="W165">
            <v>0.79880597014925392</v>
          </cell>
        </row>
        <row r="166">
          <cell r="A166">
            <v>102</v>
          </cell>
          <cell r="B166" t="str">
            <v>Holroyd Complex - Stage 1 Holroyd 132kV SwStn</v>
          </cell>
          <cell r="C166">
            <v>1</v>
          </cell>
          <cell r="D166">
            <v>39783</v>
          </cell>
          <cell r="E166">
            <v>21</v>
          </cell>
          <cell r="F166">
            <v>2</v>
          </cell>
          <cell r="G166">
            <v>39063</v>
          </cell>
          <cell r="H166">
            <v>4</v>
          </cell>
          <cell r="I166" t="str">
            <v>TL -REF</v>
          </cell>
          <cell r="J166">
            <v>24</v>
          </cell>
          <cell r="L166" t="str">
            <v>6.5.15</v>
          </cell>
          <cell r="M166" t="str">
            <v>Poss</v>
          </cell>
          <cell r="N166" t="str">
            <v>Proposed</v>
          </cell>
          <cell r="O166" t="str">
            <v xml:space="preserve"> Establish Holroyd 132kV Outlets - Contract</v>
          </cell>
          <cell r="P166" t="str">
            <v>TL REF</v>
          </cell>
          <cell r="Q166" t="str">
            <v>Central</v>
          </cell>
          <cell r="R166">
            <v>3</v>
          </cell>
          <cell r="U166">
            <v>0.25431034482758619</v>
          </cell>
          <cell r="V166">
            <v>2.2005677039529021</v>
          </cell>
          <cell r="W166">
            <v>0.54512195121951201</v>
          </cell>
        </row>
        <row r="167">
          <cell r="A167">
            <v>103</v>
          </cell>
          <cell r="B167" t="str">
            <v>Holroyd Complex - Stage 2 330/132kV Substation</v>
          </cell>
          <cell r="C167">
            <v>1</v>
          </cell>
          <cell r="D167">
            <v>40148</v>
          </cell>
          <cell r="E167">
            <v>21</v>
          </cell>
          <cell r="F167">
            <v>2</v>
          </cell>
          <cell r="G167">
            <v>39068</v>
          </cell>
          <cell r="H167">
            <v>2</v>
          </cell>
          <cell r="I167" t="str">
            <v>EHV TL -REF</v>
          </cell>
          <cell r="J167">
            <v>36</v>
          </cell>
          <cell r="L167" t="str">
            <v>6.5.14</v>
          </cell>
          <cell r="M167" t="str">
            <v>Poss</v>
          </cell>
          <cell r="N167" t="str">
            <v>Proposed</v>
          </cell>
          <cell r="O167" t="str">
            <v>Holroyd Stage 2 Line works - Contract</v>
          </cell>
          <cell r="P167" t="str">
            <v>TL EIS</v>
          </cell>
          <cell r="Q167" t="str">
            <v>Central</v>
          </cell>
          <cell r="R167">
            <v>12</v>
          </cell>
          <cell r="U167">
            <v>0.56000000000000005</v>
          </cell>
          <cell r="V167">
            <v>1.1692035398230087</v>
          </cell>
          <cell r="W167">
            <v>9.8406288624116272</v>
          </cell>
          <cell r="X167">
            <v>0.43016759776536317</v>
          </cell>
        </row>
        <row r="168">
          <cell r="A168">
            <v>104</v>
          </cell>
          <cell r="B168" t="str">
            <v>Holroyd Complex - Stage 2 330/132kV Substation</v>
          </cell>
          <cell r="C168">
            <v>1</v>
          </cell>
          <cell r="D168">
            <v>40148</v>
          </cell>
          <cell r="E168">
            <v>21</v>
          </cell>
          <cell r="F168">
            <v>3</v>
          </cell>
          <cell r="G168">
            <v>39428</v>
          </cell>
          <cell r="H168">
            <v>9</v>
          </cell>
          <cell r="I168" t="str">
            <v>330/132kV Aug</v>
          </cell>
          <cell r="J168">
            <v>24</v>
          </cell>
          <cell r="L168" t="str">
            <v>6.5.14</v>
          </cell>
          <cell r="M168" t="str">
            <v>Poss</v>
          </cell>
          <cell r="N168" t="str">
            <v>Proposed</v>
          </cell>
          <cell r="O168" t="str">
            <v>Establish Holroyd 330/132kV Substation - Contract</v>
          </cell>
          <cell r="P168" t="str">
            <v>330SS</v>
          </cell>
          <cell r="Q168" t="str">
            <v>Central</v>
          </cell>
          <cell r="R168">
            <v>18</v>
          </cell>
          <cell r="V168">
            <v>1.05</v>
          </cell>
          <cell r="W168">
            <v>13.685820895522387</v>
          </cell>
          <cell r="X168">
            <v>3.2641791044776118</v>
          </cell>
        </row>
        <row r="169">
          <cell r="A169">
            <v>105</v>
          </cell>
          <cell r="B169" t="str">
            <v>Holroyd Complex - Stage 2 330/132kV Substation</v>
          </cell>
          <cell r="C169">
            <v>1</v>
          </cell>
          <cell r="D169">
            <v>40148</v>
          </cell>
          <cell r="E169">
            <v>21</v>
          </cell>
          <cell r="F169">
            <v>2</v>
          </cell>
          <cell r="G169">
            <v>39428</v>
          </cell>
          <cell r="H169">
            <v>4</v>
          </cell>
          <cell r="I169" t="str">
            <v>TL -REF</v>
          </cell>
          <cell r="J169">
            <v>24</v>
          </cell>
          <cell r="L169" t="str">
            <v>6.5.14</v>
          </cell>
          <cell r="M169" t="str">
            <v>Poss</v>
          </cell>
          <cell r="N169" t="str">
            <v>Proposed</v>
          </cell>
          <cell r="O169" t="str">
            <v>Holroyd Stage 2 - Easement Services Crossing Contract</v>
          </cell>
          <cell r="P169" t="str">
            <v>TL REF</v>
          </cell>
          <cell r="Q169" t="str">
            <v>Central</v>
          </cell>
          <cell r="R169">
            <v>6</v>
          </cell>
          <cell r="V169">
            <v>0.50862068965517238</v>
          </cell>
          <cell r="W169">
            <v>4.4011354079058043</v>
          </cell>
          <cell r="X169">
            <v>1.090243902439024</v>
          </cell>
        </row>
        <row r="170">
          <cell r="A170">
            <v>106</v>
          </cell>
          <cell r="B170" t="str">
            <v>Holroyd Complex - Stage 3 Reinforce 330kV Capacity</v>
          </cell>
          <cell r="C170">
            <v>1</v>
          </cell>
          <cell r="D170">
            <v>40513</v>
          </cell>
          <cell r="E170">
            <v>21</v>
          </cell>
          <cell r="F170">
            <v>1</v>
          </cell>
          <cell r="G170">
            <v>38713</v>
          </cell>
          <cell r="H170">
            <v>1</v>
          </cell>
          <cell r="I170" t="str">
            <v>EHV TL -EIS</v>
          </cell>
          <cell r="J170">
            <v>60</v>
          </cell>
          <cell r="L170" t="str">
            <v>6.5.14</v>
          </cell>
          <cell r="M170" t="str">
            <v>Poss</v>
          </cell>
          <cell r="N170" t="str">
            <v>Proposed</v>
          </cell>
          <cell r="O170" t="str">
            <v>Holroyd - Stage 3 Line Works Contract</v>
          </cell>
          <cell r="P170" t="str">
            <v>TL EIS</v>
          </cell>
          <cell r="Q170" t="str">
            <v>Central</v>
          </cell>
          <cell r="R170">
            <v>20</v>
          </cell>
          <cell r="T170">
            <v>0.1866666666666667</v>
          </cell>
          <cell r="U170">
            <v>0.82666666666666688</v>
          </cell>
          <cell r="V170">
            <v>0.67440860215053788</v>
          </cell>
          <cell r="W170">
            <v>1.8580645161290319</v>
          </cell>
          <cell r="X170">
            <v>16.137954232147781</v>
          </cell>
          <cell r="Y170">
            <v>0.31623931623931634</v>
          </cell>
        </row>
        <row r="171">
          <cell r="A171">
            <v>107</v>
          </cell>
          <cell r="B171" t="str">
            <v>Holroyd Complex - Stage 3 Reinforce 330kV Capacity</v>
          </cell>
          <cell r="C171">
            <v>1</v>
          </cell>
          <cell r="D171">
            <v>40513</v>
          </cell>
          <cell r="E171">
            <v>21</v>
          </cell>
          <cell r="F171">
            <v>1</v>
          </cell>
          <cell r="G171">
            <v>39073</v>
          </cell>
          <cell r="H171">
            <v>3</v>
          </cell>
          <cell r="I171" t="str">
            <v>TL -EIS</v>
          </cell>
          <cell r="J171">
            <v>48</v>
          </cell>
          <cell r="L171" t="str">
            <v>6.5.14</v>
          </cell>
          <cell r="M171" t="str">
            <v>Poss</v>
          </cell>
          <cell r="N171" t="str">
            <v>Proposed</v>
          </cell>
          <cell r="O171" t="str">
            <v>Holroyd - Stage 3 132kV Cable Works Contract</v>
          </cell>
          <cell r="P171" t="str">
            <v>TL REF</v>
          </cell>
          <cell r="Q171" t="str">
            <v>Central</v>
          </cell>
          <cell r="R171">
            <v>8</v>
          </cell>
          <cell r="U171">
            <v>0.11487179487179489</v>
          </cell>
          <cell r="V171">
            <v>0.39179487179487188</v>
          </cell>
          <cell r="W171">
            <v>0.58133333333333326</v>
          </cell>
          <cell r="X171">
            <v>6.7554163701067624</v>
          </cell>
          <cell r="Y171">
            <v>0.15658362989323849</v>
          </cell>
        </row>
        <row r="172">
          <cell r="A172">
            <v>108</v>
          </cell>
          <cell r="B172" t="str">
            <v>Holroyd Complex - Stage 3 Reinforce 330kV Capacity</v>
          </cell>
          <cell r="C172">
            <v>1</v>
          </cell>
          <cell r="D172">
            <v>40513</v>
          </cell>
          <cell r="E172">
            <v>21</v>
          </cell>
          <cell r="F172">
            <v>3</v>
          </cell>
          <cell r="G172">
            <v>39793</v>
          </cell>
          <cell r="H172">
            <v>9</v>
          </cell>
          <cell r="I172" t="str">
            <v>330/132kV Aug</v>
          </cell>
          <cell r="J172">
            <v>24</v>
          </cell>
          <cell r="L172" t="str">
            <v>6.5.14</v>
          </cell>
          <cell r="M172" t="str">
            <v>Poss</v>
          </cell>
          <cell r="N172" t="str">
            <v>Proposed</v>
          </cell>
          <cell r="O172" t="str">
            <v>Holroyd - Stage 3 Substation Augmentation Contract</v>
          </cell>
          <cell r="P172" t="str">
            <v>330SS</v>
          </cell>
          <cell r="Q172" t="str">
            <v>Central</v>
          </cell>
          <cell r="R172">
            <v>8</v>
          </cell>
          <cell r="W172">
            <v>0.46666666666666679</v>
          </cell>
          <cell r="X172">
            <v>6.0825870646766171</v>
          </cell>
          <cell r="Y172">
            <v>1.4507462686567161</v>
          </cell>
        </row>
        <row r="173">
          <cell r="A173">
            <v>109</v>
          </cell>
          <cell r="B173" t="str">
            <v>Holroyd Complex - Stage 4 Aug Holroyd for 330kV Cable</v>
          </cell>
          <cell r="C173">
            <v>1</v>
          </cell>
          <cell r="D173">
            <v>40513</v>
          </cell>
          <cell r="E173">
            <v>21</v>
          </cell>
          <cell r="F173">
            <v>3</v>
          </cell>
          <cell r="G173">
            <v>39793</v>
          </cell>
          <cell r="H173">
            <v>9</v>
          </cell>
          <cell r="I173" t="str">
            <v>330/132kV Aug</v>
          </cell>
          <cell r="J173">
            <v>24</v>
          </cell>
          <cell r="L173" t="str">
            <v>6.5.14</v>
          </cell>
          <cell r="M173" t="str">
            <v>Poss</v>
          </cell>
          <cell r="N173" t="str">
            <v>Proposed</v>
          </cell>
          <cell r="O173" t="str">
            <v>Holroyd - Stage 4 Substation Augmentation Contract</v>
          </cell>
          <cell r="P173" t="str">
            <v>330SS</v>
          </cell>
          <cell r="Q173" t="str">
            <v>Central</v>
          </cell>
          <cell r="R173">
            <v>12</v>
          </cell>
          <cell r="W173">
            <v>0.7</v>
          </cell>
          <cell r="X173">
            <v>9.1238805970149262</v>
          </cell>
          <cell r="Y173">
            <v>2.1761194029850746</v>
          </cell>
        </row>
        <row r="174">
          <cell r="A174">
            <v>110</v>
          </cell>
          <cell r="B174" t="str">
            <v>Holroyd Complex - Stage 5 330kV Cable to Potts Hill</v>
          </cell>
          <cell r="C174">
            <v>1</v>
          </cell>
          <cell r="D174">
            <v>40513</v>
          </cell>
          <cell r="E174">
            <v>21</v>
          </cell>
          <cell r="F174">
            <v>1</v>
          </cell>
          <cell r="G174">
            <v>38713</v>
          </cell>
          <cell r="H174">
            <v>1</v>
          </cell>
          <cell r="I174" t="str">
            <v>EHV TL -EIS</v>
          </cell>
          <cell r="J174">
            <v>60</v>
          </cell>
          <cell r="L174" t="str">
            <v>6.5.14</v>
          </cell>
          <cell r="M174" t="str">
            <v>Poss</v>
          </cell>
          <cell r="N174" t="str">
            <v>Proposed</v>
          </cell>
          <cell r="O174" t="str">
            <v>Holroyd - Stage 5 First 330kV Cable Connection (17Km)</v>
          </cell>
          <cell r="P174" t="str">
            <v>HV Cable</v>
          </cell>
          <cell r="Q174" t="str">
            <v>Central</v>
          </cell>
          <cell r="R174">
            <v>100</v>
          </cell>
          <cell r="T174">
            <v>0.93333333333333346</v>
          </cell>
          <cell r="U174">
            <v>4.1333333333333337</v>
          </cell>
          <cell r="V174">
            <v>3.3720430107526882</v>
          </cell>
          <cell r="W174">
            <v>9.2903225806451619</v>
          </cell>
          <cell r="X174">
            <v>80.6897711607389</v>
          </cell>
          <cell r="Y174">
            <v>1.5811965811965818</v>
          </cell>
        </row>
        <row r="175">
          <cell r="A175">
            <v>111</v>
          </cell>
          <cell r="B175" t="str">
            <v>Kemps  - Sydney South: Kemps - Liverpool</v>
          </cell>
          <cell r="C175">
            <v>1</v>
          </cell>
          <cell r="D175">
            <v>40513</v>
          </cell>
          <cell r="E175">
            <v>22</v>
          </cell>
          <cell r="F175">
            <v>1</v>
          </cell>
          <cell r="G175">
            <v>38713</v>
          </cell>
          <cell r="H175">
            <v>1</v>
          </cell>
          <cell r="I175" t="str">
            <v>EHV TL -EIS</v>
          </cell>
          <cell r="J175">
            <v>60</v>
          </cell>
          <cell r="L175" t="str">
            <v>6.5.12</v>
          </cell>
          <cell r="M175" t="str">
            <v>Poss</v>
          </cell>
          <cell r="N175" t="str">
            <v>Proposed</v>
          </cell>
          <cell r="O175" t="str">
            <v>Kemps Creek to Liverpool Line - Contract</v>
          </cell>
          <cell r="P175" t="str">
            <v>TL EIS</v>
          </cell>
          <cell r="Q175" t="str">
            <v>Central</v>
          </cell>
          <cell r="R175">
            <v>12</v>
          </cell>
          <cell r="T175">
            <v>0.11200000000000003</v>
          </cell>
          <cell r="U175">
            <v>0.49600000000000016</v>
          </cell>
          <cell r="V175">
            <v>0.40464516129032274</v>
          </cell>
          <cell r="W175">
            <v>1.1148387096774193</v>
          </cell>
          <cell r="X175">
            <v>9.6827725392886688</v>
          </cell>
          <cell r="Y175">
            <v>0.18974358974358982</v>
          </cell>
        </row>
        <row r="176">
          <cell r="A176">
            <v>112</v>
          </cell>
          <cell r="B176" t="str">
            <v>Kemps  - Sydney South: Kemps - Liverpool</v>
          </cell>
          <cell r="C176">
            <v>1</v>
          </cell>
          <cell r="D176">
            <v>41244</v>
          </cell>
          <cell r="E176">
            <v>22</v>
          </cell>
          <cell r="F176">
            <v>1</v>
          </cell>
          <cell r="G176">
            <v>39444</v>
          </cell>
          <cell r="H176">
            <v>1</v>
          </cell>
          <cell r="I176" t="str">
            <v>EHV TL -EIS</v>
          </cell>
          <cell r="J176">
            <v>60</v>
          </cell>
          <cell r="L176" t="str">
            <v>6.5.12</v>
          </cell>
          <cell r="M176" t="str">
            <v>Poss</v>
          </cell>
          <cell r="N176" t="str">
            <v>Proposed</v>
          </cell>
          <cell r="O176" t="str">
            <v>Liverpool to Sydney South Line - Contract</v>
          </cell>
          <cell r="P176" t="str">
            <v>TL EIS</v>
          </cell>
          <cell r="Q176" t="str">
            <v>Central</v>
          </cell>
          <cell r="R176">
            <v>20</v>
          </cell>
          <cell r="V176">
            <v>0.1866666666666667</v>
          </cell>
          <cell r="W176">
            <v>0.82666666666666688</v>
          </cell>
          <cell r="X176">
            <v>0.67440860215053788</v>
          </cell>
          <cell r="Y176">
            <v>1.8580645161290319</v>
          </cell>
          <cell r="Z176">
            <v>16.137954232147781</v>
          </cell>
          <cell r="AA176">
            <v>0.31623931623931634</v>
          </cell>
        </row>
        <row r="177">
          <cell r="A177">
            <v>113</v>
          </cell>
          <cell r="B177" t="str">
            <v>Kemps  - Sydney South: Kemps - Liverpool</v>
          </cell>
          <cell r="C177">
            <v>1</v>
          </cell>
          <cell r="D177">
            <v>40513</v>
          </cell>
          <cell r="E177">
            <v>22</v>
          </cell>
          <cell r="F177">
            <v>3</v>
          </cell>
          <cell r="G177">
            <v>39793</v>
          </cell>
          <cell r="H177">
            <v>9</v>
          </cell>
          <cell r="I177" t="str">
            <v>330/132kV Aug</v>
          </cell>
          <cell r="J177">
            <v>24</v>
          </cell>
          <cell r="L177" t="str">
            <v>6.5.12</v>
          </cell>
          <cell r="M177" t="str">
            <v>Poss</v>
          </cell>
          <cell r="N177" t="str">
            <v>Proposed</v>
          </cell>
          <cell r="O177" t="str">
            <v>Liverpool Substation Augmentation - Contract</v>
          </cell>
          <cell r="P177" t="str">
            <v>330SS</v>
          </cell>
          <cell r="Q177" t="str">
            <v>Central</v>
          </cell>
          <cell r="R177">
            <v>5</v>
          </cell>
          <cell r="W177">
            <v>0.29166666666666674</v>
          </cell>
          <cell r="X177">
            <v>3.801616915422886</v>
          </cell>
          <cell r="Y177">
            <v>0.90671641791044766</v>
          </cell>
        </row>
        <row r="178">
          <cell r="A178">
            <v>114</v>
          </cell>
          <cell r="B178" t="str">
            <v>Kemps  - Sydney South: Kemps - Liverpool</v>
          </cell>
          <cell r="C178">
            <v>1</v>
          </cell>
          <cell r="D178">
            <v>40513</v>
          </cell>
          <cell r="E178">
            <v>22</v>
          </cell>
          <cell r="F178">
            <v>3</v>
          </cell>
          <cell r="G178">
            <v>39793</v>
          </cell>
          <cell r="H178">
            <v>9</v>
          </cell>
          <cell r="I178" t="str">
            <v>330/132kV Aug</v>
          </cell>
          <cell r="J178">
            <v>24</v>
          </cell>
          <cell r="L178" t="str">
            <v>6.5.12</v>
          </cell>
          <cell r="M178" t="str">
            <v>Poss</v>
          </cell>
          <cell r="N178" t="str">
            <v>Proposed</v>
          </cell>
          <cell r="O178" t="str">
            <v>Kemps Creek Substation Augmentation - Contract</v>
          </cell>
          <cell r="P178" t="str">
            <v>330SS</v>
          </cell>
          <cell r="Q178" t="str">
            <v>Central</v>
          </cell>
          <cell r="R178">
            <v>2</v>
          </cell>
          <cell r="W178">
            <v>0.1166666666666667</v>
          </cell>
          <cell r="X178">
            <v>1.5206467661691543</v>
          </cell>
          <cell r="Y178">
            <v>0.36268656716417902</v>
          </cell>
        </row>
        <row r="179">
          <cell r="A179">
            <v>115</v>
          </cell>
          <cell r="B179" t="str">
            <v>Kemps  - Sydney South: Kemps - Liverpool</v>
          </cell>
          <cell r="C179">
            <v>1</v>
          </cell>
          <cell r="D179">
            <v>41244</v>
          </cell>
          <cell r="E179">
            <v>22</v>
          </cell>
          <cell r="F179">
            <v>3</v>
          </cell>
          <cell r="G179">
            <v>40524</v>
          </cell>
          <cell r="H179">
            <v>9</v>
          </cell>
          <cell r="I179" t="str">
            <v>330/132kV Aug</v>
          </cell>
          <cell r="J179">
            <v>24</v>
          </cell>
          <cell r="L179" t="str">
            <v>6.5.12</v>
          </cell>
          <cell r="M179" t="str">
            <v>Poss</v>
          </cell>
          <cell r="N179" t="str">
            <v>Proposed</v>
          </cell>
          <cell r="O179" t="str">
            <v>Sydney South Augmentations - Contract</v>
          </cell>
          <cell r="P179" t="str">
            <v>330SS</v>
          </cell>
          <cell r="Q179" t="str">
            <v>Central</v>
          </cell>
          <cell r="R179">
            <v>6</v>
          </cell>
          <cell r="Y179">
            <v>0.35</v>
          </cell>
          <cell r="Z179">
            <v>4.5619402985074631</v>
          </cell>
          <cell r="AA179">
            <v>1.0880597014925373</v>
          </cell>
        </row>
        <row r="180">
          <cell r="A180">
            <v>116</v>
          </cell>
          <cell r="B180" t="str">
            <v>Kemps - Sydney South: Kemps Ck 500 kV Txs</v>
          </cell>
          <cell r="C180">
            <v>1</v>
          </cell>
          <cell r="D180">
            <v>40513</v>
          </cell>
          <cell r="E180">
            <v>23</v>
          </cell>
          <cell r="F180">
            <v>3</v>
          </cell>
          <cell r="G180">
            <v>39673</v>
          </cell>
          <cell r="H180">
            <v>8</v>
          </cell>
          <cell r="I180" t="str">
            <v>500/330kV Aug</v>
          </cell>
          <cell r="J180">
            <v>28</v>
          </cell>
          <cell r="L180" t="str">
            <v>6.5.12</v>
          </cell>
          <cell r="M180" t="str">
            <v>Poss</v>
          </cell>
          <cell r="N180" t="str">
            <v>Planning PT</v>
          </cell>
          <cell r="O180" t="str">
            <v>Kemps Crk 500/330kV Tx  Contract</v>
          </cell>
          <cell r="P180" t="str">
            <v>500SS</v>
          </cell>
          <cell r="Q180" t="str">
            <v>Central</v>
          </cell>
          <cell r="R180">
            <v>28</v>
          </cell>
          <cell r="W180">
            <v>2.2000000000000002</v>
          </cell>
          <cell r="X180">
            <v>21.609459459459455</v>
          </cell>
          <cell r="Y180">
            <v>4.1905405405405398</v>
          </cell>
        </row>
        <row r="181">
          <cell r="A181">
            <v>117</v>
          </cell>
          <cell r="B181" t="str">
            <v>Kempsey - Pt Macquarie 330kV TL</v>
          </cell>
          <cell r="C181">
            <v>1</v>
          </cell>
          <cell r="D181">
            <v>40148</v>
          </cell>
          <cell r="E181">
            <v>24</v>
          </cell>
          <cell r="F181">
            <v>1</v>
          </cell>
          <cell r="G181">
            <v>38348</v>
          </cell>
          <cell r="H181">
            <v>1</v>
          </cell>
          <cell r="I181" t="str">
            <v>EHV TL -EIS</v>
          </cell>
          <cell r="J181">
            <v>60</v>
          </cell>
          <cell r="L181" t="str">
            <v>6.4.1</v>
          </cell>
          <cell r="M181" t="str">
            <v>Likely</v>
          </cell>
          <cell r="N181" t="str">
            <v>Proposed</v>
          </cell>
          <cell r="O181" t="str">
            <v>Kempsey - Pt Macquarie 330kV TL - Contract</v>
          </cell>
          <cell r="P181" t="str">
            <v>TL EIS</v>
          </cell>
          <cell r="Q181" t="str">
            <v>Northern</v>
          </cell>
          <cell r="R181">
            <v>45</v>
          </cell>
          <cell r="S181">
            <v>0.42</v>
          </cell>
          <cell r="T181">
            <v>1.86</v>
          </cell>
          <cell r="U181">
            <v>1.5174193548387103</v>
          </cell>
          <cell r="V181">
            <v>4.1806451612903226</v>
          </cell>
          <cell r="W181">
            <v>36.310397022332509</v>
          </cell>
          <cell r="X181">
            <v>0.71153846153846179</v>
          </cell>
        </row>
        <row r="182">
          <cell r="A182">
            <v>118</v>
          </cell>
          <cell r="B182" t="str">
            <v>Kempsey - Pt Macquarie 330kV TL</v>
          </cell>
          <cell r="C182">
            <v>1</v>
          </cell>
          <cell r="D182">
            <v>39417</v>
          </cell>
          <cell r="E182">
            <v>24</v>
          </cell>
          <cell r="F182">
            <v>3</v>
          </cell>
          <cell r="G182">
            <v>38697</v>
          </cell>
          <cell r="H182">
            <v>10</v>
          </cell>
          <cell r="I182" t="str">
            <v>132kV Aug</v>
          </cell>
          <cell r="J182">
            <v>24</v>
          </cell>
          <cell r="L182" t="str">
            <v>6.4.1</v>
          </cell>
          <cell r="M182" t="str">
            <v>Likely</v>
          </cell>
          <cell r="N182" t="str">
            <v>Proposed</v>
          </cell>
          <cell r="O182" t="str">
            <v>Nambucca 132kV line switchbay - contract</v>
          </cell>
          <cell r="P182" t="str">
            <v>132SS</v>
          </cell>
          <cell r="Q182" t="str">
            <v>Northern</v>
          </cell>
          <cell r="R182">
            <v>0.5</v>
          </cell>
          <cell r="T182">
            <v>2.9166666666666674E-2</v>
          </cell>
          <cell r="U182">
            <v>0.38016169154228857</v>
          </cell>
          <cell r="V182">
            <v>9.0671641791044755E-2</v>
          </cell>
        </row>
        <row r="183">
          <cell r="A183">
            <v>119</v>
          </cell>
          <cell r="B183" t="str">
            <v>Kempsey - Pt Macquarie 330kV TL</v>
          </cell>
          <cell r="C183">
            <v>1</v>
          </cell>
          <cell r="D183">
            <v>39417</v>
          </cell>
          <cell r="E183">
            <v>24</v>
          </cell>
          <cell r="F183">
            <v>2</v>
          </cell>
          <cell r="G183">
            <v>38697</v>
          </cell>
          <cell r="H183">
            <v>4</v>
          </cell>
          <cell r="I183" t="str">
            <v>TL -REF</v>
          </cell>
          <cell r="J183">
            <v>24</v>
          </cell>
          <cell r="L183" t="str">
            <v>6.4.1</v>
          </cell>
          <cell r="M183" t="str">
            <v>Likely</v>
          </cell>
          <cell r="N183" t="str">
            <v>Proposed</v>
          </cell>
          <cell r="O183" t="str">
            <v>Kempsey 132kV Outlets Rearrangements - Contract</v>
          </cell>
          <cell r="P183" t="str">
            <v>TL REF</v>
          </cell>
          <cell r="Q183" t="str">
            <v>Northern</v>
          </cell>
          <cell r="R183">
            <v>1</v>
          </cell>
          <cell r="T183">
            <v>8.4770114942528757E-2</v>
          </cell>
          <cell r="U183">
            <v>0.73352256798430082</v>
          </cell>
          <cell r="V183">
            <v>0.18170731707317073</v>
          </cell>
        </row>
        <row r="184">
          <cell r="A184">
            <v>120</v>
          </cell>
          <cell r="B184" t="str">
            <v>Kempsey - Pt Macquarie 330kV TL</v>
          </cell>
          <cell r="C184">
            <v>1</v>
          </cell>
          <cell r="D184">
            <v>40148</v>
          </cell>
          <cell r="E184">
            <v>24</v>
          </cell>
          <cell r="F184">
            <v>1</v>
          </cell>
          <cell r="G184">
            <v>38708</v>
          </cell>
          <cell r="H184">
            <v>3</v>
          </cell>
          <cell r="I184" t="str">
            <v>TL -EIS</v>
          </cell>
          <cell r="J184">
            <v>48</v>
          </cell>
          <cell r="L184" t="str">
            <v>6.4.1</v>
          </cell>
          <cell r="M184" t="str">
            <v>Likely</v>
          </cell>
          <cell r="N184" t="str">
            <v>Proposed</v>
          </cell>
          <cell r="O184" t="str">
            <v>Port Macquarie 330kV to Port Macquarie 132kV Line (5km DCSP) Contract</v>
          </cell>
          <cell r="P184" t="str">
            <v>TL EIS</v>
          </cell>
          <cell r="Q184" t="str">
            <v>Northern</v>
          </cell>
          <cell r="R184">
            <v>8</v>
          </cell>
          <cell r="T184">
            <v>0.11487179487179489</v>
          </cell>
          <cell r="U184">
            <v>0.39179487179487188</v>
          </cell>
          <cell r="V184">
            <v>0.58133333333333326</v>
          </cell>
          <cell r="W184">
            <v>6.7554163701067624</v>
          </cell>
          <cell r="X184">
            <v>0.15658362989323849</v>
          </cell>
        </row>
        <row r="185">
          <cell r="A185">
            <v>121</v>
          </cell>
          <cell r="B185" t="str">
            <v>Kempsey - Pt Macquarie 330kV TL</v>
          </cell>
          <cell r="C185">
            <v>1</v>
          </cell>
          <cell r="D185">
            <v>40148</v>
          </cell>
          <cell r="E185">
            <v>24</v>
          </cell>
          <cell r="F185">
            <v>3</v>
          </cell>
          <cell r="G185">
            <v>39428</v>
          </cell>
          <cell r="H185">
            <v>10</v>
          </cell>
          <cell r="I185" t="str">
            <v>132kV Aug</v>
          </cell>
          <cell r="J185">
            <v>24</v>
          </cell>
          <cell r="L185" t="str">
            <v>6.4.1</v>
          </cell>
          <cell r="M185" t="str">
            <v>Likely</v>
          </cell>
          <cell r="N185" t="str">
            <v>Proposed</v>
          </cell>
          <cell r="O185" t="str">
            <v>Port Macquarie 132kV- New 132kV Line bay - Contract</v>
          </cell>
          <cell r="P185" t="str">
            <v>132SS</v>
          </cell>
          <cell r="Q185" t="str">
            <v>Northern</v>
          </cell>
          <cell r="R185">
            <v>1</v>
          </cell>
          <cell r="V185">
            <v>5.8333333333333348E-2</v>
          </cell>
          <cell r="W185">
            <v>0.76032338308457714</v>
          </cell>
          <cell r="X185">
            <v>0.18134328358208951</v>
          </cell>
        </row>
        <row r="186">
          <cell r="A186">
            <v>122</v>
          </cell>
          <cell r="B186" t="str">
            <v>Mid North Coast: Armidale - Kempsey 132 kV line</v>
          </cell>
          <cell r="C186">
            <v>1</v>
          </cell>
          <cell r="D186">
            <v>40878</v>
          </cell>
          <cell r="E186">
            <v>32</v>
          </cell>
          <cell r="F186">
            <v>1</v>
          </cell>
          <cell r="G186">
            <v>39078</v>
          </cell>
          <cell r="H186">
            <v>1</v>
          </cell>
          <cell r="I186" t="str">
            <v>EHV TL -EIS</v>
          </cell>
          <cell r="J186">
            <v>60</v>
          </cell>
          <cell r="L186" t="str">
            <v>6.5.3</v>
          </cell>
          <cell r="M186" t="str">
            <v>Poss</v>
          </cell>
          <cell r="N186" t="str">
            <v>Proposed</v>
          </cell>
          <cell r="O186" t="str">
            <v>Armidale - Kempsey TL Rebuild at 330kV (139Km) Contract</v>
          </cell>
          <cell r="P186" t="str">
            <v>TL EIS</v>
          </cell>
          <cell r="Q186" t="str">
            <v>Northern</v>
          </cell>
          <cell r="R186">
            <v>70</v>
          </cell>
          <cell r="U186">
            <v>0.65333333333333354</v>
          </cell>
          <cell r="V186">
            <v>2.8933333333333335</v>
          </cell>
          <cell r="W186">
            <v>2.3604301075268825</v>
          </cell>
          <cell r="X186">
            <v>6.5032258064516117</v>
          </cell>
          <cell r="Y186">
            <v>56.482839812517241</v>
          </cell>
          <cell r="Z186">
            <v>1.1068376068376073</v>
          </cell>
        </row>
        <row r="187">
          <cell r="A187">
            <v>123</v>
          </cell>
          <cell r="B187" t="str">
            <v>Mid North Coast: Coffs - Kempsey 132 kV line</v>
          </cell>
          <cell r="C187">
            <v>1</v>
          </cell>
          <cell r="D187">
            <v>39417</v>
          </cell>
          <cell r="E187">
            <v>33</v>
          </cell>
          <cell r="F187">
            <v>3</v>
          </cell>
          <cell r="G187">
            <v>38517</v>
          </cell>
          <cell r="H187">
            <v>7</v>
          </cell>
          <cell r="I187" t="str">
            <v>132kV Greenfield</v>
          </cell>
          <cell r="J187">
            <v>30</v>
          </cell>
          <cell r="L187" t="str">
            <v>6.5.3</v>
          </cell>
          <cell r="M187" t="str">
            <v>Poss</v>
          </cell>
          <cell r="N187" t="str">
            <v>Proposed</v>
          </cell>
          <cell r="O187" t="str">
            <v>Sawtell 132/66kV SS  - Contract</v>
          </cell>
          <cell r="P187" t="str">
            <v>132SS</v>
          </cell>
          <cell r="Q187" t="str">
            <v>Northern</v>
          </cell>
          <cell r="R187">
            <v>8</v>
          </cell>
          <cell r="S187">
            <v>1.4285714285714287E-2</v>
          </cell>
          <cell r="T187">
            <v>0.68571428571428605</v>
          </cell>
          <cell r="U187">
            <v>6.2349253731343293</v>
          </cell>
          <cell r="V187">
            <v>1.0650746268656719</v>
          </cell>
        </row>
        <row r="188">
          <cell r="A188">
            <v>124</v>
          </cell>
          <cell r="B188" t="str">
            <v>Mid North Coast: Coffs - Kempsey 132 kV line</v>
          </cell>
          <cell r="C188">
            <v>1</v>
          </cell>
          <cell r="D188">
            <v>39417</v>
          </cell>
          <cell r="E188">
            <v>33</v>
          </cell>
          <cell r="F188">
            <v>3</v>
          </cell>
          <cell r="G188">
            <v>38517</v>
          </cell>
          <cell r="H188">
            <v>7</v>
          </cell>
          <cell r="I188" t="str">
            <v>132kV Greenfield</v>
          </cell>
          <cell r="J188">
            <v>30</v>
          </cell>
          <cell r="L188" t="str">
            <v>6.5.3</v>
          </cell>
          <cell r="M188" t="str">
            <v>Poss</v>
          </cell>
          <cell r="N188" t="str">
            <v>Proposed</v>
          </cell>
          <cell r="O188" t="str">
            <v>Raleigh 132/66kV SS  - Contract</v>
          </cell>
          <cell r="P188" t="str">
            <v>132SS</v>
          </cell>
          <cell r="Q188" t="str">
            <v>Northern</v>
          </cell>
          <cell r="R188">
            <v>8</v>
          </cell>
          <cell r="S188">
            <v>1.4285714285714287E-2</v>
          </cell>
          <cell r="T188">
            <v>0.68571428571428605</v>
          </cell>
          <cell r="U188">
            <v>6.2349253731343293</v>
          </cell>
          <cell r="V188">
            <v>1.0650746268656719</v>
          </cell>
        </row>
        <row r="189">
          <cell r="A189">
            <v>125</v>
          </cell>
          <cell r="B189" t="str">
            <v>Mid North Coast: Coffs - Kempsey 132 kV line</v>
          </cell>
          <cell r="C189">
            <v>1</v>
          </cell>
          <cell r="D189">
            <v>39417</v>
          </cell>
          <cell r="E189">
            <v>33</v>
          </cell>
          <cell r="F189">
            <v>3</v>
          </cell>
          <cell r="G189">
            <v>38517</v>
          </cell>
          <cell r="H189">
            <v>7</v>
          </cell>
          <cell r="I189" t="str">
            <v>132kV Greenfield</v>
          </cell>
          <cell r="J189">
            <v>30</v>
          </cell>
          <cell r="L189" t="str">
            <v>6.5.3</v>
          </cell>
          <cell r="M189" t="str">
            <v>Poss</v>
          </cell>
          <cell r="N189" t="str">
            <v>Proposed</v>
          </cell>
          <cell r="O189" t="str">
            <v>Macksville 132/66kV SS  - Contract</v>
          </cell>
          <cell r="P189" t="str">
            <v>132SS</v>
          </cell>
          <cell r="Q189" t="str">
            <v>Northern</v>
          </cell>
          <cell r="R189">
            <v>8</v>
          </cell>
          <cell r="S189">
            <v>1.4285714285714287E-2</v>
          </cell>
          <cell r="T189">
            <v>0.68571428571428605</v>
          </cell>
          <cell r="U189">
            <v>6.2349253731343293</v>
          </cell>
          <cell r="V189">
            <v>1.0650746268656719</v>
          </cell>
        </row>
        <row r="190">
          <cell r="A190">
            <v>126</v>
          </cell>
          <cell r="B190" t="str">
            <v>Mid North Coast: Coffs - Kempsey 132 kV line</v>
          </cell>
          <cell r="C190">
            <v>1</v>
          </cell>
          <cell r="D190">
            <v>39417</v>
          </cell>
          <cell r="E190">
            <v>33</v>
          </cell>
          <cell r="F190">
            <v>3</v>
          </cell>
          <cell r="G190">
            <v>38697</v>
          </cell>
          <cell r="H190">
            <v>10</v>
          </cell>
          <cell r="I190" t="str">
            <v>132kV Aug</v>
          </cell>
          <cell r="J190">
            <v>24</v>
          </cell>
          <cell r="L190" t="str">
            <v>6.5.3</v>
          </cell>
          <cell r="M190" t="str">
            <v>Poss</v>
          </cell>
          <cell r="N190" t="str">
            <v>Proposed</v>
          </cell>
          <cell r="O190" t="str">
            <v>Coffs Harbour 132kV Augmentation - Contract</v>
          </cell>
          <cell r="P190" t="str">
            <v>132SS</v>
          </cell>
          <cell r="Q190" t="str">
            <v>Northern</v>
          </cell>
          <cell r="R190">
            <v>0.5</v>
          </cell>
          <cell r="T190">
            <v>2.9166666666666674E-2</v>
          </cell>
          <cell r="U190">
            <v>0.38016169154228857</v>
          </cell>
          <cell r="V190">
            <v>9.0671641791044755E-2</v>
          </cell>
        </row>
        <row r="191">
          <cell r="A191">
            <v>127</v>
          </cell>
          <cell r="B191" t="str">
            <v>Mid North Coast: Coffs - Kempsey 132 kV line</v>
          </cell>
          <cell r="C191">
            <v>1</v>
          </cell>
          <cell r="D191">
            <v>39417</v>
          </cell>
          <cell r="E191">
            <v>33</v>
          </cell>
          <cell r="F191">
            <v>3</v>
          </cell>
          <cell r="G191">
            <v>38697</v>
          </cell>
          <cell r="H191">
            <v>10</v>
          </cell>
          <cell r="I191" t="str">
            <v>132kV Aug</v>
          </cell>
          <cell r="J191">
            <v>24</v>
          </cell>
          <cell r="L191" t="str">
            <v>6.5.3</v>
          </cell>
          <cell r="M191" t="str">
            <v>Poss</v>
          </cell>
          <cell r="N191" t="str">
            <v>Proposed</v>
          </cell>
          <cell r="O191" t="str">
            <v>Nambucca 2nd 132kV/66kV Tx &amp; line swbays- Contract</v>
          </cell>
          <cell r="P191" t="str">
            <v>132TX</v>
          </cell>
          <cell r="Q191" t="str">
            <v>Northern</v>
          </cell>
          <cell r="R191">
            <v>5</v>
          </cell>
          <cell r="T191">
            <v>0.29166666666666674</v>
          </cell>
          <cell r="U191">
            <v>3.801616915422886</v>
          </cell>
          <cell r="V191">
            <v>0.90671641791044766</v>
          </cell>
        </row>
        <row r="192">
          <cell r="A192">
            <v>128</v>
          </cell>
          <cell r="B192" t="str">
            <v>Mid North Coast: Port Macquarie 330 kV SS</v>
          </cell>
          <cell r="C192">
            <v>1</v>
          </cell>
          <cell r="D192">
            <v>40878</v>
          </cell>
          <cell r="E192">
            <v>34</v>
          </cell>
          <cell r="F192">
            <v>3</v>
          </cell>
          <cell r="G192">
            <v>39798</v>
          </cell>
          <cell r="H192">
            <v>6</v>
          </cell>
          <cell r="I192" t="str">
            <v>330/132kV Greenfield</v>
          </cell>
          <cell r="J192">
            <v>36</v>
          </cell>
          <cell r="L192" t="str">
            <v>6.5.3</v>
          </cell>
          <cell r="M192" t="str">
            <v>Poss</v>
          </cell>
          <cell r="N192" t="str">
            <v>Proposed</v>
          </cell>
          <cell r="O192" t="str">
            <v>Port Macquarie 330/132kV SS - Contract</v>
          </cell>
          <cell r="P192" t="str">
            <v>330SS</v>
          </cell>
          <cell r="Q192" t="str">
            <v>Northern</v>
          </cell>
          <cell r="R192">
            <v>18</v>
          </cell>
          <cell r="W192">
            <v>0.56000000000000005</v>
          </cell>
          <cell r="X192">
            <v>1.6356521739130443</v>
          </cell>
          <cell r="Y192">
            <v>13.733004542504867</v>
          </cell>
          <cell r="Z192">
            <v>2.07134328358209</v>
          </cell>
        </row>
        <row r="193">
          <cell r="A193">
            <v>129</v>
          </cell>
          <cell r="B193" t="str">
            <v>QNI Upgrade proposal</v>
          </cell>
          <cell r="C193">
            <v>1</v>
          </cell>
          <cell r="D193">
            <v>40148</v>
          </cell>
          <cell r="E193">
            <v>45</v>
          </cell>
          <cell r="F193">
            <v>3</v>
          </cell>
          <cell r="G193">
            <v>39068</v>
          </cell>
          <cell r="H193">
            <v>6</v>
          </cell>
          <cell r="I193" t="str">
            <v>330/132kV Greenfield</v>
          </cell>
          <cell r="J193">
            <v>36</v>
          </cell>
          <cell r="L193" t="str">
            <v>6.5.1</v>
          </cell>
          <cell r="M193" t="str">
            <v>Poss</v>
          </cell>
          <cell r="N193" t="str">
            <v>Planning</v>
          </cell>
          <cell r="O193" t="str">
            <v>Series Compensation on QNI - Contract</v>
          </cell>
          <cell r="P193" t="str">
            <v>SVC</v>
          </cell>
          <cell r="Q193" t="str">
            <v>Northern</v>
          </cell>
          <cell r="R193">
            <v>50</v>
          </cell>
          <cell r="U193">
            <v>1.5555555555555558</v>
          </cell>
          <cell r="V193">
            <v>4.5434782608695654</v>
          </cell>
          <cell r="W193">
            <v>38.147234840291297</v>
          </cell>
          <cell r="X193">
            <v>5.753731343283583</v>
          </cell>
        </row>
        <row r="194">
          <cell r="A194">
            <v>130</v>
          </cell>
          <cell r="B194" t="str">
            <v>QNI Upgrade proposal</v>
          </cell>
          <cell r="C194">
            <v>1</v>
          </cell>
          <cell r="D194">
            <v>40878</v>
          </cell>
          <cell r="E194">
            <v>45</v>
          </cell>
          <cell r="F194">
            <v>1</v>
          </cell>
          <cell r="G194">
            <v>39078</v>
          </cell>
          <cell r="H194">
            <v>1</v>
          </cell>
          <cell r="I194" t="str">
            <v>EHV TL -EIS</v>
          </cell>
          <cell r="J194">
            <v>60</v>
          </cell>
          <cell r="L194" t="str">
            <v>6.5.1</v>
          </cell>
          <cell r="M194" t="str">
            <v>Poss</v>
          </cell>
          <cell r="N194" t="str">
            <v>Planning</v>
          </cell>
          <cell r="O194" t="str">
            <v>Replace Tamworth-Armidale 330kV Line - Contract</v>
          </cell>
          <cell r="P194" t="str">
            <v>TL EIS</v>
          </cell>
          <cell r="Q194" t="str">
            <v>Northern</v>
          </cell>
          <cell r="R194">
            <v>75</v>
          </cell>
          <cell r="U194">
            <v>0.7</v>
          </cell>
          <cell r="V194">
            <v>3.1</v>
          </cell>
          <cell r="W194">
            <v>2.5290322580645177</v>
          </cell>
          <cell r="X194">
            <v>6.967741935483871</v>
          </cell>
          <cell r="Y194">
            <v>60.517328370554182</v>
          </cell>
          <cell r="Z194">
            <v>1.1858974358974363</v>
          </cell>
        </row>
        <row r="195">
          <cell r="A195">
            <v>131</v>
          </cell>
          <cell r="B195" t="str">
            <v>QNI Upgrade proposal</v>
          </cell>
          <cell r="C195">
            <v>1</v>
          </cell>
          <cell r="D195">
            <v>40148</v>
          </cell>
          <cell r="E195">
            <v>45</v>
          </cell>
          <cell r="F195">
            <v>3</v>
          </cell>
          <cell r="G195">
            <v>39428</v>
          </cell>
          <cell r="H195">
            <v>10</v>
          </cell>
          <cell r="I195" t="str">
            <v>132kV Aug</v>
          </cell>
          <cell r="J195">
            <v>24</v>
          </cell>
          <cell r="L195" t="str">
            <v>6.5.1</v>
          </cell>
          <cell r="M195" t="str">
            <v>Poss</v>
          </cell>
          <cell r="N195" t="str">
            <v>Planning</v>
          </cell>
          <cell r="O195" t="str">
            <v>Phase Shifting Transformer - Armidale-Kempsey - Contract</v>
          </cell>
          <cell r="P195" t="str">
            <v>132TX</v>
          </cell>
          <cell r="Q195" t="str">
            <v>Northern</v>
          </cell>
          <cell r="R195">
            <v>18</v>
          </cell>
          <cell r="V195">
            <v>1.05</v>
          </cell>
          <cell r="W195">
            <v>13.685820895522387</v>
          </cell>
          <cell r="X195">
            <v>3.2641791044776118</v>
          </cell>
        </row>
        <row r="196">
          <cell r="A196">
            <v>132</v>
          </cell>
          <cell r="B196" t="str">
            <v>QNI Upgrade proposal</v>
          </cell>
          <cell r="C196">
            <v>1</v>
          </cell>
          <cell r="D196">
            <v>40148</v>
          </cell>
          <cell r="E196">
            <v>45</v>
          </cell>
          <cell r="F196">
            <v>3</v>
          </cell>
          <cell r="G196">
            <v>39428</v>
          </cell>
          <cell r="H196">
            <v>9</v>
          </cell>
          <cell r="I196" t="str">
            <v>330/132kV Aug</v>
          </cell>
          <cell r="J196">
            <v>24</v>
          </cell>
          <cell r="L196" t="str">
            <v>6.5.1</v>
          </cell>
          <cell r="M196" t="str">
            <v>Poss</v>
          </cell>
          <cell r="N196" t="str">
            <v>Planning</v>
          </cell>
          <cell r="O196" t="str">
            <v>SVC Control Enhancements - Contract</v>
          </cell>
          <cell r="P196" t="str">
            <v>SVC</v>
          </cell>
          <cell r="Q196" t="str">
            <v>Northern</v>
          </cell>
          <cell r="R196">
            <v>2</v>
          </cell>
          <cell r="V196">
            <v>0.1166666666666667</v>
          </cell>
          <cell r="W196">
            <v>1.5206467661691543</v>
          </cell>
          <cell r="X196">
            <v>0.36268656716417902</v>
          </cell>
        </row>
        <row r="197">
          <cell r="A197">
            <v>133</v>
          </cell>
          <cell r="B197" t="str">
            <v>QNI Upgrade proposal</v>
          </cell>
          <cell r="C197">
            <v>1</v>
          </cell>
          <cell r="D197">
            <v>40148</v>
          </cell>
          <cell r="E197">
            <v>45</v>
          </cell>
          <cell r="F197">
            <v>3</v>
          </cell>
          <cell r="G197">
            <v>39428</v>
          </cell>
          <cell r="H197">
            <v>9</v>
          </cell>
          <cell r="I197" t="str">
            <v>330/132kV Aug</v>
          </cell>
          <cell r="J197">
            <v>24</v>
          </cell>
          <cell r="L197" t="str">
            <v>6.5.1</v>
          </cell>
          <cell r="M197" t="str">
            <v>Poss</v>
          </cell>
          <cell r="N197" t="str">
            <v>Planning</v>
          </cell>
          <cell r="O197" t="str">
            <v>Tamworth 330kV SS Augmentations - Contract</v>
          </cell>
          <cell r="P197" t="str">
            <v>330SS</v>
          </cell>
          <cell r="Q197" t="str">
            <v>Northern</v>
          </cell>
          <cell r="R197">
            <v>2</v>
          </cell>
          <cell r="V197">
            <v>0.1166666666666667</v>
          </cell>
          <cell r="W197">
            <v>1.5206467661691543</v>
          </cell>
          <cell r="X197">
            <v>0.36268656716417902</v>
          </cell>
        </row>
        <row r="198">
          <cell r="A198">
            <v>134</v>
          </cell>
          <cell r="B198" t="str">
            <v>QNI Upgrade proposal</v>
          </cell>
          <cell r="C198">
            <v>1</v>
          </cell>
          <cell r="D198">
            <v>40148</v>
          </cell>
          <cell r="E198">
            <v>45</v>
          </cell>
          <cell r="F198">
            <v>3</v>
          </cell>
          <cell r="G198">
            <v>39428</v>
          </cell>
          <cell r="H198">
            <v>9</v>
          </cell>
          <cell r="I198" t="str">
            <v>330/132kV Aug</v>
          </cell>
          <cell r="J198">
            <v>24</v>
          </cell>
          <cell r="L198" t="str">
            <v>6.5.1</v>
          </cell>
          <cell r="M198" t="str">
            <v>Poss</v>
          </cell>
          <cell r="N198" t="str">
            <v>Planning</v>
          </cell>
          <cell r="O198" t="str">
            <v>Armidale 330kV SS Augmentations - Contract</v>
          </cell>
          <cell r="P198" t="str">
            <v>330SS</v>
          </cell>
          <cell r="Q198" t="str">
            <v>Northern</v>
          </cell>
          <cell r="R198">
            <v>4</v>
          </cell>
          <cell r="V198">
            <v>0.23333333333333339</v>
          </cell>
          <cell r="W198">
            <v>3.0412935323383086</v>
          </cell>
          <cell r="X198">
            <v>0.72537313432835804</v>
          </cell>
        </row>
        <row r="199">
          <cell r="A199">
            <v>135</v>
          </cell>
          <cell r="B199" t="str">
            <v>ACT and Surrounding Areas</v>
          </cell>
          <cell r="C199">
            <v>1</v>
          </cell>
          <cell r="D199">
            <v>40878</v>
          </cell>
          <cell r="E199">
            <v>1</v>
          </cell>
          <cell r="F199">
            <v>1</v>
          </cell>
          <cell r="G199">
            <v>39078</v>
          </cell>
          <cell r="H199">
            <v>1</v>
          </cell>
          <cell r="I199" t="str">
            <v>EHV TL -EIS</v>
          </cell>
          <cell r="J199">
            <v>60</v>
          </cell>
          <cell r="L199" t="str">
            <v>6.5.24</v>
          </cell>
          <cell r="M199" t="str">
            <v>Poss</v>
          </cell>
          <cell r="N199" t="str">
            <v>Future</v>
          </cell>
          <cell r="O199" t="str">
            <v>Construct Bungendore to Royalla 330kV line - contract</v>
          </cell>
          <cell r="P199" t="str">
            <v>TL EIS</v>
          </cell>
          <cell r="Q199" t="str">
            <v>Southern</v>
          </cell>
          <cell r="R199">
            <v>45</v>
          </cell>
          <cell r="U199">
            <v>0.42</v>
          </cell>
          <cell r="V199">
            <v>1.86</v>
          </cell>
          <cell r="W199">
            <v>1.5174193548387103</v>
          </cell>
          <cell r="X199">
            <v>4.1806451612903226</v>
          </cell>
          <cell r="Y199">
            <v>36.310397022332509</v>
          </cell>
          <cell r="Z199">
            <v>0.71153846153846179</v>
          </cell>
        </row>
        <row r="200">
          <cell r="A200">
            <v>136</v>
          </cell>
          <cell r="B200" t="str">
            <v>ACT and Surrounding Areas</v>
          </cell>
          <cell r="C200">
            <v>1</v>
          </cell>
          <cell r="D200">
            <v>40513</v>
          </cell>
          <cell r="E200">
            <v>1</v>
          </cell>
          <cell r="F200">
            <v>3</v>
          </cell>
          <cell r="G200">
            <v>39613</v>
          </cell>
          <cell r="H200">
            <v>7</v>
          </cell>
          <cell r="I200" t="str">
            <v>132kV Greenfield</v>
          </cell>
          <cell r="J200">
            <v>30</v>
          </cell>
          <cell r="L200" t="str">
            <v>6.5.24</v>
          </cell>
          <cell r="M200" t="str">
            <v>Poss</v>
          </cell>
          <cell r="N200" t="str">
            <v>Future</v>
          </cell>
          <cell r="O200" t="str">
            <v>Establish Royalla 132kV switching stn (8 x 132kV switchbays)</v>
          </cell>
          <cell r="P200" t="str">
            <v>132SS</v>
          </cell>
          <cell r="Q200" t="str">
            <v>Southern</v>
          </cell>
          <cell r="R200">
            <v>8</v>
          </cell>
          <cell r="V200">
            <v>1.4285714285714287E-2</v>
          </cell>
          <cell r="W200">
            <v>0.68571428571428605</v>
          </cell>
          <cell r="X200">
            <v>6.2349253731343293</v>
          </cell>
          <cell r="Y200">
            <v>1.0650746268656719</v>
          </cell>
        </row>
        <row r="201">
          <cell r="A201">
            <v>137</v>
          </cell>
          <cell r="B201" t="str">
            <v>ACT and Surrounding Areas</v>
          </cell>
          <cell r="C201">
            <v>1</v>
          </cell>
          <cell r="D201">
            <v>40513</v>
          </cell>
          <cell r="E201">
            <v>1</v>
          </cell>
          <cell r="F201">
            <v>2</v>
          </cell>
          <cell r="G201">
            <v>39793</v>
          </cell>
          <cell r="H201">
            <v>4</v>
          </cell>
          <cell r="I201" t="str">
            <v>TL -REF</v>
          </cell>
          <cell r="J201">
            <v>24</v>
          </cell>
          <cell r="L201" t="str">
            <v>6.5.24</v>
          </cell>
          <cell r="M201" t="str">
            <v>Poss</v>
          </cell>
          <cell r="N201" t="str">
            <v>Future</v>
          </cell>
          <cell r="O201" t="str">
            <v>132kV Line Easements - Royalla Outlets - Contract</v>
          </cell>
          <cell r="P201" t="str">
            <v>TL REF</v>
          </cell>
          <cell r="Q201" t="str">
            <v>Southern</v>
          </cell>
          <cell r="R201">
            <v>4</v>
          </cell>
          <cell r="W201">
            <v>0.33908045977011503</v>
          </cell>
          <cell r="X201">
            <v>2.9340902719372033</v>
          </cell>
          <cell r="Y201">
            <v>0.72682926829268291</v>
          </cell>
        </row>
        <row r="202">
          <cell r="A202">
            <v>138</v>
          </cell>
          <cell r="B202" t="str">
            <v>ACT and Surrounding Areas</v>
          </cell>
          <cell r="C202">
            <v>1</v>
          </cell>
          <cell r="D202">
            <v>40513</v>
          </cell>
          <cell r="E202">
            <v>1</v>
          </cell>
          <cell r="F202">
            <v>2</v>
          </cell>
          <cell r="G202">
            <v>39793</v>
          </cell>
          <cell r="H202">
            <v>4</v>
          </cell>
          <cell r="I202" t="str">
            <v>TL -REF</v>
          </cell>
          <cell r="J202">
            <v>24</v>
          </cell>
          <cell r="L202" t="str">
            <v>6.5.24</v>
          </cell>
          <cell r="M202" t="str">
            <v>Poss</v>
          </cell>
          <cell r="N202" t="str">
            <v>Future</v>
          </cell>
          <cell r="O202" t="str">
            <v>2x132kV lines from Royalla to ACTEW Gilmore Substation - contract</v>
          </cell>
          <cell r="P202" t="str">
            <v>TL REF</v>
          </cell>
          <cell r="Q202" t="str">
            <v>Southern</v>
          </cell>
          <cell r="R202">
            <v>10</v>
          </cell>
          <cell r="W202">
            <v>0.84770114942528751</v>
          </cell>
          <cell r="X202">
            <v>7.335225679843008</v>
          </cell>
          <cell r="Y202">
            <v>1.8170731707317072</v>
          </cell>
        </row>
        <row r="203">
          <cell r="A203">
            <v>139</v>
          </cell>
          <cell r="B203" t="str">
            <v>ACT and Surrounding Areas</v>
          </cell>
          <cell r="C203">
            <v>1</v>
          </cell>
          <cell r="D203">
            <v>40878</v>
          </cell>
          <cell r="E203">
            <v>1</v>
          </cell>
          <cell r="F203">
            <v>3</v>
          </cell>
          <cell r="G203">
            <v>39798</v>
          </cell>
          <cell r="H203">
            <v>6</v>
          </cell>
          <cell r="I203" t="str">
            <v>330/132kV Greenfield</v>
          </cell>
          <cell r="J203">
            <v>36</v>
          </cell>
          <cell r="L203" t="str">
            <v>6.5.24</v>
          </cell>
          <cell r="M203" t="str">
            <v>Poss</v>
          </cell>
          <cell r="N203" t="str">
            <v>Future</v>
          </cell>
          <cell r="O203" t="str">
            <v>Establish Royalla 330/132kV substation</v>
          </cell>
          <cell r="P203" t="str">
            <v>330SS</v>
          </cell>
          <cell r="Q203" t="str">
            <v>Southern</v>
          </cell>
          <cell r="R203">
            <v>18</v>
          </cell>
          <cell r="W203">
            <v>0.56000000000000005</v>
          </cell>
          <cell r="X203">
            <v>1.6356521739130443</v>
          </cell>
          <cell r="Y203">
            <v>13.733004542504867</v>
          </cell>
          <cell r="Z203">
            <v>2.07134328358209</v>
          </cell>
        </row>
        <row r="204">
          <cell r="A204">
            <v>140</v>
          </cell>
          <cell r="B204" t="str">
            <v>ACT and Surrounding Areas</v>
          </cell>
          <cell r="C204">
            <v>1</v>
          </cell>
          <cell r="D204">
            <v>40878</v>
          </cell>
          <cell r="E204">
            <v>1</v>
          </cell>
          <cell r="F204">
            <v>3</v>
          </cell>
          <cell r="G204">
            <v>39798</v>
          </cell>
          <cell r="H204">
            <v>6</v>
          </cell>
          <cell r="I204" t="str">
            <v>330/132kV Greenfield</v>
          </cell>
          <cell r="J204">
            <v>36</v>
          </cell>
          <cell r="L204" t="str">
            <v>6.5.24</v>
          </cell>
          <cell r="M204" t="str">
            <v>Poss</v>
          </cell>
          <cell r="N204" t="str">
            <v>Future</v>
          </cell>
          <cell r="O204" t="str">
            <v>Establish Bungendore 330kV Switching Station (3 breaker mesh)</v>
          </cell>
          <cell r="P204" t="str">
            <v>330SS</v>
          </cell>
          <cell r="Q204" t="str">
            <v>Southern</v>
          </cell>
          <cell r="R204">
            <v>14</v>
          </cell>
          <cell r="W204">
            <v>0.43555555555555558</v>
          </cell>
          <cell r="X204">
            <v>1.2721739130434788</v>
          </cell>
          <cell r="Y204">
            <v>10.681225755281563</v>
          </cell>
          <cell r="Z204">
            <v>1.6110447761194036</v>
          </cell>
        </row>
        <row r="205">
          <cell r="A205">
            <v>141</v>
          </cell>
          <cell r="B205" t="str">
            <v>Cooma and Bega supply</v>
          </cell>
          <cell r="C205">
            <v>1</v>
          </cell>
          <cell r="D205">
            <v>40878</v>
          </cell>
          <cell r="E205">
            <v>11</v>
          </cell>
          <cell r="F205">
            <v>1</v>
          </cell>
          <cell r="G205">
            <v>39078</v>
          </cell>
          <cell r="H205">
            <v>1</v>
          </cell>
          <cell r="I205" t="str">
            <v>EHV TL -EIS</v>
          </cell>
          <cell r="J205">
            <v>60</v>
          </cell>
          <cell r="L205" t="str">
            <v>6.5.25</v>
          </cell>
          <cell r="M205" t="str">
            <v>Poss</v>
          </cell>
          <cell r="N205" t="str">
            <v>Future</v>
          </cell>
          <cell r="O205" t="str">
            <v>Royalla- Cooma 330kV TL- Contract</v>
          </cell>
          <cell r="P205" t="str">
            <v>TL EIS</v>
          </cell>
          <cell r="Q205" t="str">
            <v>Southern</v>
          </cell>
          <cell r="R205">
            <v>60</v>
          </cell>
          <cell r="U205">
            <v>0.56000000000000005</v>
          </cell>
          <cell r="V205">
            <v>2.48</v>
          </cell>
          <cell r="W205">
            <v>2.023225806451614</v>
          </cell>
          <cell r="X205">
            <v>5.5741935483870959</v>
          </cell>
          <cell r="Y205">
            <v>48.41386269644336</v>
          </cell>
          <cell r="Z205">
            <v>0.94871794871794912</v>
          </cell>
        </row>
        <row r="206">
          <cell r="A206">
            <v>142</v>
          </cell>
          <cell r="B206" t="str">
            <v>Cooma and Bega supply</v>
          </cell>
          <cell r="C206">
            <v>1</v>
          </cell>
          <cell r="D206">
            <v>40148</v>
          </cell>
          <cell r="E206">
            <v>11</v>
          </cell>
          <cell r="F206">
            <v>3</v>
          </cell>
          <cell r="G206">
            <v>39248</v>
          </cell>
          <cell r="H206">
            <v>7</v>
          </cell>
          <cell r="I206" t="str">
            <v>132kV Greenfield</v>
          </cell>
          <cell r="J206">
            <v>30</v>
          </cell>
          <cell r="L206" t="str">
            <v>6.5.25-6</v>
          </cell>
          <cell r="M206" t="str">
            <v>Poss</v>
          </cell>
          <cell r="N206" t="str">
            <v>Future</v>
          </cell>
          <cell r="O206" t="str">
            <v>Establish North Cooma 132kV S.Stn - Contract</v>
          </cell>
          <cell r="P206" t="str">
            <v>132SS</v>
          </cell>
          <cell r="Q206" t="str">
            <v>Southern</v>
          </cell>
          <cell r="R206">
            <v>6</v>
          </cell>
          <cell r="U206">
            <v>1.0714285714285714E-2</v>
          </cell>
          <cell r="V206">
            <v>0.51428571428571446</v>
          </cell>
          <cell r="W206">
            <v>4.6761940298507456</v>
          </cell>
          <cell r="X206">
            <v>0.79880597014925392</v>
          </cell>
        </row>
        <row r="207">
          <cell r="A207">
            <v>143</v>
          </cell>
          <cell r="B207" t="str">
            <v>Cooma and Bega supply</v>
          </cell>
          <cell r="C207">
            <v>1</v>
          </cell>
          <cell r="D207">
            <v>40148</v>
          </cell>
          <cell r="E207">
            <v>11</v>
          </cell>
          <cell r="F207">
            <v>2</v>
          </cell>
          <cell r="G207">
            <v>39428</v>
          </cell>
          <cell r="H207">
            <v>4</v>
          </cell>
          <cell r="I207" t="str">
            <v>TL -REF</v>
          </cell>
          <cell r="J207">
            <v>24</v>
          </cell>
          <cell r="L207" t="str">
            <v>6.5.25</v>
          </cell>
          <cell r="M207" t="str">
            <v>Poss</v>
          </cell>
          <cell r="N207" t="str">
            <v>Future</v>
          </cell>
          <cell r="O207" t="str">
            <v>North Cooma 330/132kV Substation Outlets - Contracts</v>
          </cell>
          <cell r="P207" t="str">
            <v>TL REF</v>
          </cell>
          <cell r="Q207" t="str">
            <v>Southern</v>
          </cell>
          <cell r="R207">
            <v>3</v>
          </cell>
          <cell r="V207">
            <v>0.25431034482758619</v>
          </cell>
          <cell r="W207">
            <v>2.2005677039529021</v>
          </cell>
          <cell r="X207">
            <v>0.54512195121951201</v>
          </cell>
        </row>
        <row r="208">
          <cell r="A208">
            <v>144</v>
          </cell>
          <cell r="B208" t="str">
            <v>Cooma and Bega supply</v>
          </cell>
          <cell r="C208">
            <v>1</v>
          </cell>
          <cell r="D208">
            <v>42705</v>
          </cell>
          <cell r="E208">
            <v>11</v>
          </cell>
          <cell r="F208">
            <v>3</v>
          </cell>
          <cell r="G208">
            <v>41625</v>
          </cell>
          <cell r="H208">
            <v>6</v>
          </cell>
          <cell r="I208" t="str">
            <v>330/132kV Greenfield</v>
          </cell>
          <cell r="J208">
            <v>36</v>
          </cell>
          <cell r="L208" t="str">
            <v>6.5.25</v>
          </cell>
          <cell r="M208" t="str">
            <v>Poss</v>
          </cell>
          <cell r="N208" t="str">
            <v>Future</v>
          </cell>
          <cell r="O208" t="str">
            <v>Establish North Cooma 330/132kV - Contract</v>
          </cell>
          <cell r="P208" t="str">
            <v>132SS</v>
          </cell>
          <cell r="Q208" t="str">
            <v>Southern</v>
          </cell>
          <cell r="R208">
            <v>18</v>
          </cell>
          <cell r="AB208">
            <v>0.56000000000000005</v>
          </cell>
          <cell r="AC208">
            <v>1.6356521739130443</v>
          </cell>
          <cell r="AD208">
            <v>13.733004542504867</v>
          </cell>
          <cell r="AE208">
            <v>2.07134328358209</v>
          </cell>
        </row>
        <row r="209">
          <cell r="A209">
            <v>145</v>
          </cell>
          <cell r="B209" t="str">
            <v>Bayswater - Mount Piper 500 kV</v>
          </cell>
          <cell r="C209">
            <v>1</v>
          </cell>
          <cell r="D209">
            <v>39783</v>
          </cell>
          <cell r="E209">
            <v>4</v>
          </cell>
          <cell r="F209">
            <v>3</v>
          </cell>
          <cell r="G209">
            <v>38583</v>
          </cell>
          <cell r="H209">
            <v>5</v>
          </cell>
          <cell r="I209" t="str">
            <v>500/330kV Greenfield</v>
          </cell>
          <cell r="J209">
            <v>40</v>
          </cell>
          <cell r="L209" t="str">
            <v>6.5.6,34</v>
          </cell>
          <cell r="M209" t="str">
            <v>Poss</v>
          </cell>
          <cell r="N209" t="str">
            <v>Future</v>
          </cell>
          <cell r="O209" t="str">
            <v>Mt Piper 330kV Aug Stage 1 - Contract</v>
          </cell>
          <cell r="P209" t="str">
            <v>330SS</v>
          </cell>
          <cell r="Q209" t="str">
            <v>Central</v>
          </cell>
          <cell r="R209">
            <v>2</v>
          </cell>
          <cell r="T209">
            <v>0.11</v>
          </cell>
          <cell r="U209">
            <v>0.26447368421052642</v>
          </cell>
          <cell r="V209">
            <v>1.4045960832313347</v>
          </cell>
          <cell r="W209">
            <v>0.22093023255813962</v>
          </cell>
        </row>
        <row r="210">
          <cell r="A210">
            <v>146</v>
          </cell>
          <cell r="B210" t="str">
            <v>Bayswater - Mount Piper 500 kV</v>
          </cell>
          <cell r="C210">
            <v>1</v>
          </cell>
          <cell r="D210">
            <v>39783</v>
          </cell>
          <cell r="E210">
            <v>4</v>
          </cell>
          <cell r="F210">
            <v>3</v>
          </cell>
          <cell r="G210">
            <v>38583</v>
          </cell>
          <cell r="H210">
            <v>5</v>
          </cell>
          <cell r="I210" t="str">
            <v>500/330kV Greenfield</v>
          </cell>
          <cell r="J210">
            <v>40</v>
          </cell>
          <cell r="L210" t="str">
            <v>6.5.6,34</v>
          </cell>
          <cell r="M210" t="str">
            <v>Poss</v>
          </cell>
          <cell r="N210" t="str">
            <v>Future</v>
          </cell>
          <cell r="O210" t="str">
            <v>Wollar SS 500kV Upgrade - Contract</v>
          </cell>
          <cell r="P210" t="str">
            <v>500SS</v>
          </cell>
          <cell r="Q210" t="str">
            <v>Northern</v>
          </cell>
          <cell r="R210">
            <v>15</v>
          </cell>
          <cell r="T210">
            <v>0.82499999999999996</v>
          </cell>
          <cell r="U210">
            <v>1.9835526315789482</v>
          </cell>
          <cell r="V210">
            <v>10.534470624235011</v>
          </cell>
          <cell r="W210">
            <v>1.6569767441860472</v>
          </cell>
        </row>
        <row r="211">
          <cell r="A211">
            <v>147</v>
          </cell>
          <cell r="B211" t="str">
            <v>Bayswater - Mount Piper 500 kV</v>
          </cell>
          <cell r="C211">
            <v>1</v>
          </cell>
          <cell r="D211">
            <v>39783</v>
          </cell>
          <cell r="E211">
            <v>4</v>
          </cell>
          <cell r="F211">
            <v>3</v>
          </cell>
          <cell r="G211">
            <v>38583</v>
          </cell>
          <cell r="H211">
            <v>5</v>
          </cell>
          <cell r="I211" t="str">
            <v>500/330kV Greenfield</v>
          </cell>
          <cell r="J211">
            <v>40</v>
          </cell>
          <cell r="L211" t="str">
            <v>6.5.6,34</v>
          </cell>
          <cell r="M211" t="str">
            <v>Poss</v>
          </cell>
          <cell r="N211" t="str">
            <v>Future</v>
          </cell>
          <cell r="O211" t="str">
            <v>500/330kV substn Stage 1 at Mt Piper- Contract</v>
          </cell>
          <cell r="P211" t="str">
            <v>500SS</v>
          </cell>
          <cell r="Q211" t="str">
            <v>Northern</v>
          </cell>
          <cell r="R211">
            <v>75</v>
          </cell>
          <cell r="T211">
            <v>4.125</v>
          </cell>
          <cell r="U211">
            <v>9.9177631578947398</v>
          </cell>
          <cell r="V211">
            <v>52.672353121175043</v>
          </cell>
          <cell r="W211">
            <v>8.2848837209302353</v>
          </cell>
        </row>
        <row r="212">
          <cell r="A212">
            <v>148</v>
          </cell>
          <cell r="B212" t="str">
            <v>Bayswater - Mount Piper 500 kV</v>
          </cell>
          <cell r="C212">
            <v>1</v>
          </cell>
          <cell r="D212">
            <v>39783</v>
          </cell>
          <cell r="E212">
            <v>4</v>
          </cell>
          <cell r="F212">
            <v>3</v>
          </cell>
          <cell r="G212">
            <v>38583</v>
          </cell>
          <cell r="H212">
            <v>5</v>
          </cell>
          <cell r="I212" t="str">
            <v>500/330kV Greenfield</v>
          </cell>
          <cell r="J212">
            <v>40</v>
          </cell>
          <cell r="L212" t="str">
            <v>6.5.6,34</v>
          </cell>
          <cell r="M212" t="str">
            <v>Poss</v>
          </cell>
          <cell r="N212" t="str">
            <v>Future</v>
          </cell>
          <cell r="O212" t="str">
            <v>500/300kV substn at Bayswater - contract</v>
          </cell>
          <cell r="P212" t="str">
            <v>500SS</v>
          </cell>
          <cell r="Q212" t="str">
            <v>Northern</v>
          </cell>
          <cell r="R212">
            <v>65</v>
          </cell>
          <cell r="T212">
            <v>3.5750000000000002</v>
          </cell>
          <cell r="U212">
            <v>8.595394736842108</v>
          </cell>
          <cell r="V212">
            <v>45.649372705018372</v>
          </cell>
          <cell r="W212">
            <v>7.1802325581395374</v>
          </cell>
        </row>
        <row r="213">
          <cell r="A213">
            <v>149</v>
          </cell>
          <cell r="B213" t="str">
            <v>Bayswater - Mount Piper 500 kV</v>
          </cell>
          <cell r="C213">
            <v>1</v>
          </cell>
          <cell r="D213">
            <v>39783</v>
          </cell>
          <cell r="E213">
            <v>4</v>
          </cell>
          <cell r="F213">
            <v>2</v>
          </cell>
          <cell r="G213">
            <v>38703</v>
          </cell>
          <cell r="H213">
            <v>2</v>
          </cell>
          <cell r="I213" t="str">
            <v>EHV TL -REF</v>
          </cell>
          <cell r="J213">
            <v>36</v>
          </cell>
          <cell r="L213" t="str">
            <v>6.5.6,34</v>
          </cell>
          <cell r="M213" t="str">
            <v>Poss</v>
          </cell>
          <cell r="N213" t="str">
            <v>Future</v>
          </cell>
          <cell r="O213" t="str">
            <v>Mt Piper - Wang Line Works - Contract</v>
          </cell>
          <cell r="P213" t="str">
            <v>TL REF</v>
          </cell>
          <cell r="Q213" t="str">
            <v>Central</v>
          </cell>
          <cell r="R213">
            <v>5</v>
          </cell>
          <cell r="T213">
            <v>0.23333333333333331</v>
          </cell>
          <cell r="U213">
            <v>0.48716814159292038</v>
          </cell>
          <cell r="V213">
            <v>4.1002620260048452</v>
          </cell>
          <cell r="W213">
            <v>0.17923649906890135</v>
          </cell>
        </row>
        <row r="214">
          <cell r="A214">
            <v>150</v>
          </cell>
          <cell r="B214" t="str">
            <v>Bayswater - Mount Piper 500 kV</v>
          </cell>
          <cell r="C214">
            <v>1</v>
          </cell>
          <cell r="D214">
            <v>39783</v>
          </cell>
          <cell r="E214">
            <v>4</v>
          </cell>
          <cell r="F214">
            <v>2</v>
          </cell>
          <cell r="G214">
            <v>38703</v>
          </cell>
          <cell r="H214">
            <v>2</v>
          </cell>
          <cell r="I214" t="str">
            <v>EHV TL -REF</v>
          </cell>
          <cell r="J214">
            <v>36</v>
          </cell>
          <cell r="L214" t="str">
            <v>6.5.6,34</v>
          </cell>
          <cell r="M214" t="str">
            <v>Poss</v>
          </cell>
          <cell r="N214" t="str">
            <v>Future</v>
          </cell>
          <cell r="O214" t="str">
            <v>Bayswater - Mt Piper Line reconnections - contract</v>
          </cell>
          <cell r="P214" t="str">
            <v>TL REF</v>
          </cell>
          <cell r="Q214" t="str">
            <v>Northern</v>
          </cell>
          <cell r="R214">
            <v>5</v>
          </cell>
          <cell r="T214">
            <v>0.23333333333333331</v>
          </cell>
          <cell r="U214">
            <v>0.48716814159292038</v>
          </cell>
          <cell r="V214">
            <v>4.1002620260048452</v>
          </cell>
          <cell r="W214">
            <v>0.17923649906890135</v>
          </cell>
        </row>
        <row r="215">
          <cell r="A215">
            <v>151</v>
          </cell>
          <cell r="B215" t="str">
            <v>Marulan - Bannaby 500 kV</v>
          </cell>
          <cell r="C215">
            <v>0</v>
          </cell>
          <cell r="D215">
            <v>40148</v>
          </cell>
          <cell r="E215">
            <v>30</v>
          </cell>
          <cell r="F215">
            <v>3</v>
          </cell>
          <cell r="G215">
            <v>38948</v>
          </cell>
          <cell r="H215">
            <v>5</v>
          </cell>
          <cell r="I215" t="str">
            <v>500/330kV Greenfield</v>
          </cell>
          <cell r="J215">
            <v>40</v>
          </cell>
          <cell r="L215" t="str">
            <v>6.5.6,34</v>
          </cell>
          <cell r="M215" t="str">
            <v>Poss</v>
          </cell>
          <cell r="N215" t="str">
            <v>Future</v>
          </cell>
          <cell r="O215" t="str">
            <v>Marulan 500/330kV Stage 1 Development - Contract</v>
          </cell>
          <cell r="P215" t="str">
            <v>500SS</v>
          </cell>
          <cell r="Q215" t="str">
            <v>Southern</v>
          </cell>
          <cell r="R215">
            <v>25</v>
          </cell>
          <cell r="U215">
            <v>1.375</v>
          </cell>
          <cell r="V215">
            <v>3.3059210526315796</v>
          </cell>
          <cell r="W215">
            <v>17.55745104039168</v>
          </cell>
          <cell r="X215">
            <v>2.7616279069767455</v>
          </cell>
        </row>
        <row r="216">
          <cell r="A216">
            <v>152</v>
          </cell>
          <cell r="B216" t="str">
            <v>Marulan - Bannaby 500 kV</v>
          </cell>
          <cell r="C216">
            <v>1</v>
          </cell>
          <cell r="D216">
            <v>40148</v>
          </cell>
          <cell r="E216">
            <v>30</v>
          </cell>
          <cell r="F216">
            <v>3</v>
          </cell>
          <cell r="G216">
            <v>38948</v>
          </cell>
          <cell r="H216">
            <v>5</v>
          </cell>
          <cell r="I216" t="str">
            <v>500/330kV Greenfield</v>
          </cell>
          <cell r="J216">
            <v>40</v>
          </cell>
          <cell r="L216" t="str">
            <v>6.5.6,34</v>
          </cell>
          <cell r="M216" t="str">
            <v>Poss</v>
          </cell>
          <cell r="N216" t="str">
            <v>Future</v>
          </cell>
          <cell r="O216" t="str">
            <v>Bannaby 500/330kV Stage 1 Development - Contract</v>
          </cell>
          <cell r="P216" t="str">
            <v>500SS</v>
          </cell>
          <cell r="Q216" t="str">
            <v>Southern</v>
          </cell>
          <cell r="R216">
            <v>75</v>
          </cell>
          <cell r="U216">
            <v>4.125</v>
          </cell>
          <cell r="V216">
            <v>9.9177631578947398</v>
          </cell>
          <cell r="W216">
            <v>52.672353121175043</v>
          </cell>
          <cell r="X216">
            <v>8.2848837209302353</v>
          </cell>
        </row>
        <row r="217">
          <cell r="A217">
            <v>153</v>
          </cell>
          <cell r="B217" t="str">
            <v>Marulan - Bannaby 500 kV</v>
          </cell>
          <cell r="C217">
            <v>0</v>
          </cell>
          <cell r="D217">
            <v>40148</v>
          </cell>
          <cell r="E217">
            <v>30</v>
          </cell>
          <cell r="F217">
            <v>3</v>
          </cell>
          <cell r="G217">
            <v>38948</v>
          </cell>
          <cell r="H217">
            <v>5</v>
          </cell>
          <cell r="I217" t="str">
            <v>500/330kV Greenfield</v>
          </cell>
          <cell r="J217">
            <v>40</v>
          </cell>
          <cell r="L217" t="str">
            <v>6.5.6,34</v>
          </cell>
          <cell r="M217" t="str">
            <v>Poss</v>
          </cell>
          <cell r="N217" t="str">
            <v>Future</v>
          </cell>
          <cell r="O217" t="str">
            <v>Maraulan 500kV Outlets Redevelopment - Contract</v>
          </cell>
          <cell r="P217" t="str">
            <v>TL REF</v>
          </cell>
          <cell r="Q217" t="str">
            <v>Southern</v>
          </cell>
          <cell r="R217">
            <v>5</v>
          </cell>
          <cell r="U217">
            <v>0.27500000000000002</v>
          </cell>
          <cell r="V217">
            <v>0.66118421052631615</v>
          </cell>
          <cell r="W217">
            <v>3.5114902080783366</v>
          </cell>
          <cell r="X217">
            <v>0.55232558139534904</v>
          </cell>
        </row>
        <row r="218">
          <cell r="A218">
            <v>154</v>
          </cell>
          <cell r="B218" t="str">
            <v>Marulan - Bannaby 500 kV</v>
          </cell>
          <cell r="C218">
            <v>1</v>
          </cell>
          <cell r="D218">
            <v>40148</v>
          </cell>
          <cell r="E218">
            <v>30</v>
          </cell>
          <cell r="F218">
            <v>3</v>
          </cell>
          <cell r="G218">
            <v>38948</v>
          </cell>
          <cell r="H218">
            <v>5</v>
          </cell>
          <cell r="I218" t="str">
            <v>500/330kV Greenfield</v>
          </cell>
          <cell r="J218">
            <v>40</v>
          </cell>
          <cell r="L218" t="str">
            <v>6.5.6,34</v>
          </cell>
          <cell r="M218" t="str">
            <v>Poss</v>
          </cell>
          <cell r="N218" t="str">
            <v>Future</v>
          </cell>
          <cell r="O218" t="str">
            <v>Bannaby 500kV Outlets Redevelopment - Contract</v>
          </cell>
          <cell r="P218" t="str">
            <v>TL REF</v>
          </cell>
          <cell r="Q218" t="str">
            <v>Southern</v>
          </cell>
          <cell r="R218">
            <v>2</v>
          </cell>
          <cell r="U218">
            <v>0.11</v>
          </cell>
          <cell r="V218">
            <v>0.26447368421052642</v>
          </cell>
          <cell r="W218">
            <v>1.4045960832313347</v>
          </cell>
          <cell r="X218">
            <v>0.22093023255813962</v>
          </cell>
        </row>
        <row r="219">
          <cell r="A219">
            <v>155</v>
          </cell>
          <cell r="B219" t="str">
            <v>Marulan - South Coast Reinforcement</v>
          </cell>
          <cell r="C219">
            <v>1</v>
          </cell>
          <cell r="D219">
            <v>39783</v>
          </cell>
          <cell r="E219">
            <v>31</v>
          </cell>
          <cell r="F219">
            <v>2</v>
          </cell>
          <cell r="G219">
            <v>38703</v>
          </cell>
          <cell r="H219">
            <v>2</v>
          </cell>
          <cell r="I219" t="str">
            <v>EHV TL -REF</v>
          </cell>
          <cell r="J219">
            <v>36</v>
          </cell>
          <cell r="L219" t="str">
            <v>6.5.23</v>
          </cell>
          <cell r="M219" t="str">
            <v>Poss</v>
          </cell>
          <cell r="N219" t="str">
            <v>Future</v>
          </cell>
          <cell r="O219" t="str">
            <v>Uprating 8 &amp; 16 Lines - Contract</v>
          </cell>
          <cell r="P219" t="str">
            <v>TL REF</v>
          </cell>
          <cell r="Q219" t="str">
            <v>Southern</v>
          </cell>
          <cell r="R219">
            <v>8</v>
          </cell>
          <cell r="T219">
            <v>0.37333333333333335</v>
          </cell>
          <cell r="U219">
            <v>0.77946902654867267</v>
          </cell>
          <cell r="V219">
            <v>6.560419241607752</v>
          </cell>
          <cell r="W219">
            <v>0.28677839851024212</v>
          </cell>
        </row>
        <row r="220">
          <cell r="A220">
            <v>156</v>
          </cell>
          <cell r="B220" t="str">
            <v>Marulan - South Coast Reinforcement</v>
          </cell>
          <cell r="C220">
            <v>1</v>
          </cell>
          <cell r="D220">
            <v>39783</v>
          </cell>
          <cell r="E220">
            <v>31</v>
          </cell>
          <cell r="F220">
            <v>3</v>
          </cell>
          <cell r="G220">
            <v>39063</v>
          </cell>
          <cell r="H220">
            <v>9</v>
          </cell>
          <cell r="I220" t="str">
            <v>330/132kV Aug</v>
          </cell>
          <cell r="J220">
            <v>24</v>
          </cell>
          <cell r="L220" t="str">
            <v>6.5.23</v>
          </cell>
          <cell r="M220" t="str">
            <v>Poss</v>
          </cell>
          <cell r="N220" t="str">
            <v>Future</v>
          </cell>
          <cell r="O220" t="str">
            <v>Marulan 330kV Terminal Equipment- Contract</v>
          </cell>
          <cell r="P220" t="str">
            <v>330SS</v>
          </cell>
          <cell r="Q220" t="str">
            <v>Southern</v>
          </cell>
          <cell r="R220">
            <v>2</v>
          </cell>
          <cell r="U220">
            <v>0.1166666666666667</v>
          </cell>
          <cell r="V220">
            <v>1.5206467661691543</v>
          </cell>
          <cell r="W220">
            <v>0.36268656716417902</v>
          </cell>
        </row>
        <row r="221">
          <cell r="A221">
            <v>157</v>
          </cell>
          <cell r="B221" t="str">
            <v>Marulan - South Coast Reinforcement</v>
          </cell>
          <cell r="C221">
            <v>1</v>
          </cell>
          <cell r="D221">
            <v>39783</v>
          </cell>
          <cell r="E221">
            <v>31</v>
          </cell>
          <cell r="F221">
            <v>3</v>
          </cell>
          <cell r="G221">
            <v>39063</v>
          </cell>
          <cell r="H221">
            <v>9</v>
          </cell>
          <cell r="I221" t="str">
            <v>330/132kV Aug</v>
          </cell>
          <cell r="J221">
            <v>24</v>
          </cell>
          <cell r="L221" t="str">
            <v>6.5.23</v>
          </cell>
          <cell r="M221" t="str">
            <v>Poss</v>
          </cell>
          <cell r="N221" t="str">
            <v>Future</v>
          </cell>
          <cell r="O221" t="str">
            <v>Dapto 330kV Terminal Equipment- Contract</v>
          </cell>
          <cell r="P221" t="str">
            <v>330SS</v>
          </cell>
          <cell r="Q221" t="str">
            <v>Southern</v>
          </cell>
          <cell r="R221">
            <v>1</v>
          </cell>
          <cell r="U221">
            <v>5.8333333333333348E-2</v>
          </cell>
          <cell r="V221">
            <v>0.76032338308457714</v>
          </cell>
          <cell r="W221">
            <v>0.18134328358208951</v>
          </cell>
        </row>
        <row r="222">
          <cell r="A222">
            <v>158</v>
          </cell>
          <cell r="B222" t="str">
            <v>Marulan - South Coast Reinforcement</v>
          </cell>
          <cell r="C222">
            <v>1</v>
          </cell>
          <cell r="D222">
            <v>39783</v>
          </cell>
          <cell r="E222">
            <v>31</v>
          </cell>
          <cell r="F222">
            <v>3</v>
          </cell>
          <cell r="G222">
            <v>39063</v>
          </cell>
          <cell r="H222">
            <v>9</v>
          </cell>
          <cell r="I222" t="str">
            <v>330/132kV Aug</v>
          </cell>
          <cell r="J222">
            <v>24</v>
          </cell>
          <cell r="L222" t="str">
            <v>6.5.23</v>
          </cell>
          <cell r="M222" t="str">
            <v>Poss</v>
          </cell>
          <cell r="N222" t="str">
            <v>Future</v>
          </cell>
          <cell r="O222" t="str">
            <v>Avon 330kV Terminal Equipment - Contract</v>
          </cell>
          <cell r="P222" t="str">
            <v>330SS</v>
          </cell>
          <cell r="Q222" t="str">
            <v>Southern</v>
          </cell>
          <cell r="R222">
            <v>1</v>
          </cell>
          <cell r="U222">
            <v>5.8333333333333348E-2</v>
          </cell>
          <cell r="V222">
            <v>0.76032338308457714</v>
          </cell>
          <cell r="W222">
            <v>0.18134328358208951</v>
          </cell>
        </row>
        <row r="223">
          <cell r="A223">
            <v>159</v>
          </cell>
          <cell r="B223" t="str">
            <v>Marulan - Yass/Canberra Reinforcement</v>
          </cell>
          <cell r="C223">
            <v>1</v>
          </cell>
          <cell r="D223">
            <v>39783</v>
          </cell>
          <cell r="E223">
            <v>31</v>
          </cell>
          <cell r="F223">
            <v>2</v>
          </cell>
          <cell r="G223">
            <v>38703</v>
          </cell>
          <cell r="H223">
            <v>2</v>
          </cell>
          <cell r="I223" t="str">
            <v>EHV TL -REF</v>
          </cell>
          <cell r="J223">
            <v>36</v>
          </cell>
          <cell r="L223" t="str">
            <v>6.5.22</v>
          </cell>
          <cell r="M223" t="str">
            <v>Poss</v>
          </cell>
          <cell r="N223" t="str">
            <v>Future</v>
          </cell>
          <cell r="O223" t="str">
            <v>Uprating 4 &amp; 5 Lines - Contract</v>
          </cell>
          <cell r="P223" t="str">
            <v>TL REF</v>
          </cell>
          <cell r="Q223" t="str">
            <v>Southern</v>
          </cell>
          <cell r="R223">
            <v>8</v>
          </cell>
          <cell r="T223">
            <v>0.37333333333333335</v>
          </cell>
          <cell r="U223">
            <v>0.77946902654867267</v>
          </cell>
          <cell r="V223">
            <v>6.560419241607752</v>
          </cell>
          <cell r="W223">
            <v>0.28677839851024212</v>
          </cell>
        </row>
        <row r="224">
          <cell r="A224">
            <v>160</v>
          </cell>
          <cell r="B224" t="str">
            <v>Marulan - Yass/Canberra Reinforcement</v>
          </cell>
          <cell r="C224">
            <v>0</v>
          </cell>
          <cell r="D224">
            <v>40513</v>
          </cell>
          <cell r="E224">
            <v>31</v>
          </cell>
          <cell r="F224">
            <v>1</v>
          </cell>
          <cell r="G224">
            <v>38713</v>
          </cell>
          <cell r="H224">
            <v>1</v>
          </cell>
          <cell r="I224" t="str">
            <v>EHV TL -EIS</v>
          </cell>
          <cell r="J224">
            <v>60</v>
          </cell>
          <cell r="L224" t="str">
            <v>6.5.22</v>
          </cell>
          <cell r="M224" t="str">
            <v>Poss</v>
          </cell>
          <cell r="N224" t="str">
            <v>Future</v>
          </cell>
          <cell r="O224" t="str">
            <v>Turn 39 Line into Marulan - Line Contract</v>
          </cell>
          <cell r="P224" t="str">
            <v>TL REF</v>
          </cell>
          <cell r="Q224" t="str">
            <v>Southern</v>
          </cell>
          <cell r="R224">
            <v>25</v>
          </cell>
          <cell r="T224">
            <v>0.23333333333333336</v>
          </cell>
          <cell r="U224">
            <v>1.0333333333333334</v>
          </cell>
          <cell r="V224">
            <v>0.84301075268817205</v>
          </cell>
          <cell r="W224">
            <v>2.3225806451612905</v>
          </cell>
          <cell r="X224">
            <v>20.172442790184725</v>
          </cell>
          <cell r="Y224">
            <v>0.39529914529914545</v>
          </cell>
        </row>
        <row r="225">
          <cell r="A225">
            <v>161</v>
          </cell>
          <cell r="B225" t="str">
            <v>Marulan - Yass/Canberra Reinforcement</v>
          </cell>
          <cell r="C225">
            <v>1</v>
          </cell>
          <cell r="D225">
            <v>39783</v>
          </cell>
          <cell r="E225">
            <v>31</v>
          </cell>
          <cell r="F225">
            <v>3</v>
          </cell>
          <cell r="G225">
            <v>39063</v>
          </cell>
          <cell r="H225">
            <v>9</v>
          </cell>
          <cell r="I225" t="str">
            <v>330/132kV Aug</v>
          </cell>
          <cell r="J225">
            <v>24</v>
          </cell>
          <cell r="L225" t="str">
            <v>6.5.22</v>
          </cell>
          <cell r="M225" t="str">
            <v>Poss</v>
          </cell>
          <cell r="N225" t="str">
            <v>Future</v>
          </cell>
          <cell r="O225" t="str">
            <v>Marulan 330kV Augmentation - Contract</v>
          </cell>
          <cell r="P225" t="str">
            <v>330SS</v>
          </cell>
          <cell r="Q225" t="str">
            <v>Southern</v>
          </cell>
          <cell r="R225">
            <v>2</v>
          </cell>
          <cell r="U225">
            <v>0.1166666666666667</v>
          </cell>
          <cell r="V225">
            <v>1.5206467661691543</v>
          </cell>
          <cell r="W225">
            <v>0.36268656716417902</v>
          </cell>
        </row>
        <row r="226">
          <cell r="A226">
            <v>162</v>
          </cell>
          <cell r="B226" t="str">
            <v>Mt Piper - Marulan 500 kV</v>
          </cell>
          <cell r="C226">
            <v>1</v>
          </cell>
          <cell r="D226">
            <v>40148</v>
          </cell>
          <cell r="E226">
            <v>35</v>
          </cell>
          <cell r="F226">
            <v>3</v>
          </cell>
          <cell r="G226">
            <v>38948</v>
          </cell>
          <cell r="H226">
            <v>5</v>
          </cell>
          <cell r="I226" t="str">
            <v>500/330kV Greenfield</v>
          </cell>
          <cell r="J226">
            <v>40</v>
          </cell>
          <cell r="L226" t="str">
            <v>6.5.6,34</v>
          </cell>
          <cell r="M226" t="str">
            <v>Poss</v>
          </cell>
          <cell r="N226" t="str">
            <v>Future</v>
          </cell>
          <cell r="O226" t="str">
            <v>Mt Piper 330kV Aug Stage 2 - Contract</v>
          </cell>
          <cell r="P226" t="str">
            <v>330SS</v>
          </cell>
          <cell r="Q226" t="str">
            <v>Central</v>
          </cell>
          <cell r="R226">
            <v>10</v>
          </cell>
          <cell r="U226">
            <v>0.55000000000000004</v>
          </cell>
          <cell r="V226">
            <v>1.3223684210526323</v>
          </cell>
          <cell r="W226">
            <v>7.0229804161566731</v>
          </cell>
          <cell r="X226">
            <v>1.1046511627906981</v>
          </cell>
        </row>
        <row r="227">
          <cell r="A227">
            <v>163</v>
          </cell>
          <cell r="B227" t="str">
            <v>Mt Piper - Marulan 500 kV</v>
          </cell>
          <cell r="C227">
            <v>1</v>
          </cell>
          <cell r="D227">
            <v>40148</v>
          </cell>
          <cell r="E227">
            <v>35</v>
          </cell>
          <cell r="F227">
            <v>3</v>
          </cell>
          <cell r="G227">
            <v>38948</v>
          </cell>
          <cell r="H227">
            <v>5</v>
          </cell>
          <cell r="I227" t="str">
            <v>500/330kV Greenfield</v>
          </cell>
          <cell r="J227">
            <v>40</v>
          </cell>
          <cell r="L227" t="str">
            <v>6.5.6,34</v>
          </cell>
          <cell r="M227" t="str">
            <v>Poss</v>
          </cell>
          <cell r="N227" t="str">
            <v>Future</v>
          </cell>
          <cell r="O227" t="str">
            <v>Mt Piper 500kV Switchyard Stage 2- Contract</v>
          </cell>
          <cell r="P227" t="str">
            <v>500SS</v>
          </cell>
          <cell r="Q227" t="str">
            <v>Central</v>
          </cell>
          <cell r="R227">
            <v>15</v>
          </cell>
          <cell r="U227">
            <v>0.82499999999999996</v>
          </cell>
          <cell r="V227">
            <v>1.9835526315789482</v>
          </cell>
          <cell r="W227">
            <v>10.534470624235011</v>
          </cell>
          <cell r="X227">
            <v>1.6569767441860472</v>
          </cell>
        </row>
        <row r="228">
          <cell r="A228">
            <v>164</v>
          </cell>
          <cell r="B228" t="str">
            <v>Mt Piper - Marulan 500 kV</v>
          </cell>
          <cell r="C228">
            <v>1</v>
          </cell>
          <cell r="D228">
            <v>40148</v>
          </cell>
          <cell r="E228">
            <v>35</v>
          </cell>
          <cell r="F228">
            <v>3</v>
          </cell>
          <cell r="G228">
            <v>38948</v>
          </cell>
          <cell r="H228">
            <v>5</v>
          </cell>
          <cell r="I228" t="str">
            <v>500/330kV Greenfield</v>
          </cell>
          <cell r="J228">
            <v>40</v>
          </cell>
          <cell r="L228" t="str">
            <v>6.5.6,34</v>
          </cell>
          <cell r="M228" t="str">
            <v>Poss</v>
          </cell>
          <cell r="N228" t="str">
            <v>Future</v>
          </cell>
          <cell r="O228" t="str">
            <v>Mt Piper- Marulan line works - Contact</v>
          </cell>
          <cell r="P228" t="str">
            <v>TL REF</v>
          </cell>
          <cell r="Q228" t="str">
            <v>Central</v>
          </cell>
          <cell r="R228">
            <v>2</v>
          </cell>
          <cell r="U228">
            <v>0.11</v>
          </cell>
          <cell r="V228">
            <v>0.26447368421052642</v>
          </cell>
          <cell r="W228">
            <v>1.4045960832313347</v>
          </cell>
          <cell r="X228">
            <v>0.22093023255813962</v>
          </cell>
        </row>
        <row r="229">
          <cell r="A229">
            <v>165</v>
          </cell>
          <cell r="B229" t="str">
            <v>Newcastle and Lower North Coast Supply - Possible</v>
          </cell>
          <cell r="C229">
            <v>1</v>
          </cell>
          <cell r="D229">
            <v>42339</v>
          </cell>
          <cell r="E229">
            <v>39</v>
          </cell>
          <cell r="F229">
            <v>1</v>
          </cell>
          <cell r="G229">
            <v>40539</v>
          </cell>
          <cell r="H229">
            <v>1</v>
          </cell>
          <cell r="I229" t="str">
            <v>EHV TL -EIS</v>
          </cell>
          <cell r="J229">
            <v>60</v>
          </cell>
          <cell r="L229" t="str">
            <v>6.5.7</v>
          </cell>
          <cell r="M229" t="str">
            <v>Poss</v>
          </cell>
          <cell r="N229" t="str">
            <v>Planning</v>
          </cell>
          <cell r="O229" t="str">
            <v>Richmond Vale-Bayswater 500kV Line - Contract</v>
          </cell>
          <cell r="P229" t="str">
            <v>TL EIS</v>
          </cell>
          <cell r="Q229" t="str">
            <v>Northern</v>
          </cell>
          <cell r="R229">
            <v>120</v>
          </cell>
          <cell r="Y229">
            <v>1.1200000000000001</v>
          </cell>
          <cell r="Z229">
            <v>4.96</v>
          </cell>
          <cell r="AA229">
            <v>4.046451612903228</v>
          </cell>
          <cell r="AB229">
            <v>11.148387096774192</v>
          </cell>
          <cell r="AC229">
            <v>96.82772539288672</v>
          </cell>
          <cell r="AD229">
            <v>1.8974358974358982</v>
          </cell>
        </row>
        <row r="230">
          <cell r="A230">
            <v>166</v>
          </cell>
          <cell r="B230" t="str">
            <v>Newcastle and Lower North Coast Supply - Possible</v>
          </cell>
          <cell r="C230">
            <v>1</v>
          </cell>
          <cell r="D230">
            <v>42339</v>
          </cell>
          <cell r="E230">
            <v>39</v>
          </cell>
          <cell r="F230">
            <v>1</v>
          </cell>
          <cell r="G230">
            <v>40539</v>
          </cell>
          <cell r="H230">
            <v>1</v>
          </cell>
          <cell r="I230" t="str">
            <v>EHV TL -EIS</v>
          </cell>
          <cell r="J230">
            <v>60</v>
          </cell>
          <cell r="L230" t="str">
            <v>6.5.7</v>
          </cell>
          <cell r="M230" t="str">
            <v>Poss</v>
          </cell>
          <cell r="N230" t="str">
            <v>Planning</v>
          </cell>
          <cell r="O230" t="str">
            <v>Richmond Vale 330kV Line Alterations - Contract</v>
          </cell>
          <cell r="P230" t="str">
            <v>TL REF</v>
          </cell>
          <cell r="Q230" t="str">
            <v>Northern</v>
          </cell>
          <cell r="R230">
            <v>20</v>
          </cell>
          <cell r="Y230">
            <v>0.1866666666666667</v>
          </cell>
          <cell r="Z230">
            <v>0.82666666666666688</v>
          </cell>
          <cell r="AA230">
            <v>0.67440860215053788</v>
          </cell>
          <cell r="AB230">
            <v>1.8580645161290319</v>
          </cell>
          <cell r="AC230">
            <v>16.137954232147781</v>
          </cell>
          <cell r="AD230">
            <v>0.31623931623931634</v>
          </cell>
        </row>
        <row r="231">
          <cell r="A231">
            <v>167</v>
          </cell>
          <cell r="B231" t="str">
            <v>Newcastle and Lower North Coast Supply - Possible</v>
          </cell>
          <cell r="C231">
            <v>1</v>
          </cell>
          <cell r="D231">
            <v>42339</v>
          </cell>
          <cell r="E231">
            <v>39</v>
          </cell>
          <cell r="F231">
            <v>3</v>
          </cell>
          <cell r="G231">
            <v>41259</v>
          </cell>
          <cell r="H231">
            <v>6</v>
          </cell>
          <cell r="I231" t="str">
            <v>330/132kV Greenfield</v>
          </cell>
          <cell r="J231">
            <v>36</v>
          </cell>
          <cell r="L231" t="str">
            <v>6.5.7</v>
          </cell>
          <cell r="M231" t="str">
            <v>Poss</v>
          </cell>
          <cell r="N231" t="str">
            <v>Planning</v>
          </cell>
          <cell r="O231" t="str">
            <v>Richmond Vale 330kV SS - Contract</v>
          </cell>
          <cell r="P231" t="str">
            <v>330SS</v>
          </cell>
          <cell r="Q231" t="str">
            <v>Northern</v>
          </cell>
          <cell r="R231">
            <v>28</v>
          </cell>
          <cell r="AA231">
            <v>0.87111111111111117</v>
          </cell>
          <cell r="AB231">
            <v>2.5443478260869576</v>
          </cell>
          <cell r="AC231">
            <v>21.362451510563126</v>
          </cell>
          <cell r="AD231">
            <v>3.2220895522388071</v>
          </cell>
        </row>
        <row r="232">
          <cell r="A232">
            <v>168</v>
          </cell>
          <cell r="B232" t="str">
            <v>Newcastle and Lower North Coast Supply - Possible</v>
          </cell>
          <cell r="C232">
            <v>1</v>
          </cell>
          <cell r="D232">
            <v>42339</v>
          </cell>
          <cell r="E232">
            <v>39</v>
          </cell>
          <cell r="F232">
            <v>3</v>
          </cell>
          <cell r="G232">
            <v>41619</v>
          </cell>
          <cell r="H232">
            <v>9</v>
          </cell>
          <cell r="I232" t="str">
            <v>330/132kV Aug</v>
          </cell>
          <cell r="J232">
            <v>24</v>
          </cell>
          <cell r="L232" t="str">
            <v>6.5.7</v>
          </cell>
          <cell r="M232" t="str">
            <v>Poss</v>
          </cell>
          <cell r="N232" t="str">
            <v>Planning</v>
          </cell>
          <cell r="O232" t="str">
            <v>Bayswater 330kV SS Augmentations - Contract</v>
          </cell>
          <cell r="P232" t="str">
            <v>330SS</v>
          </cell>
          <cell r="Q232" t="str">
            <v>Northern</v>
          </cell>
          <cell r="R232">
            <v>4</v>
          </cell>
          <cell r="AB232">
            <v>0.23333333333333339</v>
          </cell>
          <cell r="AC232">
            <v>3.0412935323383086</v>
          </cell>
          <cell r="AD232">
            <v>0.72537313432835804</v>
          </cell>
        </row>
        <row r="233">
          <cell r="A233">
            <v>169</v>
          </cell>
          <cell r="B233" t="str">
            <v>NSW - Victoria Interconnection - Series Capacitors</v>
          </cell>
          <cell r="C233">
            <v>1</v>
          </cell>
          <cell r="D233">
            <v>41061</v>
          </cell>
          <cell r="E233">
            <v>40</v>
          </cell>
          <cell r="F233">
            <v>3</v>
          </cell>
          <cell r="G233">
            <v>39981</v>
          </cell>
          <cell r="H233">
            <v>6</v>
          </cell>
          <cell r="I233" t="str">
            <v>330/132kV Greenfield</v>
          </cell>
          <cell r="J233">
            <v>36</v>
          </cell>
          <cell r="L233" t="str">
            <v>6.5.32</v>
          </cell>
          <cell r="M233" t="str">
            <v>Poss</v>
          </cell>
          <cell r="N233" t="str">
            <v>Planning</v>
          </cell>
          <cell r="O233" t="str">
            <v>Series Capacitors at Wagga 330kV - Contract</v>
          </cell>
          <cell r="P233" t="str">
            <v>330CAP</v>
          </cell>
          <cell r="Q233" t="str">
            <v>Southern</v>
          </cell>
          <cell r="R233">
            <v>18</v>
          </cell>
          <cell r="W233">
            <v>0.02</v>
          </cell>
          <cell r="X233">
            <v>1.28</v>
          </cell>
          <cell r="Y233">
            <v>8.0173913043478251</v>
          </cell>
          <cell r="Z233">
            <v>8.6826086956521724</v>
          </cell>
        </row>
        <row r="234">
          <cell r="A234">
            <v>170</v>
          </cell>
          <cell r="B234" t="str">
            <v>NSW - Victoria Interconnection - Series Capacitors</v>
          </cell>
          <cell r="C234">
            <v>1</v>
          </cell>
          <cell r="D234">
            <v>41061</v>
          </cell>
          <cell r="E234">
            <v>40</v>
          </cell>
          <cell r="F234">
            <v>3</v>
          </cell>
          <cell r="G234">
            <v>39981</v>
          </cell>
          <cell r="H234">
            <v>6</v>
          </cell>
          <cell r="I234" t="str">
            <v>330/132kV Greenfield</v>
          </cell>
          <cell r="J234">
            <v>36</v>
          </cell>
          <cell r="L234" t="str">
            <v>6.5.32</v>
          </cell>
          <cell r="M234" t="str">
            <v>Poss</v>
          </cell>
          <cell r="N234" t="str">
            <v>Planning</v>
          </cell>
          <cell r="O234" t="str">
            <v>Series Capacitors at Jindera 330kV - Contract</v>
          </cell>
          <cell r="P234" t="str">
            <v>330CAP</v>
          </cell>
          <cell r="Q234" t="str">
            <v>Southern</v>
          </cell>
          <cell r="R234">
            <v>18</v>
          </cell>
          <cell r="W234">
            <v>0.02</v>
          </cell>
          <cell r="X234">
            <v>1.28</v>
          </cell>
          <cell r="Y234">
            <v>8.0173913043478251</v>
          </cell>
          <cell r="Z234">
            <v>8.6826086956521724</v>
          </cell>
        </row>
        <row r="235">
          <cell r="A235">
            <v>171</v>
          </cell>
          <cell r="B235" t="str">
            <v>NSW - Victoria Interconnection - Series Capacitors</v>
          </cell>
          <cell r="C235">
            <v>1</v>
          </cell>
          <cell r="D235">
            <v>41061</v>
          </cell>
          <cell r="E235">
            <v>40</v>
          </cell>
          <cell r="F235">
            <v>3</v>
          </cell>
          <cell r="G235">
            <v>40341</v>
          </cell>
          <cell r="H235">
            <v>9</v>
          </cell>
          <cell r="I235" t="str">
            <v>330/132kV Aug</v>
          </cell>
          <cell r="J235">
            <v>24</v>
          </cell>
          <cell r="L235" t="str">
            <v>6.5.32</v>
          </cell>
          <cell r="M235" t="str">
            <v>Poss</v>
          </cell>
          <cell r="N235" t="str">
            <v>Planning</v>
          </cell>
          <cell r="O235" t="str">
            <v>Wagga 330kV S/S Augmentations - Contract</v>
          </cell>
          <cell r="P235" t="str">
            <v>330SS</v>
          </cell>
          <cell r="Q235" t="str">
            <v>Southern</v>
          </cell>
          <cell r="R235">
            <v>2</v>
          </cell>
          <cell r="X235">
            <v>4.7619047619047623E-3</v>
          </cell>
          <cell r="Y235">
            <v>0.2764880952380952</v>
          </cell>
          <cell r="Z235">
            <v>1.71875</v>
          </cell>
        </row>
        <row r="236">
          <cell r="A236">
            <v>172</v>
          </cell>
          <cell r="B236" t="str">
            <v>NSW - Victoria Interconnection - Series Capacitors</v>
          </cell>
          <cell r="C236">
            <v>1</v>
          </cell>
          <cell r="D236">
            <v>41061</v>
          </cell>
          <cell r="E236">
            <v>40</v>
          </cell>
          <cell r="F236">
            <v>3</v>
          </cell>
          <cell r="G236">
            <v>40341</v>
          </cell>
          <cell r="H236">
            <v>9</v>
          </cell>
          <cell r="I236" t="str">
            <v>330/132kV Aug</v>
          </cell>
          <cell r="J236">
            <v>24</v>
          </cell>
          <cell r="L236" t="str">
            <v>6.5.32</v>
          </cell>
          <cell r="M236" t="str">
            <v>Poss</v>
          </cell>
          <cell r="N236" t="str">
            <v>Planning</v>
          </cell>
          <cell r="O236" t="str">
            <v>Jindera 330kV SS Augmentations - Contract</v>
          </cell>
          <cell r="P236" t="str">
            <v>330SS</v>
          </cell>
          <cell r="Q236" t="str">
            <v>Southern</v>
          </cell>
          <cell r="R236">
            <v>2</v>
          </cell>
          <cell r="X236">
            <v>4.7619047619047623E-3</v>
          </cell>
          <cell r="Y236">
            <v>0.2764880952380952</v>
          </cell>
          <cell r="Z236">
            <v>1.71875</v>
          </cell>
        </row>
        <row r="237">
          <cell r="A237">
            <v>173</v>
          </cell>
          <cell r="B237" t="str">
            <v>South West NSW &amp; Possible VIC I/C - 330 kV Line</v>
          </cell>
          <cell r="C237">
            <v>1</v>
          </cell>
          <cell r="D237">
            <v>41244</v>
          </cell>
          <cell r="E237">
            <v>50</v>
          </cell>
          <cell r="F237">
            <v>1</v>
          </cell>
          <cell r="G237">
            <v>39444</v>
          </cell>
          <cell r="H237">
            <v>1</v>
          </cell>
          <cell r="I237" t="str">
            <v>EHV TL -EIS</v>
          </cell>
          <cell r="J237">
            <v>60</v>
          </cell>
          <cell r="L237" t="str">
            <v>6.5.28</v>
          </cell>
          <cell r="M237" t="str">
            <v>Poss</v>
          </cell>
          <cell r="N237" t="str">
            <v>Future</v>
          </cell>
          <cell r="O237" t="str">
            <v>Wagga - Finley 330kV TL (184km) - Contract</v>
          </cell>
          <cell r="P237" t="str">
            <v>TL EIS</v>
          </cell>
          <cell r="Q237" t="str">
            <v>Southern</v>
          </cell>
          <cell r="R237">
            <v>125</v>
          </cell>
          <cell r="V237">
            <v>1.1666666666666667</v>
          </cell>
          <cell r="W237">
            <v>5.1666666666666661</v>
          </cell>
          <cell r="X237">
            <v>4.2150537634408618</v>
          </cell>
          <cell r="Y237">
            <v>11.61290322580645</v>
          </cell>
          <cell r="Z237">
            <v>100.86221395092365</v>
          </cell>
          <cell r="AA237">
            <v>1.9764957264957275</v>
          </cell>
        </row>
        <row r="238">
          <cell r="A238">
            <v>174</v>
          </cell>
          <cell r="B238" t="str">
            <v>South West NSW &amp; Possible VIC I/C - 330 kV Line</v>
          </cell>
          <cell r="C238">
            <v>1</v>
          </cell>
          <cell r="D238">
            <v>40878</v>
          </cell>
          <cell r="E238">
            <v>50</v>
          </cell>
          <cell r="F238">
            <v>3</v>
          </cell>
          <cell r="G238">
            <v>39798</v>
          </cell>
          <cell r="H238">
            <v>6</v>
          </cell>
          <cell r="I238" t="str">
            <v>330/132kV Greenfield</v>
          </cell>
          <cell r="J238">
            <v>36</v>
          </cell>
          <cell r="L238" t="str">
            <v>6.5.28</v>
          </cell>
          <cell r="M238" t="str">
            <v>Poss</v>
          </cell>
          <cell r="N238" t="str">
            <v>Future</v>
          </cell>
          <cell r="O238" t="str">
            <v>Finley 330/132kV Substation - Contract</v>
          </cell>
          <cell r="P238" t="str">
            <v>330SS</v>
          </cell>
          <cell r="Q238" t="str">
            <v>Southern</v>
          </cell>
          <cell r="R238">
            <v>18</v>
          </cell>
          <cell r="W238">
            <v>0.56000000000000005</v>
          </cell>
          <cell r="X238">
            <v>1.6356521739130443</v>
          </cell>
          <cell r="Y238">
            <v>13.733004542504867</v>
          </cell>
          <cell r="Z238">
            <v>2.07134328358209</v>
          </cell>
        </row>
        <row r="239">
          <cell r="A239">
            <v>175</v>
          </cell>
          <cell r="B239" t="str">
            <v>South West NSW &amp; Possible VIC I/C - 330 kV Line</v>
          </cell>
          <cell r="C239">
            <v>1</v>
          </cell>
          <cell r="D239">
            <v>40878</v>
          </cell>
          <cell r="E239">
            <v>50</v>
          </cell>
          <cell r="F239">
            <v>3</v>
          </cell>
          <cell r="G239">
            <v>40158</v>
          </cell>
          <cell r="H239">
            <v>9</v>
          </cell>
          <cell r="I239" t="str">
            <v>330/132kV Aug</v>
          </cell>
          <cell r="J239">
            <v>24</v>
          </cell>
          <cell r="L239" t="str">
            <v>6.5.28</v>
          </cell>
          <cell r="M239" t="str">
            <v>Poss</v>
          </cell>
          <cell r="N239" t="str">
            <v>Future</v>
          </cell>
          <cell r="O239" t="str">
            <v>Wagga 330kV Switchbay - Contract</v>
          </cell>
          <cell r="P239" t="str">
            <v>330SS</v>
          </cell>
          <cell r="Q239" t="str">
            <v>Southern</v>
          </cell>
          <cell r="R239">
            <v>1</v>
          </cell>
          <cell r="X239">
            <v>5.8333333333333348E-2</v>
          </cell>
          <cell r="Y239">
            <v>0.76032338308457714</v>
          </cell>
          <cell r="Z239">
            <v>0.18134328358208951</v>
          </cell>
        </row>
        <row r="240">
          <cell r="A240">
            <v>176</v>
          </cell>
          <cell r="B240" t="str">
            <v>Yass - Wagga 330 kV DC Line Development</v>
          </cell>
          <cell r="C240">
            <v>1</v>
          </cell>
          <cell r="D240">
            <v>41244</v>
          </cell>
          <cell r="E240">
            <v>67</v>
          </cell>
          <cell r="F240">
            <v>1</v>
          </cell>
          <cell r="G240">
            <v>39444</v>
          </cell>
          <cell r="H240">
            <v>1</v>
          </cell>
          <cell r="I240" t="str">
            <v>EHV TL -EIS</v>
          </cell>
          <cell r="J240">
            <v>60</v>
          </cell>
          <cell r="L240" t="str">
            <v>6.4.2</v>
          </cell>
          <cell r="M240" t="str">
            <v>Poss</v>
          </cell>
          <cell r="N240" t="str">
            <v>Proposed</v>
          </cell>
          <cell r="O240" t="str">
            <v>Yass Wagga 330kVTL (Double Circuit ) - Contract</v>
          </cell>
          <cell r="P240" t="str">
            <v>TL EIS</v>
          </cell>
          <cell r="Q240" t="str">
            <v>Southern</v>
          </cell>
          <cell r="R240">
            <v>120</v>
          </cell>
          <cell r="V240">
            <v>1.1200000000000001</v>
          </cell>
          <cell r="W240">
            <v>4.96</v>
          </cell>
          <cell r="X240">
            <v>4.046451612903228</v>
          </cell>
          <cell r="Y240">
            <v>11.148387096774192</v>
          </cell>
          <cell r="Z240">
            <v>96.82772539288672</v>
          </cell>
          <cell r="AA240">
            <v>1.8974358974358982</v>
          </cell>
        </row>
        <row r="241">
          <cell r="A241">
            <v>177</v>
          </cell>
          <cell r="B241" t="str">
            <v>Yass - Wagga 330 kV DC Line Development</v>
          </cell>
          <cell r="C241">
            <v>1</v>
          </cell>
          <cell r="D241">
            <v>41244</v>
          </cell>
          <cell r="E241">
            <v>67</v>
          </cell>
          <cell r="F241">
            <v>3</v>
          </cell>
          <cell r="G241">
            <v>40524</v>
          </cell>
          <cell r="H241">
            <v>9</v>
          </cell>
          <cell r="I241" t="str">
            <v>330/132kV Aug</v>
          </cell>
          <cell r="J241">
            <v>24</v>
          </cell>
          <cell r="L241" t="str">
            <v>6.4.2</v>
          </cell>
          <cell r="M241" t="str">
            <v>Poss</v>
          </cell>
          <cell r="N241" t="str">
            <v>Proposed</v>
          </cell>
          <cell r="O241" t="str">
            <v>Yass 330kV Substation Aug - Contract</v>
          </cell>
          <cell r="P241" t="str">
            <v>330SS</v>
          </cell>
          <cell r="Q241" t="str">
            <v>Southern</v>
          </cell>
          <cell r="R241">
            <v>3</v>
          </cell>
          <cell r="Y241">
            <v>0.17499999999999999</v>
          </cell>
          <cell r="Z241">
            <v>2.2809701492537315</v>
          </cell>
          <cell r="AA241">
            <v>0.54402985074626864</v>
          </cell>
        </row>
        <row r="242">
          <cell r="A242">
            <v>178</v>
          </cell>
          <cell r="B242" t="str">
            <v>Yass - Wagga 330 kV DC Line Development</v>
          </cell>
          <cell r="C242">
            <v>1</v>
          </cell>
          <cell r="D242">
            <v>41244</v>
          </cell>
          <cell r="E242">
            <v>67</v>
          </cell>
          <cell r="F242">
            <v>3</v>
          </cell>
          <cell r="G242">
            <v>40524</v>
          </cell>
          <cell r="H242">
            <v>9</v>
          </cell>
          <cell r="I242" t="str">
            <v>330/132kV Aug</v>
          </cell>
          <cell r="J242">
            <v>24</v>
          </cell>
          <cell r="L242" t="str">
            <v>6.4.2</v>
          </cell>
          <cell r="M242" t="str">
            <v>Poss</v>
          </cell>
          <cell r="N242" t="str">
            <v>Proposed</v>
          </cell>
          <cell r="O242" t="str">
            <v>Wagga 330kV Substation Aug - Contract</v>
          </cell>
          <cell r="P242" t="str">
            <v>330SS</v>
          </cell>
          <cell r="Q242" t="str">
            <v>Southern</v>
          </cell>
          <cell r="R242">
            <v>3</v>
          </cell>
          <cell r="Y242">
            <v>0.17499999999999999</v>
          </cell>
          <cell r="Z242">
            <v>2.2809701492537315</v>
          </cell>
          <cell r="AA242">
            <v>0.54402985074626864</v>
          </cell>
        </row>
        <row r="243">
          <cell r="A243">
            <v>179</v>
          </cell>
          <cell r="B243" t="str">
            <v>Yass - Wagga 330 kV SC Line Development</v>
          </cell>
          <cell r="C243">
            <v>1</v>
          </cell>
          <cell r="D243">
            <v>41244</v>
          </cell>
          <cell r="E243">
            <v>67</v>
          </cell>
          <cell r="F243">
            <v>1</v>
          </cell>
          <cell r="G243">
            <v>39444</v>
          </cell>
          <cell r="H243">
            <v>1</v>
          </cell>
          <cell r="I243" t="str">
            <v>EHV TL -EIS</v>
          </cell>
          <cell r="J243">
            <v>60</v>
          </cell>
          <cell r="L243" t="str">
            <v>6.4.2</v>
          </cell>
          <cell r="M243" t="str">
            <v>Poss</v>
          </cell>
          <cell r="N243" t="str">
            <v>Proposed</v>
          </cell>
          <cell r="O243" t="str">
            <v>Yass Wagga 330kVTL (Single Circuit ) - Contract</v>
          </cell>
          <cell r="P243" t="str">
            <v>TL EIS</v>
          </cell>
          <cell r="Q243" t="str">
            <v>Southern</v>
          </cell>
          <cell r="R243">
            <v>85</v>
          </cell>
          <cell r="V243">
            <v>0.79333333333333345</v>
          </cell>
          <cell r="W243">
            <v>3.5133333333333336</v>
          </cell>
          <cell r="X243">
            <v>2.8662365591397858</v>
          </cell>
          <cell r="Y243">
            <v>7.8967741935483859</v>
          </cell>
          <cell r="Z243">
            <v>68.586305486628078</v>
          </cell>
          <cell r="AA243">
            <v>1.3440170940170943</v>
          </cell>
        </row>
        <row r="244">
          <cell r="A244">
            <v>180</v>
          </cell>
          <cell r="B244" t="str">
            <v>Yass - Wagga 330 kV SC Line Development</v>
          </cell>
          <cell r="C244">
            <v>1</v>
          </cell>
          <cell r="D244">
            <v>41244</v>
          </cell>
          <cell r="E244">
            <v>67</v>
          </cell>
          <cell r="F244">
            <v>3</v>
          </cell>
          <cell r="G244">
            <v>40524</v>
          </cell>
          <cell r="H244">
            <v>9</v>
          </cell>
          <cell r="I244" t="str">
            <v>330/132kV Aug</v>
          </cell>
          <cell r="J244">
            <v>24</v>
          </cell>
          <cell r="L244" t="str">
            <v>6.4.2</v>
          </cell>
          <cell r="M244" t="str">
            <v>Poss</v>
          </cell>
          <cell r="N244" t="str">
            <v>Proposed</v>
          </cell>
          <cell r="O244" t="str">
            <v>Yass 330kV Substation Aug - Contract</v>
          </cell>
          <cell r="P244" t="str">
            <v>330SS</v>
          </cell>
          <cell r="Q244" t="str">
            <v>Southern</v>
          </cell>
          <cell r="R244">
            <v>3</v>
          </cell>
          <cell r="Y244">
            <v>0.17499999999999999</v>
          </cell>
          <cell r="Z244">
            <v>2.2809701492537315</v>
          </cell>
          <cell r="AA244">
            <v>0.54402985074626864</v>
          </cell>
        </row>
        <row r="245">
          <cell r="A245">
            <v>181</v>
          </cell>
          <cell r="B245" t="str">
            <v>Yass - Wagga 330 kV SC Line Development</v>
          </cell>
          <cell r="C245">
            <v>1</v>
          </cell>
          <cell r="D245">
            <v>41244</v>
          </cell>
          <cell r="E245">
            <v>67</v>
          </cell>
          <cell r="F245">
            <v>3</v>
          </cell>
          <cell r="G245">
            <v>40524</v>
          </cell>
          <cell r="H245">
            <v>9</v>
          </cell>
          <cell r="I245" t="str">
            <v>330/132kV Aug</v>
          </cell>
          <cell r="J245">
            <v>24</v>
          </cell>
          <cell r="L245" t="str">
            <v>6.4.2</v>
          </cell>
          <cell r="M245" t="str">
            <v>Poss</v>
          </cell>
          <cell r="N245" t="str">
            <v>Proposed</v>
          </cell>
          <cell r="O245" t="str">
            <v>Wagga 330kV Substation Aug - Contract</v>
          </cell>
          <cell r="P245" t="str">
            <v>330SS</v>
          </cell>
          <cell r="Q245" t="str">
            <v>Southern</v>
          </cell>
          <cell r="R245">
            <v>3</v>
          </cell>
          <cell r="Y245">
            <v>0.17499999999999999</v>
          </cell>
          <cell r="Z245">
            <v>2.2809701492537315</v>
          </cell>
          <cell r="AA245">
            <v>0.54402985074626864</v>
          </cell>
        </row>
        <row r="246">
          <cell r="A246">
            <v>182</v>
          </cell>
          <cell r="B246" t="str">
            <v>Southern Close of 500kV Ring</v>
          </cell>
          <cell r="C246">
            <v>1</v>
          </cell>
          <cell r="D246">
            <v>41974</v>
          </cell>
          <cell r="E246">
            <v>68</v>
          </cell>
          <cell r="F246">
            <v>1</v>
          </cell>
          <cell r="G246">
            <v>40174</v>
          </cell>
          <cell r="H246">
            <v>1</v>
          </cell>
          <cell r="I246" t="str">
            <v>EHV TL -EIS</v>
          </cell>
          <cell r="J246">
            <v>60</v>
          </cell>
          <cell r="N246" t="str">
            <v>Proposed</v>
          </cell>
          <cell r="O246" t="str">
            <v>Marulan to Kemps Creek 500kV (ex 39 &amp; 14 lines) (xxkm)</v>
          </cell>
          <cell r="P246" t="str">
            <v>TL EIS</v>
          </cell>
          <cell r="Q246" t="str">
            <v>Southern</v>
          </cell>
          <cell r="R246">
            <v>150</v>
          </cell>
          <cell r="X246">
            <v>1.4</v>
          </cell>
          <cell r="Y246">
            <v>6.2</v>
          </cell>
          <cell r="Z246">
            <v>5.0580645161290354</v>
          </cell>
          <cell r="AA246">
            <v>13.935483870967742</v>
          </cell>
          <cell r="AB246">
            <v>121.03465674110836</v>
          </cell>
          <cell r="AC246">
            <v>2.3717948717948727</v>
          </cell>
        </row>
        <row r="247">
          <cell r="A247">
            <v>183</v>
          </cell>
          <cell r="B247" t="str">
            <v>Southern Close of 500kV Ring</v>
          </cell>
          <cell r="C247">
            <v>1</v>
          </cell>
          <cell r="D247">
            <v>41609</v>
          </cell>
          <cell r="E247">
            <v>68</v>
          </cell>
          <cell r="F247">
            <v>3</v>
          </cell>
          <cell r="G247">
            <v>40769</v>
          </cell>
          <cell r="H247">
            <v>8</v>
          </cell>
          <cell r="I247" t="str">
            <v>500/330kV Aug</v>
          </cell>
          <cell r="J247">
            <v>28</v>
          </cell>
          <cell r="N247" t="str">
            <v>Proposed</v>
          </cell>
          <cell r="O247" t="str">
            <v>Kemps Creek 500kV Augmentation</v>
          </cell>
          <cell r="P247" t="str">
            <v>500SS</v>
          </cell>
          <cell r="Q247" t="str">
            <v>Central</v>
          </cell>
          <cell r="R247">
            <v>25</v>
          </cell>
          <cell r="Z247">
            <v>1.9642857142857142</v>
          </cell>
          <cell r="AA247">
            <v>19.294160231660232</v>
          </cell>
          <cell r="AB247">
            <v>3.7415540540540544</v>
          </cell>
        </row>
        <row r="248">
          <cell r="A248">
            <v>184</v>
          </cell>
          <cell r="B248" t="str">
            <v>Southern Close of 500kV Ring</v>
          </cell>
          <cell r="C248">
            <v>1</v>
          </cell>
          <cell r="D248">
            <v>41609</v>
          </cell>
          <cell r="E248">
            <v>68</v>
          </cell>
          <cell r="F248">
            <v>3</v>
          </cell>
          <cell r="G248">
            <v>40769</v>
          </cell>
          <cell r="H248">
            <v>8</v>
          </cell>
          <cell r="I248" t="str">
            <v>500/330kV Aug</v>
          </cell>
          <cell r="J248">
            <v>28</v>
          </cell>
          <cell r="N248" t="str">
            <v>Proposed</v>
          </cell>
          <cell r="O248" t="str">
            <v>Bannaby 500kV Augmentation</v>
          </cell>
          <cell r="P248" t="str">
            <v>500SS</v>
          </cell>
          <cell r="Q248" t="str">
            <v>Southern</v>
          </cell>
          <cell r="R248">
            <v>25</v>
          </cell>
          <cell r="Z248">
            <v>1.9642857142857142</v>
          </cell>
          <cell r="AA248">
            <v>19.294160231660232</v>
          </cell>
          <cell r="AB248">
            <v>3.7415540540540544</v>
          </cell>
        </row>
        <row r="249">
          <cell r="A249">
            <v>185</v>
          </cell>
          <cell r="B249" t="str">
            <v>Northern Close of 500kV Ring</v>
          </cell>
          <cell r="C249">
            <v>1</v>
          </cell>
          <cell r="D249">
            <v>43435</v>
          </cell>
          <cell r="E249">
            <v>69</v>
          </cell>
          <cell r="F249">
            <v>1</v>
          </cell>
          <cell r="G249">
            <v>41635</v>
          </cell>
          <cell r="H249">
            <v>1</v>
          </cell>
          <cell r="I249" t="str">
            <v>EHV TL -EIS</v>
          </cell>
          <cell r="J249">
            <v>60</v>
          </cell>
          <cell r="N249" t="str">
            <v>Proposed</v>
          </cell>
          <cell r="O249" t="str">
            <v>Richmond Vale-Eraring 500kV Line</v>
          </cell>
          <cell r="P249" t="str">
            <v>TL EIS</v>
          </cell>
          <cell r="Q249" t="str">
            <v>Northern</v>
          </cell>
          <cell r="R249">
            <v>60</v>
          </cell>
          <cell r="AB249">
            <v>0.56000000000000005</v>
          </cell>
          <cell r="AC249">
            <v>2.48</v>
          </cell>
          <cell r="AD249">
            <v>2.023225806451614</v>
          </cell>
          <cell r="AE249">
            <v>5.5741935483870959</v>
          </cell>
          <cell r="AF249">
            <v>48.41386269644336</v>
          </cell>
          <cell r="AG249">
            <v>0.94871794871794912</v>
          </cell>
        </row>
        <row r="250">
          <cell r="A250">
            <v>186</v>
          </cell>
          <cell r="B250" t="str">
            <v>Northern Close of 500kV Ring</v>
          </cell>
          <cell r="C250">
            <v>1</v>
          </cell>
          <cell r="D250">
            <v>43435</v>
          </cell>
          <cell r="E250">
            <v>69</v>
          </cell>
          <cell r="F250">
            <v>3</v>
          </cell>
          <cell r="G250">
            <v>42595</v>
          </cell>
          <cell r="H250">
            <v>8</v>
          </cell>
          <cell r="I250" t="str">
            <v>500/330kV Aug</v>
          </cell>
          <cell r="J250">
            <v>28</v>
          </cell>
          <cell r="N250" t="str">
            <v>Proposed</v>
          </cell>
          <cell r="O250" t="str">
            <v>Eraring 500kV Augmentation</v>
          </cell>
          <cell r="P250" t="str">
            <v>500SS</v>
          </cell>
          <cell r="Q250" t="str">
            <v>Northern</v>
          </cell>
          <cell r="R250">
            <v>25</v>
          </cell>
          <cell r="AE250">
            <v>1.9642857142857142</v>
          </cell>
          <cell r="AF250">
            <v>19.294160231660232</v>
          </cell>
          <cell r="AG250">
            <v>3.7415540540540544</v>
          </cell>
        </row>
        <row r="251">
          <cell r="A251">
            <v>187</v>
          </cell>
          <cell r="B251" t="str">
            <v>Northern Close of 500kV Ring</v>
          </cell>
          <cell r="C251">
            <v>1</v>
          </cell>
          <cell r="D251">
            <v>43435</v>
          </cell>
          <cell r="E251">
            <v>69</v>
          </cell>
          <cell r="F251">
            <v>3</v>
          </cell>
          <cell r="G251">
            <v>42595</v>
          </cell>
          <cell r="H251">
            <v>8</v>
          </cell>
          <cell r="I251" t="str">
            <v>500/330kV Aug</v>
          </cell>
          <cell r="J251">
            <v>28</v>
          </cell>
          <cell r="N251" t="str">
            <v>Proposed</v>
          </cell>
          <cell r="O251" t="str">
            <v>Eraring 500/330kV Tx Augmentation</v>
          </cell>
          <cell r="P251" t="str">
            <v>500SS</v>
          </cell>
          <cell r="Q251" t="str">
            <v>Northern</v>
          </cell>
          <cell r="R251">
            <v>25</v>
          </cell>
          <cell r="AE251">
            <v>1.9642857142857142</v>
          </cell>
          <cell r="AF251">
            <v>19.294160231660232</v>
          </cell>
          <cell r="AG251">
            <v>3.7415540540540544</v>
          </cell>
        </row>
        <row r="252">
          <cell r="A252">
            <v>188</v>
          </cell>
          <cell r="B252" t="str">
            <v>Northern Close of 500kV Ring</v>
          </cell>
          <cell r="C252">
            <v>1</v>
          </cell>
          <cell r="D252">
            <v>43435</v>
          </cell>
          <cell r="E252">
            <v>69</v>
          </cell>
          <cell r="F252">
            <v>3</v>
          </cell>
          <cell r="G252">
            <v>42595</v>
          </cell>
          <cell r="H252">
            <v>8</v>
          </cell>
          <cell r="I252" t="str">
            <v>500/330kV Aug</v>
          </cell>
          <cell r="J252">
            <v>28</v>
          </cell>
          <cell r="N252" t="str">
            <v>Proposed</v>
          </cell>
          <cell r="O252" t="str">
            <v>Richmond Vale 500kV Augmentation</v>
          </cell>
          <cell r="P252" t="str">
            <v>500SS</v>
          </cell>
          <cell r="Q252" t="str">
            <v>Northern</v>
          </cell>
          <cell r="R252">
            <v>25</v>
          </cell>
          <cell r="AE252">
            <v>1.9642857142857142</v>
          </cell>
          <cell r="AF252">
            <v>19.294160231660232</v>
          </cell>
          <cell r="AG252">
            <v>3.7415540540540544</v>
          </cell>
        </row>
        <row r="253">
          <cell r="A253">
            <v>189</v>
          </cell>
          <cell r="B253" t="str">
            <v>Flow control of NW System</v>
          </cell>
          <cell r="C253">
            <v>1</v>
          </cell>
          <cell r="D253">
            <v>41974</v>
          </cell>
          <cell r="E253">
            <v>70</v>
          </cell>
          <cell r="F253">
            <v>3</v>
          </cell>
          <cell r="G253">
            <v>40894</v>
          </cell>
          <cell r="H253">
            <v>6</v>
          </cell>
          <cell r="I253" t="str">
            <v>330/132kV Greenfield</v>
          </cell>
          <cell r="J253">
            <v>36</v>
          </cell>
          <cell r="N253" t="str">
            <v>Proposed</v>
          </cell>
          <cell r="O253" t="str">
            <v>Baywater-Sydney West 330kV Series Caps (2 off)</v>
          </cell>
          <cell r="P253" t="str">
            <v>SVC</v>
          </cell>
          <cell r="Q253" t="str">
            <v>Northern</v>
          </cell>
          <cell r="R253">
            <v>50</v>
          </cell>
          <cell r="Z253">
            <v>1.5555555555555558</v>
          </cell>
          <cell r="AA253">
            <v>4.5434782608695654</v>
          </cell>
          <cell r="AB253">
            <v>38.147234840291297</v>
          </cell>
          <cell r="AC253">
            <v>5.753731343283583</v>
          </cell>
        </row>
        <row r="254">
          <cell r="A254">
            <v>190</v>
          </cell>
          <cell r="B254" t="str">
            <v>Establish Mason Park SS</v>
          </cell>
          <cell r="C254">
            <v>1</v>
          </cell>
          <cell r="D254">
            <v>40513</v>
          </cell>
          <cell r="E254">
            <v>71</v>
          </cell>
          <cell r="F254">
            <v>3</v>
          </cell>
          <cell r="G254">
            <v>39433</v>
          </cell>
          <cell r="H254">
            <v>6</v>
          </cell>
          <cell r="I254" t="str">
            <v>330/132kV Greenfield</v>
          </cell>
          <cell r="J254">
            <v>36</v>
          </cell>
          <cell r="N254" t="str">
            <v>Proposed</v>
          </cell>
          <cell r="O254" t="str">
            <v>Establish Mason Park 330/132kV Substation</v>
          </cell>
          <cell r="P254" t="str">
            <v>330SS</v>
          </cell>
          <cell r="Q254" t="str">
            <v>Central</v>
          </cell>
          <cell r="R254">
            <v>60</v>
          </cell>
          <cell r="V254">
            <v>1.8666666666666667</v>
          </cell>
          <cell r="W254">
            <v>5.4521739130434801</v>
          </cell>
          <cell r="X254">
            <v>45.776681808349544</v>
          </cell>
          <cell r="Y254">
            <v>6.9044776119402993</v>
          </cell>
        </row>
        <row r="255">
          <cell r="A255">
            <v>191</v>
          </cell>
          <cell r="B255" t="str">
            <v>Establish Mason Park SS</v>
          </cell>
          <cell r="C255">
            <v>1</v>
          </cell>
          <cell r="D255">
            <v>40513</v>
          </cell>
          <cell r="E255">
            <v>71</v>
          </cell>
          <cell r="F255">
            <v>1</v>
          </cell>
          <cell r="G255">
            <v>38713</v>
          </cell>
          <cell r="H255">
            <v>1</v>
          </cell>
          <cell r="I255" t="str">
            <v>EHV TL -EIS</v>
          </cell>
          <cell r="J255">
            <v>60</v>
          </cell>
          <cell r="N255" t="str">
            <v>Proposed</v>
          </cell>
          <cell r="O255" t="str">
            <v>Second Holroyd-Mason Park 330kV Cable</v>
          </cell>
          <cell r="P255" t="str">
            <v>TL EIS</v>
          </cell>
          <cell r="Q255" t="str">
            <v>Central</v>
          </cell>
          <cell r="R255">
            <v>120</v>
          </cell>
          <cell r="T255">
            <v>1.1200000000000001</v>
          </cell>
          <cell r="U255">
            <v>4.96</v>
          </cell>
          <cell r="V255">
            <v>4.046451612903228</v>
          </cell>
          <cell r="W255">
            <v>11.148387096774192</v>
          </cell>
          <cell r="X255">
            <v>96.82772539288672</v>
          </cell>
          <cell r="Y255">
            <v>1.8974358974358982</v>
          </cell>
        </row>
        <row r="256">
          <cell r="A256">
            <v>192</v>
          </cell>
          <cell r="B256" t="str">
            <v>Establish Mason Park SS</v>
          </cell>
          <cell r="C256">
            <v>1</v>
          </cell>
          <cell r="D256">
            <v>40513</v>
          </cell>
          <cell r="E256">
            <v>71</v>
          </cell>
          <cell r="F256">
            <v>3</v>
          </cell>
          <cell r="G256">
            <v>39793</v>
          </cell>
          <cell r="H256">
            <v>9</v>
          </cell>
          <cell r="I256" t="str">
            <v>330/132kV Aug</v>
          </cell>
          <cell r="J256">
            <v>24</v>
          </cell>
          <cell r="N256" t="str">
            <v>Proposed</v>
          </cell>
          <cell r="O256" t="str">
            <v>Holroyd 330kV Augmentation</v>
          </cell>
          <cell r="P256" t="str">
            <v>330SS</v>
          </cell>
          <cell r="Q256" t="str">
            <v>Central</v>
          </cell>
          <cell r="R256">
            <v>20</v>
          </cell>
          <cell r="W256">
            <v>1.166666666666667</v>
          </cell>
          <cell r="X256">
            <v>15.206467661691544</v>
          </cell>
          <cell r="Y256">
            <v>3.6268656716417906</v>
          </cell>
        </row>
        <row r="257">
          <cell r="A257">
            <v>193</v>
          </cell>
          <cell r="B257" t="str">
            <v>Sydney Park 330/132kV Substation</v>
          </cell>
          <cell r="C257">
            <v>1</v>
          </cell>
          <cell r="D257">
            <v>42705</v>
          </cell>
          <cell r="E257">
            <v>72</v>
          </cell>
          <cell r="F257">
            <v>3</v>
          </cell>
          <cell r="G257">
            <v>41625</v>
          </cell>
          <cell r="H257">
            <v>6</v>
          </cell>
          <cell r="I257" t="str">
            <v>330/132kV Greenfield</v>
          </cell>
          <cell r="J257">
            <v>36</v>
          </cell>
          <cell r="N257" t="str">
            <v>Proposed</v>
          </cell>
          <cell r="O257" t="str">
            <v>Establish Sydney Park 330/132kV Substation</v>
          </cell>
          <cell r="P257" t="str">
            <v>330SS</v>
          </cell>
          <cell r="Q257" t="str">
            <v>Central</v>
          </cell>
          <cell r="R257">
            <v>60</v>
          </cell>
          <cell r="AB257">
            <v>1.8666666666666667</v>
          </cell>
          <cell r="AC257">
            <v>5.4521739130434801</v>
          </cell>
          <cell r="AD257">
            <v>45.776681808349544</v>
          </cell>
          <cell r="AE257">
            <v>6.9044776119402993</v>
          </cell>
        </row>
        <row r="258">
          <cell r="A258">
            <v>194</v>
          </cell>
          <cell r="B258" t="str">
            <v>Sydney Park 330/132kV Substation</v>
          </cell>
          <cell r="C258">
            <v>1</v>
          </cell>
          <cell r="D258">
            <v>42705</v>
          </cell>
          <cell r="E258">
            <v>72</v>
          </cell>
          <cell r="F258">
            <v>1</v>
          </cell>
          <cell r="G258">
            <v>40905</v>
          </cell>
          <cell r="H258">
            <v>1</v>
          </cell>
          <cell r="I258" t="str">
            <v>EHV TL -EIS</v>
          </cell>
          <cell r="J258">
            <v>60</v>
          </cell>
          <cell r="N258" t="str">
            <v>Proposed</v>
          </cell>
          <cell r="O258" t="str">
            <v>Mason Park-Sydney Park 330kV Cable</v>
          </cell>
          <cell r="P258" t="str">
            <v>TL EIS</v>
          </cell>
          <cell r="Q258" t="str">
            <v>Central</v>
          </cell>
          <cell r="R258">
            <v>120</v>
          </cell>
          <cell r="Z258">
            <v>1.1200000000000001</v>
          </cell>
          <cell r="AA258">
            <v>4.96</v>
          </cell>
          <cell r="AB258">
            <v>4.046451612903228</v>
          </cell>
          <cell r="AC258">
            <v>11.148387096774192</v>
          </cell>
          <cell r="AD258">
            <v>96.82772539288672</v>
          </cell>
          <cell r="AE258">
            <v>1.8974358974358982</v>
          </cell>
        </row>
        <row r="259">
          <cell r="A259">
            <v>195</v>
          </cell>
          <cell r="B259" t="str">
            <v>Sydney Park 330/132kV Substation</v>
          </cell>
          <cell r="C259">
            <v>1</v>
          </cell>
          <cell r="D259">
            <v>42705</v>
          </cell>
          <cell r="E259">
            <v>72</v>
          </cell>
          <cell r="F259">
            <v>1</v>
          </cell>
          <cell r="G259">
            <v>40905</v>
          </cell>
          <cell r="H259">
            <v>1</v>
          </cell>
          <cell r="I259" t="str">
            <v>EHV TL -EIS</v>
          </cell>
          <cell r="J259">
            <v>60</v>
          </cell>
          <cell r="N259" t="str">
            <v>Proposed</v>
          </cell>
          <cell r="O259" t="str">
            <v>Lane Cove to Mason Park 330kV Cable</v>
          </cell>
          <cell r="P259" t="str">
            <v>TL EIS</v>
          </cell>
          <cell r="Q259" t="str">
            <v>Central</v>
          </cell>
          <cell r="R259">
            <v>100</v>
          </cell>
          <cell r="Z259">
            <v>0.93333333333333346</v>
          </cell>
          <cell r="AA259">
            <v>4.1333333333333337</v>
          </cell>
          <cell r="AB259">
            <v>3.3720430107526882</v>
          </cell>
          <cell r="AC259">
            <v>9.2903225806451619</v>
          </cell>
          <cell r="AD259">
            <v>80.6897711607389</v>
          </cell>
          <cell r="AE259">
            <v>1.5811965811965818</v>
          </cell>
        </row>
        <row r="260">
          <cell r="A260">
            <v>196</v>
          </cell>
          <cell r="B260" t="str">
            <v>Sydney Park 330/132kV Substation</v>
          </cell>
          <cell r="C260">
            <v>1</v>
          </cell>
          <cell r="D260">
            <v>42705</v>
          </cell>
          <cell r="E260">
            <v>72</v>
          </cell>
          <cell r="F260">
            <v>1</v>
          </cell>
          <cell r="G260">
            <v>40905</v>
          </cell>
          <cell r="H260">
            <v>1</v>
          </cell>
          <cell r="I260" t="str">
            <v>EHV TL -EIS</v>
          </cell>
          <cell r="J260">
            <v>60</v>
          </cell>
          <cell r="N260" t="str">
            <v>Proposed</v>
          </cell>
          <cell r="O260" t="str">
            <v>Upgrade of Sydney North - Lane Cover to 330kV</v>
          </cell>
          <cell r="P260" t="str">
            <v>330SS</v>
          </cell>
          <cell r="Q260" t="str">
            <v>Central</v>
          </cell>
          <cell r="R260">
            <v>170</v>
          </cell>
          <cell r="Z260">
            <v>1.5866666666666669</v>
          </cell>
          <cell r="AA260">
            <v>7.0266666666666673</v>
          </cell>
          <cell r="AB260">
            <v>5.7324731182795716</v>
          </cell>
          <cell r="AC260">
            <v>15.793548387096772</v>
          </cell>
          <cell r="AD260">
            <v>137.17261097325616</v>
          </cell>
          <cell r="AE260">
            <v>2.6880341880341887</v>
          </cell>
        </row>
        <row r="261">
          <cell r="A261">
            <v>197</v>
          </cell>
          <cell r="B261" t="str">
            <v>Prymont 330/132kV Substation</v>
          </cell>
          <cell r="C261">
            <v>1</v>
          </cell>
          <cell r="D261">
            <v>43800</v>
          </cell>
          <cell r="E261">
            <v>73</v>
          </cell>
          <cell r="F261">
            <v>3</v>
          </cell>
          <cell r="G261">
            <v>42720</v>
          </cell>
          <cell r="H261">
            <v>6</v>
          </cell>
          <cell r="I261" t="str">
            <v>330/132kV Greenfield</v>
          </cell>
          <cell r="J261">
            <v>36</v>
          </cell>
          <cell r="N261" t="str">
            <v>Proposed</v>
          </cell>
          <cell r="O261" t="str">
            <v>Establish Lane Cove 330kV SS</v>
          </cell>
          <cell r="P261" t="str">
            <v>330SS</v>
          </cell>
          <cell r="Q261" t="str">
            <v>Central</v>
          </cell>
          <cell r="R261">
            <v>40</v>
          </cell>
          <cell r="AE261">
            <v>1.2444444444444445</v>
          </cell>
          <cell r="AF261">
            <v>3.6347826086956534</v>
          </cell>
          <cell r="AG261">
            <v>30.517787872233036</v>
          </cell>
        </row>
        <row r="262">
          <cell r="A262">
            <v>198</v>
          </cell>
          <cell r="B262" t="str">
            <v>Prymont 330/132kV Substation</v>
          </cell>
          <cell r="C262">
            <v>1</v>
          </cell>
          <cell r="D262">
            <v>43800</v>
          </cell>
          <cell r="E262">
            <v>73</v>
          </cell>
          <cell r="F262">
            <v>3</v>
          </cell>
          <cell r="G262">
            <v>42720</v>
          </cell>
          <cell r="H262">
            <v>6</v>
          </cell>
          <cell r="I262" t="str">
            <v>330/132kV Greenfield</v>
          </cell>
          <cell r="J262">
            <v>36</v>
          </cell>
          <cell r="N262" t="str">
            <v>Proposed</v>
          </cell>
          <cell r="O262" t="str">
            <v>Establish Prymont 330/132kV Substation</v>
          </cell>
          <cell r="P262" t="str">
            <v>330SS</v>
          </cell>
          <cell r="Q262" t="str">
            <v>Central</v>
          </cell>
          <cell r="R262">
            <v>80</v>
          </cell>
          <cell r="AE262">
            <v>2.4888888888888889</v>
          </cell>
          <cell r="AF262">
            <v>7.2695652173913068</v>
          </cell>
          <cell r="AG262">
            <v>61.035575744466072</v>
          </cell>
        </row>
        <row r="263">
          <cell r="A263">
            <v>199</v>
          </cell>
          <cell r="B263" t="str">
            <v>Prymont 330/132kV Substation</v>
          </cell>
          <cell r="C263">
            <v>1</v>
          </cell>
          <cell r="D263">
            <v>43800</v>
          </cell>
          <cell r="E263">
            <v>73</v>
          </cell>
          <cell r="F263">
            <v>1</v>
          </cell>
          <cell r="G263">
            <v>42000</v>
          </cell>
          <cell r="H263">
            <v>1</v>
          </cell>
          <cell r="I263" t="str">
            <v>EHV TL -EIS</v>
          </cell>
          <cell r="J263">
            <v>60</v>
          </cell>
          <cell r="N263" t="str">
            <v>Proposed</v>
          </cell>
          <cell r="O263" t="str">
            <v>Lane Cove to Prymont 330kV Cable &amp; Tunnel</v>
          </cell>
          <cell r="P263" t="str">
            <v>330SS</v>
          </cell>
          <cell r="Q263" t="str">
            <v>Central</v>
          </cell>
          <cell r="R263">
            <v>200</v>
          </cell>
          <cell r="AC263">
            <v>1.8666666666666669</v>
          </cell>
          <cell r="AD263">
            <v>8.2666666666666675</v>
          </cell>
          <cell r="AE263">
            <v>6.7440860215053764</v>
          </cell>
          <cell r="AF263">
            <v>18.580645161290324</v>
          </cell>
          <cell r="AG263">
            <v>161.3795423214778</v>
          </cell>
        </row>
        <row r="264">
          <cell r="A264">
            <v>200</v>
          </cell>
          <cell r="B264" t="str">
            <v>Hawkesbury 500/330kV Substation</v>
          </cell>
          <cell r="C264">
            <v>1</v>
          </cell>
          <cell r="D264">
            <v>41974</v>
          </cell>
          <cell r="E264">
            <v>74</v>
          </cell>
          <cell r="F264">
            <v>3</v>
          </cell>
          <cell r="G264">
            <v>40774</v>
          </cell>
          <cell r="H264">
            <v>5</v>
          </cell>
          <cell r="I264" t="str">
            <v>500/330kV Greenfield</v>
          </cell>
          <cell r="J264">
            <v>40</v>
          </cell>
          <cell r="N264" t="str">
            <v>Proposed</v>
          </cell>
          <cell r="O264" t="str">
            <v>Establish Hawkesbury 500/330kV Substation</v>
          </cell>
          <cell r="P264" t="str">
            <v>500SS</v>
          </cell>
          <cell r="Q264" t="str">
            <v>Central</v>
          </cell>
          <cell r="R264">
            <v>50</v>
          </cell>
          <cell r="Z264">
            <v>2.75</v>
          </cell>
          <cell r="AA264">
            <v>6.6118421052631593</v>
          </cell>
          <cell r="AB264">
            <v>35.114902080783359</v>
          </cell>
          <cell r="AC264">
            <v>5.5232558139534911</v>
          </cell>
        </row>
        <row r="265">
          <cell r="A265">
            <v>201</v>
          </cell>
          <cell r="B265" t="str">
            <v>Hawkesbury 500/330kV Substation</v>
          </cell>
          <cell r="C265">
            <v>1</v>
          </cell>
          <cell r="D265">
            <v>41974</v>
          </cell>
          <cell r="E265">
            <v>74</v>
          </cell>
          <cell r="F265">
            <v>2</v>
          </cell>
          <cell r="G265">
            <v>40894</v>
          </cell>
          <cell r="H265">
            <v>2</v>
          </cell>
          <cell r="I265" t="str">
            <v>EHV TL -REF</v>
          </cell>
          <cell r="J265">
            <v>36</v>
          </cell>
          <cell r="N265" t="str">
            <v>Proposed</v>
          </cell>
          <cell r="O265" t="str">
            <v>330kV Connections Hawkesbury to Vineyard 330kV</v>
          </cell>
          <cell r="P265" t="str">
            <v>TL EIS</v>
          </cell>
          <cell r="Q265" t="str">
            <v>Central</v>
          </cell>
          <cell r="R265">
            <v>20</v>
          </cell>
          <cell r="Z265">
            <v>0.93333333333333324</v>
          </cell>
          <cell r="AA265">
            <v>1.9486725663716815</v>
          </cell>
          <cell r="AB265">
            <v>16.401048104019381</v>
          </cell>
          <cell r="AC265">
            <v>0.7169459962756054</v>
          </cell>
        </row>
        <row r="266">
          <cell r="A266">
            <v>202</v>
          </cell>
          <cell r="B266" t="str">
            <v>Hawkesbury 500/330kV Substation</v>
          </cell>
          <cell r="C266">
            <v>1</v>
          </cell>
          <cell r="D266">
            <v>41974</v>
          </cell>
          <cell r="E266">
            <v>74</v>
          </cell>
          <cell r="F266">
            <v>1</v>
          </cell>
          <cell r="G266">
            <v>40174</v>
          </cell>
          <cell r="H266">
            <v>1</v>
          </cell>
          <cell r="I266" t="str">
            <v>EHV TL -EIS</v>
          </cell>
          <cell r="J266">
            <v>60</v>
          </cell>
          <cell r="N266" t="str">
            <v>Proposed</v>
          </cell>
          <cell r="O266" t="str">
            <v>Augment 20 cct to double circuit between Vineyard and Syd N</v>
          </cell>
          <cell r="P266" t="str">
            <v>TL EIS</v>
          </cell>
          <cell r="Q266" t="str">
            <v>Central</v>
          </cell>
          <cell r="R266">
            <v>40</v>
          </cell>
          <cell r="X266">
            <v>0.37333333333333341</v>
          </cell>
          <cell r="Y266">
            <v>1.6533333333333338</v>
          </cell>
          <cell r="Z266">
            <v>1.3488172043010758</v>
          </cell>
          <cell r="AA266">
            <v>3.7161290322580638</v>
          </cell>
          <cell r="AB266">
            <v>32.275908464295561</v>
          </cell>
          <cell r="AC266">
            <v>0.63247863247863267</v>
          </cell>
        </row>
        <row r="267">
          <cell r="A267">
            <v>203</v>
          </cell>
          <cell r="B267" t="str">
            <v>330/132kV transformers(2010-2014)</v>
          </cell>
          <cell r="C267">
            <v>1</v>
          </cell>
          <cell r="D267">
            <v>40695</v>
          </cell>
          <cell r="E267">
            <v>75</v>
          </cell>
          <cell r="F267">
            <v>3</v>
          </cell>
          <cell r="G267">
            <v>39975</v>
          </cell>
          <cell r="H267">
            <v>9</v>
          </cell>
          <cell r="I267" t="str">
            <v>330/132kV Aug</v>
          </cell>
          <cell r="J267">
            <v>24</v>
          </cell>
          <cell r="N267" t="str">
            <v>Proposed</v>
          </cell>
          <cell r="O267" t="str">
            <v>Installation of 2x375MVA transformers (location TBA)</v>
          </cell>
          <cell r="P267" t="str">
            <v>330TX</v>
          </cell>
          <cell r="Q267" t="str">
            <v>Various</v>
          </cell>
          <cell r="R267">
            <v>15</v>
          </cell>
          <cell r="W267">
            <v>3.5714285714285719E-2</v>
          </cell>
          <cell r="X267">
            <v>2.073660714285714</v>
          </cell>
          <cell r="Y267">
            <v>12.890625</v>
          </cell>
        </row>
        <row r="268">
          <cell r="A268">
            <v>204</v>
          </cell>
          <cell r="B268" t="str">
            <v>330/132kV transformers(2010-2014)</v>
          </cell>
          <cell r="C268">
            <v>1</v>
          </cell>
          <cell r="D268">
            <v>41426</v>
          </cell>
          <cell r="E268">
            <v>75</v>
          </cell>
          <cell r="F268">
            <v>3</v>
          </cell>
          <cell r="G268">
            <v>40706</v>
          </cell>
          <cell r="H268">
            <v>9</v>
          </cell>
          <cell r="I268" t="str">
            <v>330/132kV Aug</v>
          </cell>
          <cell r="J268">
            <v>24</v>
          </cell>
          <cell r="N268" t="str">
            <v>Proposed</v>
          </cell>
          <cell r="O268" t="str">
            <v>Installation of 2x375MVA transformers (location TBA)</v>
          </cell>
          <cell r="P268" t="str">
            <v>330TX</v>
          </cell>
          <cell r="Q268" t="str">
            <v>Various</v>
          </cell>
          <cell r="R268">
            <v>22.5</v>
          </cell>
          <cell r="Y268">
            <v>5.3571428571428575E-2</v>
          </cell>
          <cell r="Z268">
            <v>3.1104910714285712</v>
          </cell>
          <cell r="AA268">
            <v>19.3359375</v>
          </cell>
        </row>
        <row r="269">
          <cell r="A269">
            <v>205</v>
          </cell>
          <cell r="B269" t="str">
            <v>330/132kV transformers(2010-2014)</v>
          </cell>
          <cell r="C269">
            <v>1</v>
          </cell>
          <cell r="D269">
            <v>42156</v>
          </cell>
          <cell r="E269">
            <v>75</v>
          </cell>
          <cell r="F269">
            <v>3</v>
          </cell>
          <cell r="G269">
            <v>41436</v>
          </cell>
          <cell r="H269">
            <v>9</v>
          </cell>
          <cell r="I269" t="str">
            <v>330/132kV Aug</v>
          </cell>
          <cell r="J269">
            <v>24</v>
          </cell>
          <cell r="N269" t="str">
            <v>Proposed</v>
          </cell>
          <cell r="O269" t="str">
            <v>Installation of 2x375MVA transformers (location TBA)</v>
          </cell>
          <cell r="P269" t="str">
            <v>330TX</v>
          </cell>
          <cell r="Q269" t="str">
            <v>Various</v>
          </cell>
          <cell r="R269">
            <v>15</v>
          </cell>
          <cell r="AA269">
            <v>3.5714285714285719E-2</v>
          </cell>
          <cell r="AB269">
            <v>2.073660714285714</v>
          </cell>
          <cell r="AC269">
            <v>12.890625</v>
          </cell>
        </row>
        <row r="270">
          <cell r="A270">
            <v>206</v>
          </cell>
          <cell r="B270" t="str">
            <v>330/132kV transformers(2010-2014)</v>
          </cell>
          <cell r="C270">
            <v>1</v>
          </cell>
          <cell r="D270">
            <v>42887</v>
          </cell>
          <cell r="E270">
            <v>75</v>
          </cell>
          <cell r="F270">
            <v>3</v>
          </cell>
          <cell r="G270">
            <v>42167</v>
          </cell>
          <cell r="H270">
            <v>9</v>
          </cell>
          <cell r="I270" t="str">
            <v>330/132kV Aug</v>
          </cell>
          <cell r="J270">
            <v>24</v>
          </cell>
          <cell r="N270" t="str">
            <v>Proposed</v>
          </cell>
          <cell r="O270" t="str">
            <v>Installation of 2x375MVA transformers (location TBA)</v>
          </cell>
          <cell r="P270" t="str">
            <v>330TX</v>
          </cell>
          <cell r="Q270" t="str">
            <v>Various</v>
          </cell>
          <cell r="R270">
            <v>22.5</v>
          </cell>
          <cell r="AC270">
            <v>5.3571428571428575E-2</v>
          </cell>
          <cell r="AD270">
            <v>3.1104910714285712</v>
          </cell>
          <cell r="AE270">
            <v>19.3359375</v>
          </cell>
        </row>
        <row r="271">
          <cell r="A271">
            <v>207</v>
          </cell>
          <cell r="B271" t="str">
            <v>330/132kV transformers(2010-2014)</v>
          </cell>
          <cell r="C271">
            <v>1</v>
          </cell>
          <cell r="D271">
            <v>43617</v>
          </cell>
          <cell r="E271">
            <v>75</v>
          </cell>
          <cell r="F271">
            <v>3</v>
          </cell>
          <cell r="G271">
            <v>42897</v>
          </cell>
          <cell r="H271">
            <v>9</v>
          </cell>
          <cell r="I271" t="str">
            <v>330/132kV Aug</v>
          </cell>
          <cell r="J271">
            <v>24</v>
          </cell>
          <cell r="N271" t="str">
            <v>Proposed</v>
          </cell>
          <cell r="O271" t="str">
            <v>Installation of 2x375MVA transformers (location TBA)</v>
          </cell>
          <cell r="P271" t="str">
            <v>330TX</v>
          </cell>
          <cell r="Q271" t="str">
            <v>Various</v>
          </cell>
          <cell r="R271">
            <v>15</v>
          </cell>
          <cell r="AE271">
            <v>3.5714285714285719E-2</v>
          </cell>
          <cell r="AF271">
            <v>2.073660714285714</v>
          </cell>
          <cell r="AG271">
            <v>12.890625</v>
          </cell>
        </row>
        <row r="272">
          <cell r="A272">
            <v>208</v>
          </cell>
          <cell r="B272" t="str">
            <v>Reactive Power Support -330kV</v>
          </cell>
          <cell r="C272">
            <v>1</v>
          </cell>
          <cell r="D272">
            <v>40695</v>
          </cell>
          <cell r="E272">
            <v>76</v>
          </cell>
          <cell r="F272">
            <v>3</v>
          </cell>
          <cell r="G272">
            <v>40275</v>
          </cell>
          <cell r="H272">
            <v>12</v>
          </cell>
          <cell r="I272" t="str">
            <v>Capacitor Replace</v>
          </cell>
          <cell r="J272">
            <v>14</v>
          </cell>
          <cell r="N272" t="str">
            <v>Proposed</v>
          </cell>
          <cell r="O272" t="str">
            <v>2x330kV 200MVAr cap banks</v>
          </cell>
          <cell r="P272" t="str">
            <v>330CAP</v>
          </cell>
          <cell r="Q272" t="str">
            <v>Various</v>
          </cell>
          <cell r="R272">
            <v>5</v>
          </cell>
          <cell r="X272">
            <v>0.25</v>
          </cell>
          <cell r="Y272">
            <v>4.75</v>
          </cell>
        </row>
        <row r="273">
          <cell r="A273">
            <v>209</v>
          </cell>
          <cell r="B273" t="str">
            <v>Reactive Power Support -330kV</v>
          </cell>
          <cell r="C273">
            <v>1</v>
          </cell>
          <cell r="D273">
            <v>41426</v>
          </cell>
          <cell r="E273">
            <v>76</v>
          </cell>
          <cell r="F273">
            <v>3</v>
          </cell>
          <cell r="G273">
            <v>41006</v>
          </cell>
          <cell r="H273">
            <v>12</v>
          </cell>
          <cell r="I273" t="str">
            <v>Capacitor Replace</v>
          </cell>
          <cell r="J273">
            <v>14</v>
          </cell>
          <cell r="N273" t="str">
            <v>Proposed</v>
          </cell>
          <cell r="O273" t="str">
            <v>2x330kV 200MVAr cap banks</v>
          </cell>
          <cell r="P273" t="str">
            <v>330CAP</v>
          </cell>
          <cell r="Q273" t="str">
            <v>Various</v>
          </cell>
          <cell r="R273">
            <v>10</v>
          </cell>
          <cell r="Z273">
            <v>0.5</v>
          </cell>
          <cell r="AA273">
            <v>9.5</v>
          </cell>
        </row>
        <row r="274">
          <cell r="A274">
            <v>210</v>
          </cell>
          <cell r="B274" t="str">
            <v>Reactive Power Support -330kV</v>
          </cell>
          <cell r="C274">
            <v>1</v>
          </cell>
          <cell r="D274">
            <v>42156</v>
          </cell>
          <cell r="E274">
            <v>76</v>
          </cell>
          <cell r="F274">
            <v>3</v>
          </cell>
          <cell r="G274">
            <v>41736</v>
          </cell>
          <cell r="H274">
            <v>12</v>
          </cell>
          <cell r="I274" t="str">
            <v>Capacitor Replace</v>
          </cell>
          <cell r="J274">
            <v>14</v>
          </cell>
          <cell r="N274" t="str">
            <v>Proposed</v>
          </cell>
          <cell r="O274" t="str">
            <v>2x330kV 200MVAr cap banks</v>
          </cell>
          <cell r="P274" t="str">
            <v>330CAP</v>
          </cell>
          <cell r="Q274" t="str">
            <v>Various</v>
          </cell>
          <cell r="R274">
            <v>5</v>
          </cell>
          <cell r="AB274">
            <v>0.25</v>
          </cell>
          <cell r="AC274">
            <v>4.75</v>
          </cell>
        </row>
        <row r="275">
          <cell r="A275">
            <v>211</v>
          </cell>
          <cell r="B275" t="str">
            <v>Reactive Power Support -330kV</v>
          </cell>
          <cell r="C275">
            <v>1</v>
          </cell>
          <cell r="D275">
            <v>42887</v>
          </cell>
          <cell r="E275">
            <v>76</v>
          </cell>
          <cell r="F275">
            <v>3</v>
          </cell>
          <cell r="G275">
            <v>42467</v>
          </cell>
          <cell r="H275">
            <v>12</v>
          </cell>
          <cell r="I275" t="str">
            <v>Capacitor Replace</v>
          </cell>
          <cell r="J275">
            <v>14</v>
          </cell>
          <cell r="N275" t="str">
            <v>Proposed</v>
          </cell>
          <cell r="O275" t="str">
            <v>2x330kV 200MVAr cap banks</v>
          </cell>
          <cell r="P275" t="str">
            <v>330CAP</v>
          </cell>
          <cell r="Q275" t="str">
            <v>Various</v>
          </cell>
          <cell r="R275">
            <v>10</v>
          </cell>
          <cell r="AD275">
            <v>0.5</v>
          </cell>
          <cell r="AE275">
            <v>9.5</v>
          </cell>
        </row>
        <row r="276">
          <cell r="A276">
            <v>212</v>
          </cell>
          <cell r="B276" t="str">
            <v>Reactive Power Support -330kV</v>
          </cell>
          <cell r="C276">
            <v>1</v>
          </cell>
          <cell r="D276">
            <v>43617</v>
          </cell>
          <cell r="E276">
            <v>76</v>
          </cell>
          <cell r="F276">
            <v>3</v>
          </cell>
          <cell r="G276">
            <v>43197</v>
          </cell>
          <cell r="H276">
            <v>12</v>
          </cell>
          <cell r="I276" t="str">
            <v>Capacitor Replace</v>
          </cell>
          <cell r="J276">
            <v>14</v>
          </cell>
          <cell r="N276" t="str">
            <v>Proposed</v>
          </cell>
          <cell r="O276" t="str">
            <v>2x330kV 200MVAr cap banks</v>
          </cell>
          <cell r="P276" t="str">
            <v>330CAP</v>
          </cell>
          <cell r="Q276" t="str">
            <v>Various</v>
          </cell>
          <cell r="R276">
            <v>5</v>
          </cell>
          <cell r="AF276">
            <v>0.25</v>
          </cell>
          <cell r="AG276">
            <v>4.75</v>
          </cell>
        </row>
        <row r="277">
          <cell r="A277">
            <v>213</v>
          </cell>
          <cell r="B277" t="str">
            <v>Reactive Power Support -132kV</v>
          </cell>
          <cell r="C277">
            <v>1</v>
          </cell>
          <cell r="D277">
            <v>40695</v>
          </cell>
          <cell r="E277">
            <v>77</v>
          </cell>
          <cell r="F277">
            <v>3</v>
          </cell>
          <cell r="G277">
            <v>40275</v>
          </cell>
          <cell r="H277">
            <v>12</v>
          </cell>
          <cell r="I277" t="str">
            <v>Capacitor Replace</v>
          </cell>
          <cell r="J277">
            <v>14</v>
          </cell>
          <cell r="N277" t="str">
            <v>Proposed</v>
          </cell>
          <cell r="O277" t="str">
            <v>132kV Cap Banks as required for two years</v>
          </cell>
          <cell r="P277" t="str">
            <v>132CAP</v>
          </cell>
          <cell r="Q277" t="str">
            <v>Various</v>
          </cell>
          <cell r="R277">
            <v>4</v>
          </cell>
          <cell r="X277">
            <v>0.2</v>
          </cell>
          <cell r="Y277">
            <v>3.8</v>
          </cell>
        </row>
        <row r="278">
          <cell r="A278">
            <v>214</v>
          </cell>
          <cell r="B278" t="str">
            <v>Reactive Power Support -132kV</v>
          </cell>
          <cell r="C278">
            <v>1</v>
          </cell>
          <cell r="D278">
            <v>41426</v>
          </cell>
          <cell r="E278">
            <v>77</v>
          </cell>
          <cell r="F278">
            <v>3</v>
          </cell>
          <cell r="G278">
            <v>41006</v>
          </cell>
          <cell r="H278">
            <v>12</v>
          </cell>
          <cell r="I278" t="str">
            <v>Capacitor Replace</v>
          </cell>
          <cell r="J278">
            <v>14</v>
          </cell>
          <cell r="N278" t="str">
            <v>Proposed</v>
          </cell>
          <cell r="O278" t="str">
            <v>132kV Cap Banks as required for two years</v>
          </cell>
          <cell r="P278" t="str">
            <v>132CAP</v>
          </cell>
          <cell r="Q278" t="str">
            <v>Various</v>
          </cell>
          <cell r="R278">
            <v>8</v>
          </cell>
          <cell r="Z278">
            <v>0.4</v>
          </cell>
          <cell r="AA278">
            <v>7.6</v>
          </cell>
        </row>
        <row r="279">
          <cell r="A279">
            <v>215</v>
          </cell>
          <cell r="B279" t="str">
            <v>Reactive Power Support -132kV</v>
          </cell>
          <cell r="C279">
            <v>1</v>
          </cell>
          <cell r="D279">
            <v>42156</v>
          </cell>
          <cell r="E279">
            <v>77</v>
          </cell>
          <cell r="F279">
            <v>3</v>
          </cell>
          <cell r="G279">
            <v>41736</v>
          </cell>
          <cell r="H279">
            <v>12</v>
          </cell>
          <cell r="I279" t="str">
            <v>Capacitor Replace</v>
          </cell>
          <cell r="J279">
            <v>14</v>
          </cell>
          <cell r="N279" t="str">
            <v>Proposed</v>
          </cell>
          <cell r="O279" t="str">
            <v>132kV Cap Banks as required for two years</v>
          </cell>
          <cell r="P279" t="str">
            <v>132CAP</v>
          </cell>
          <cell r="Q279" t="str">
            <v>Various</v>
          </cell>
          <cell r="R279">
            <v>4</v>
          </cell>
          <cell r="AB279">
            <v>0.2</v>
          </cell>
          <cell r="AC279">
            <v>3.8</v>
          </cell>
        </row>
        <row r="280">
          <cell r="A280">
            <v>216</v>
          </cell>
          <cell r="B280" t="str">
            <v>Reactive Power Support -132kV</v>
          </cell>
          <cell r="C280">
            <v>1</v>
          </cell>
          <cell r="D280">
            <v>42887</v>
          </cell>
          <cell r="E280">
            <v>77</v>
          </cell>
          <cell r="F280">
            <v>3</v>
          </cell>
          <cell r="G280">
            <v>42467</v>
          </cell>
          <cell r="H280">
            <v>12</v>
          </cell>
          <cell r="I280" t="str">
            <v>Capacitor Replace</v>
          </cell>
          <cell r="J280">
            <v>14</v>
          </cell>
          <cell r="N280" t="str">
            <v>Proposed</v>
          </cell>
          <cell r="O280" t="str">
            <v>132kV Cap Banks as required for two years</v>
          </cell>
          <cell r="P280" t="str">
            <v>132CAP</v>
          </cell>
          <cell r="Q280" t="str">
            <v>Various</v>
          </cell>
          <cell r="R280">
            <v>8</v>
          </cell>
          <cell r="AD280">
            <v>0.4</v>
          </cell>
          <cell r="AE280">
            <v>7.6</v>
          </cell>
        </row>
        <row r="281">
          <cell r="A281">
            <v>217</v>
          </cell>
          <cell r="B281" t="str">
            <v>Reactive Power Support -132kV</v>
          </cell>
          <cell r="C281">
            <v>1</v>
          </cell>
          <cell r="D281">
            <v>43617</v>
          </cell>
          <cell r="E281">
            <v>77</v>
          </cell>
          <cell r="F281">
            <v>3</v>
          </cell>
          <cell r="G281">
            <v>43197</v>
          </cell>
          <cell r="H281">
            <v>12</v>
          </cell>
          <cell r="I281" t="str">
            <v>Capacitor Replace</v>
          </cell>
          <cell r="J281">
            <v>14</v>
          </cell>
          <cell r="N281" t="str">
            <v>Proposed</v>
          </cell>
          <cell r="O281" t="str">
            <v>132kV Cap Banks as required for two years</v>
          </cell>
          <cell r="P281" t="str">
            <v>132CAP</v>
          </cell>
          <cell r="Q281" t="str">
            <v>Various</v>
          </cell>
          <cell r="R281">
            <v>4</v>
          </cell>
          <cell r="AF281">
            <v>0.2</v>
          </cell>
          <cell r="AG281">
            <v>3.8</v>
          </cell>
        </row>
        <row r="282">
          <cell r="A282">
            <v>218</v>
          </cell>
          <cell r="B282" t="str">
            <v>Terminal Pt Tx Upgrades 132kV - 2 years</v>
          </cell>
          <cell r="C282">
            <v>1</v>
          </cell>
          <cell r="D282">
            <v>40695</v>
          </cell>
          <cell r="E282">
            <v>78</v>
          </cell>
          <cell r="F282">
            <v>3</v>
          </cell>
          <cell r="G282">
            <v>40155</v>
          </cell>
          <cell r="H282">
            <v>11</v>
          </cell>
          <cell r="I282" t="str">
            <v>Transformer Replace</v>
          </cell>
          <cell r="J282">
            <v>18</v>
          </cell>
          <cell r="N282" t="str">
            <v>Proposed</v>
          </cell>
          <cell r="O282" t="str">
            <v>132kV Transformer Replacements - 2 years</v>
          </cell>
          <cell r="P282" t="str">
            <v>132TX</v>
          </cell>
          <cell r="Q282" t="str">
            <v>Various</v>
          </cell>
          <cell r="R282">
            <v>10</v>
          </cell>
          <cell r="X282">
            <v>0.8</v>
          </cell>
          <cell r="Y282">
            <v>9.1999999999999993</v>
          </cell>
        </row>
        <row r="283">
          <cell r="A283">
            <v>219</v>
          </cell>
          <cell r="B283" t="str">
            <v>Terminal Pt Tx Upgrades 132kV - 2 years</v>
          </cell>
          <cell r="C283">
            <v>1</v>
          </cell>
          <cell r="D283">
            <v>41426</v>
          </cell>
          <cell r="E283">
            <v>78</v>
          </cell>
          <cell r="F283">
            <v>3</v>
          </cell>
          <cell r="G283">
            <v>40886</v>
          </cell>
          <cell r="H283">
            <v>11</v>
          </cell>
          <cell r="I283" t="str">
            <v>Transformer Replace</v>
          </cell>
          <cell r="J283">
            <v>18</v>
          </cell>
          <cell r="N283" t="str">
            <v>Proposed</v>
          </cell>
          <cell r="O283" t="str">
            <v>132kV Transformer Replacements - 2 years</v>
          </cell>
          <cell r="P283" t="str">
            <v>132TX</v>
          </cell>
          <cell r="Q283" t="str">
            <v>Various</v>
          </cell>
          <cell r="R283">
            <v>20</v>
          </cell>
          <cell r="Z283">
            <v>1.6</v>
          </cell>
          <cell r="AA283">
            <v>18.399999999999999</v>
          </cell>
        </row>
        <row r="284">
          <cell r="A284">
            <v>220</v>
          </cell>
          <cell r="B284" t="str">
            <v>Terminal Pt Tx Upgrades 132kV - 2 years</v>
          </cell>
          <cell r="C284">
            <v>1</v>
          </cell>
          <cell r="D284">
            <v>42156</v>
          </cell>
          <cell r="E284">
            <v>78</v>
          </cell>
          <cell r="F284">
            <v>3</v>
          </cell>
          <cell r="G284">
            <v>41616</v>
          </cell>
          <cell r="H284">
            <v>11</v>
          </cell>
          <cell r="I284" t="str">
            <v>Transformer Replace</v>
          </cell>
          <cell r="J284">
            <v>18</v>
          </cell>
          <cell r="N284" t="str">
            <v>Proposed</v>
          </cell>
          <cell r="O284" t="str">
            <v>132kV Transformer Replacements - 2 years</v>
          </cell>
          <cell r="P284" t="str">
            <v>132TX</v>
          </cell>
          <cell r="Q284" t="str">
            <v>Various</v>
          </cell>
          <cell r="R284">
            <v>10</v>
          </cell>
          <cell r="AB284">
            <v>0.8</v>
          </cell>
          <cell r="AC284">
            <v>9.1999999999999993</v>
          </cell>
        </row>
        <row r="285">
          <cell r="A285">
            <v>221</v>
          </cell>
          <cell r="B285" t="str">
            <v>Terminal Pt Tx Upgrades 132kV - 2 years</v>
          </cell>
          <cell r="C285">
            <v>1</v>
          </cell>
          <cell r="D285">
            <v>42887</v>
          </cell>
          <cell r="E285">
            <v>78</v>
          </cell>
          <cell r="F285">
            <v>3</v>
          </cell>
          <cell r="G285">
            <v>42347</v>
          </cell>
          <cell r="H285">
            <v>11</v>
          </cell>
          <cell r="I285" t="str">
            <v>Transformer Replace</v>
          </cell>
          <cell r="J285">
            <v>18</v>
          </cell>
          <cell r="N285" t="str">
            <v>Proposed</v>
          </cell>
          <cell r="O285" t="str">
            <v>132kV Transformer Replacements - 2 years</v>
          </cell>
          <cell r="P285" t="str">
            <v>132TX</v>
          </cell>
          <cell r="Q285" t="str">
            <v>Various</v>
          </cell>
          <cell r="R285">
            <v>20</v>
          </cell>
          <cell r="AD285">
            <v>1.6</v>
          </cell>
          <cell r="AE285">
            <v>18.399999999999999</v>
          </cell>
        </row>
        <row r="286">
          <cell r="A286">
            <v>222</v>
          </cell>
          <cell r="B286" t="str">
            <v>Terminal Pt Tx Upgrades 132kV - 2 years</v>
          </cell>
          <cell r="C286">
            <v>1</v>
          </cell>
          <cell r="D286">
            <v>43617</v>
          </cell>
          <cell r="E286">
            <v>78</v>
          </cell>
          <cell r="F286">
            <v>3</v>
          </cell>
          <cell r="G286">
            <v>43077</v>
          </cell>
          <cell r="H286">
            <v>11</v>
          </cell>
          <cell r="I286" t="str">
            <v>Transformer Replace</v>
          </cell>
          <cell r="J286">
            <v>18</v>
          </cell>
          <cell r="N286" t="str">
            <v>Proposed</v>
          </cell>
          <cell r="O286" t="str">
            <v>132kV Transformer Replacements - 2 years</v>
          </cell>
          <cell r="P286" t="str">
            <v>132TX</v>
          </cell>
          <cell r="Q286" t="str">
            <v>Various</v>
          </cell>
          <cell r="R286">
            <v>10</v>
          </cell>
          <cell r="AF286">
            <v>0.8</v>
          </cell>
          <cell r="AG286">
            <v>9.1999999999999993</v>
          </cell>
        </row>
        <row r="287">
          <cell r="A287">
            <v>223</v>
          </cell>
          <cell r="B287" t="str">
            <v>Establish 132kV Susbtations - 2 years</v>
          </cell>
          <cell r="C287">
            <v>1</v>
          </cell>
          <cell r="D287">
            <v>40695</v>
          </cell>
          <cell r="E287">
            <v>100</v>
          </cell>
          <cell r="F287">
            <v>3</v>
          </cell>
          <cell r="G287">
            <v>39795</v>
          </cell>
          <cell r="H287">
            <v>7</v>
          </cell>
          <cell r="I287" t="str">
            <v>132kV Greenfield</v>
          </cell>
          <cell r="J287">
            <v>30</v>
          </cell>
          <cell r="N287" t="str">
            <v>Proposed</v>
          </cell>
          <cell r="O287" t="str">
            <v>132kV Substations Established - 2 years</v>
          </cell>
          <cell r="P287" t="str">
            <v>132SS</v>
          </cell>
          <cell r="Q287" t="str">
            <v>Various</v>
          </cell>
          <cell r="R287">
            <v>10</v>
          </cell>
          <cell r="W287">
            <v>0.5</v>
          </cell>
          <cell r="X287">
            <v>3.0096525096525104</v>
          </cell>
          <cell r="Y287">
            <v>6.4903474903474905</v>
          </cell>
        </row>
        <row r="288">
          <cell r="A288">
            <v>224</v>
          </cell>
          <cell r="B288" t="str">
            <v>Establish 132kV Susbtations - 2 years</v>
          </cell>
          <cell r="C288">
            <v>1</v>
          </cell>
          <cell r="D288">
            <v>41426</v>
          </cell>
          <cell r="E288">
            <v>100</v>
          </cell>
          <cell r="F288">
            <v>3</v>
          </cell>
          <cell r="G288">
            <v>40526</v>
          </cell>
          <cell r="H288">
            <v>7</v>
          </cell>
          <cell r="I288" t="str">
            <v>132kV Greenfield</v>
          </cell>
          <cell r="J288">
            <v>30</v>
          </cell>
          <cell r="N288" t="str">
            <v>Proposed</v>
          </cell>
          <cell r="O288" t="str">
            <v>132kV Substations Established - 2 years</v>
          </cell>
          <cell r="P288" t="str">
            <v>132SS</v>
          </cell>
          <cell r="Q288" t="str">
            <v>Various</v>
          </cell>
          <cell r="R288">
            <v>20</v>
          </cell>
          <cell r="Y288">
            <v>1</v>
          </cell>
          <cell r="Z288">
            <v>6.0193050193050208</v>
          </cell>
          <cell r="AA288">
            <v>12.980694980694981</v>
          </cell>
        </row>
        <row r="289">
          <cell r="A289">
            <v>225</v>
          </cell>
          <cell r="B289" t="str">
            <v>Establish 132kV Susbtations - 2 years</v>
          </cell>
          <cell r="C289">
            <v>1</v>
          </cell>
          <cell r="D289">
            <v>42156</v>
          </cell>
          <cell r="E289">
            <v>100</v>
          </cell>
          <cell r="F289">
            <v>3</v>
          </cell>
          <cell r="G289">
            <v>41256</v>
          </cell>
          <cell r="H289">
            <v>7</v>
          </cell>
          <cell r="I289" t="str">
            <v>132kV Greenfield</v>
          </cell>
          <cell r="J289">
            <v>30</v>
          </cell>
          <cell r="N289" t="str">
            <v>Proposed</v>
          </cell>
          <cell r="O289" t="str">
            <v>132kV Substations Established - 2 years</v>
          </cell>
          <cell r="P289" t="str">
            <v>132SS</v>
          </cell>
          <cell r="Q289" t="str">
            <v>Various</v>
          </cell>
          <cell r="R289">
            <v>10</v>
          </cell>
          <cell r="AA289">
            <v>0.5</v>
          </cell>
          <cell r="AB289">
            <v>3.0096525096525104</v>
          </cell>
          <cell r="AC289">
            <v>6.4903474903474905</v>
          </cell>
        </row>
        <row r="290">
          <cell r="A290">
            <v>226</v>
          </cell>
          <cell r="B290" t="str">
            <v>Establish 132kV Susbtations - 2 years</v>
          </cell>
          <cell r="C290">
            <v>1</v>
          </cell>
          <cell r="D290">
            <v>42887</v>
          </cell>
          <cell r="E290">
            <v>100</v>
          </cell>
          <cell r="F290">
            <v>3</v>
          </cell>
          <cell r="G290">
            <v>41987</v>
          </cell>
          <cell r="H290">
            <v>7</v>
          </cell>
          <cell r="I290" t="str">
            <v>132kV Greenfield</v>
          </cell>
          <cell r="J290">
            <v>30</v>
          </cell>
          <cell r="N290" t="str">
            <v>Proposed</v>
          </cell>
          <cell r="O290" t="str">
            <v>132kV Substations Established - 2 years</v>
          </cell>
          <cell r="P290" t="str">
            <v>132SS</v>
          </cell>
          <cell r="Q290" t="str">
            <v>Various</v>
          </cell>
          <cell r="R290">
            <v>20</v>
          </cell>
          <cell r="AC290">
            <v>1</v>
          </cell>
          <cell r="AD290">
            <v>6.0193050193050208</v>
          </cell>
          <cell r="AE290">
            <v>12.980694980694981</v>
          </cell>
        </row>
        <row r="291">
          <cell r="A291">
            <v>227</v>
          </cell>
          <cell r="B291" t="str">
            <v>Establish 132kV Susbtations - 2 years</v>
          </cell>
          <cell r="C291">
            <v>1</v>
          </cell>
          <cell r="D291">
            <v>43617</v>
          </cell>
          <cell r="E291">
            <v>100</v>
          </cell>
          <cell r="F291">
            <v>3</v>
          </cell>
          <cell r="G291">
            <v>42717</v>
          </cell>
          <cell r="H291">
            <v>7</v>
          </cell>
          <cell r="I291" t="str">
            <v>132kV Greenfield</v>
          </cell>
          <cell r="J291">
            <v>30</v>
          </cell>
          <cell r="N291" t="str">
            <v>Proposed</v>
          </cell>
          <cell r="O291" t="str">
            <v>132kV Transformer Replacements - 2 years</v>
          </cell>
          <cell r="P291" t="str">
            <v>132SS</v>
          </cell>
          <cell r="Q291" t="str">
            <v>Various</v>
          </cell>
          <cell r="R291">
            <v>10</v>
          </cell>
          <cell r="AE291">
            <v>0.5</v>
          </cell>
          <cell r="AF291">
            <v>3.0096525096525104</v>
          </cell>
          <cell r="AG291">
            <v>6.4903474903474905</v>
          </cell>
        </row>
        <row r="292">
          <cell r="A292">
            <v>228</v>
          </cell>
          <cell r="B292" t="str">
            <v>Rural 132kV Lines - 2 years</v>
          </cell>
          <cell r="C292">
            <v>1</v>
          </cell>
          <cell r="D292">
            <v>40695</v>
          </cell>
          <cell r="E292">
            <v>101</v>
          </cell>
          <cell r="F292">
            <v>1</v>
          </cell>
          <cell r="G292">
            <v>39255</v>
          </cell>
          <cell r="H292">
            <v>3</v>
          </cell>
          <cell r="I292" t="str">
            <v>TL -EIS</v>
          </cell>
          <cell r="J292">
            <v>48</v>
          </cell>
          <cell r="N292" t="str">
            <v>Proposed</v>
          </cell>
          <cell r="O292" t="str">
            <v>Rural 132kV Lines over 2 years</v>
          </cell>
          <cell r="P292" t="str">
            <v>TL EIS</v>
          </cell>
          <cell r="Q292" t="str">
            <v>Various</v>
          </cell>
          <cell r="R292">
            <v>50</v>
          </cell>
          <cell r="U292">
            <v>2.5641025641025647E-2</v>
          </cell>
          <cell r="V292">
            <v>2.1410256410256414</v>
          </cell>
          <cell r="W292">
            <v>2.1133333333333342</v>
          </cell>
          <cell r="X292">
            <v>10.976276150627619</v>
          </cell>
          <cell r="Y292">
            <v>34.74372384937238</v>
          </cell>
        </row>
        <row r="293">
          <cell r="A293">
            <v>229</v>
          </cell>
          <cell r="B293" t="str">
            <v>Rural 132kV Lines - 2 years</v>
          </cell>
          <cell r="C293">
            <v>1</v>
          </cell>
          <cell r="D293">
            <v>41426</v>
          </cell>
          <cell r="E293">
            <v>101</v>
          </cell>
          <cell r="F293">
            <v>1</v>
          </cell>
          <cell r="G293">
            <v>39986</v>
          </cell>
          <cell r="H293">
            <v>3</v>
          </cell>
          <cell r="I293" t="str">
            <v>TL -EIS</v>
          </cell>
          <cell r="J293">
            <v>48</v>
          </cell>
          <cell r="N293" t="str">
            <v>Proposed</v>
          </cell>
          <cell r="O293" t="str">
            <v>Rural 132kV Lines over 2 years</v>
          </cell>
          <cell r="P293" t="str">
            <v>TL EIS</v>
          </cell>
          <cell r="Q293" t="str">
            <v>Various</v>
          </cell>
          <cell r="R293">
            <v>75</v>
          </cell>
          <cell r="W293">
            <v>3.8461538461538471E-2</v>
          </cell>
          <cell r="X293">
            <v>3.2115384615384626</v>
          </cell>
          <cell r="Y293">
            <v>3.17</v>
          </cell>
          <cell r="Z293">
            <v>16.464414225941425</v>
          </cell>
          <cell r="AA293">
            <v>52.115585774058566</v>
          </cell>
        </row>
        <row r="294">
          <cell r="A294">
            <v>230</v>
          </cell>
          <cell r="B294" t="str">
            <v>Rural 132kV Lines - 2 years</v>
          </cell>
          <cell r="C294">
            <v>1</v>
          </cell>
          <cell r="D294">
            <v>42156</v>
          </cell>
          <cell r="E294">
            <v>101</v>
          </cell>
          <cell r="F294">
            <v>1</v>
          </cell>
          <cell r="G294">
            <v>40716</v>
          </cell>
          <cell r="H294">
            <v>3</v>
          </cell>
          <cell r="I294" t="str">
            <v>TL -EIS</v>
          </cell>
          <cell r="J294">
            <v>48</v>
          </cell>
          <cell r="N294" t="str">
            <v>Proposed</v>
          </cell>
          <cell r="O294" t="str">
            <v>Rural 132kV Lines over 2 years</v>
          </cell>
          <cell r="P294" t="str">
            <v>TL EIS</v>
          </cell>
          <cell r="Q294" t="str">
            <v>Various</v>
          </cell>
          <cell r="R294">
            <v>50</v>
          </cell>
          <cell r="Y294">
            <v>2.5641025641025647E-2</v>
          </cell>
          <cell r="Z294">
            <v>2.1410256410256414</v>
          </cell>
          <cell r="AA294">
            <v>2.1133333333333342</v>
          </cell>
          <cell r="AB294">
            <v>10.976276150627619</v>
          </cell>
          <cell r="AC294">
            <v>34.74372384937238</v>
          </cell>
        </row>
        <row r="295">
          <cell r="A295">
            <v>231</v>
          </cell>
          <cell r="B295" t="str">
            <v>Rural 132kV Lines - 2 years</v>
          </cell>
          <cell r="C295">
            <v>1</v>
          </cell>
          <cell r="D295">
            <v>42887</v>
          </cell>
          <cell r="E295">
            <v>101</v>
          </cell>
          <cell r="F295">
            <v>1</v>
          </cell>
          <cell r="G295">
            <v>41447</v>
          </cell>
          <cell r="H295">
            <v>3</v>
          </cell>
          <cell r="I295" t="str">
            <v>TL -EIS</v>
          </cell>
          <cell r="J295">
            <v>48</v>
          </cell>
          <cell r="N295" t="str">
            <v>Proposed</v>
          </cell>
          <cell r="O295" t="str">
            <v>Rural 132kV Lines over 2 years</v>
          </cell>
          <cell r="P295" t="str">
            <v>TL EIS</v>
          </cell>
          <cell r="Q295" t="str">
            <v>Various</v>
          </cell>
          <cell r="R295">
            <v>75</v>
          </cell>
          <cell r="AA295">
            <v>3.8461538461538471E-2</v>
          </cell>
          <cell r="AB295">
            <v>3.2115384615384626</v>
          </cell>
          <cell r="AC295">
            <v>3.17</v>
          </cell>
          <cell r="AD295">
            <v>16.464414225941425</v>
          </cell>
          <cell r="AE295">
            <v>52.115585774058566</v>
          </cell>
        </row>
        <row r="296">
          <cell r="A296">
            <v>232</v>
          </cell>
          <cell r="B296" t="str">
            <v>Rural 132kV Lines - 2 years</v>
          </cell>
          <cell r="C296">
            <v>1</v>
          </cell>
          <cell r="D296">
            <v>43617</v>
          </cell>
          <cell r="E296">
            <v>101</v>
          </cell>
          <cell r="F296">
            <v>1</v>
          </cell>
          <cell r="G296">
            <v>42177</v>
          </cell>
          <cell r="H296">
            <v>3</v>
          </cell>
          <cell r="I296" t="str">
            <v>TL -EIS</v>
          </cell>
          <cell r="J296">
            <v>48</v>
          </cell>
          <cell r="N296" t="str">
            <v>Proposed</v>
          </cell>
          <cell r="O296" t="str">
            <v>Rural 132kV Lines over 2 years</v>
          </cell>
          <cell r="P296" t="str">
            <v>TL EIS</v>
          </cell>
          <cell r="Q296" t="str">
            <v>Various</v>
          </cell>
          <cell r="R296">
            <v>50</v>
          </cell>
          <cell r="AC296">
            <v>2.5641025641025647E-2</v>
          </cell>
          <cell r="AD296">
            <v>2.1410256410256414</v>
          </cell>
          <cell r="AE296">
            <v>2.1133333333333342</v>
          </cell>
          <cell r="AF296">
            <v>10.976276150627619</v>
          </cell>
          <cell r="AG296">
            <v>34.74372384937238</v>
          </cell>
        </row>
        <row r="297">
          <cell r="A297">
            <v>233</v>
          </cell>
          <cell r="B297" t="str">
            <v>Miscellaneous Projects (2010-2019)</v>
          </cell>
          <cell r="C297">
            <v>1</v>
          </cell>
          <cell r="D297">
            <v>40695</v>
          </cell>
          <cell r="E297">
            <v>102</v>
          </cell>
          <cell r="F297">
            <v>3</v>
          </cell>
          <cell r="G297">
            <v>39975</v>
          </cell>
          <cell r="H297">
            <v>9</v>
          </cell>
          <cell r="I297" t="str">
            <v>330/132kV Aug</v>
          </cell>
          <cell r="J297">
            <v>24</v>
          </cell>
          <cell r="N297" t="str">
            <v>Proposed</v>
          </cell>
          <cell r="O297" t="str">
            <v>Miscellaneous Projects</v>
          </cell>
          <cell r="P297" t="str">
            <v>330TX</v>
          </cell>
          <cell r="Q297" t="str">
            <v>Various</v>
          </cell>
          <cell r="R297">
            <v>80</v>
          </cell>
          <cell r="W297">
            <v>0.19047619047619049</v>
          </cell>
          <cell r="X297">
            <v>11.05952380952381</v>
          </cell>
          <cell r="Y297">
            <v>68.75</v>
          </cell>
        </row>
        <row r="298">
          <cell r="A298">
            <v>234</v>
          </cell>
          <cell r="B298" t="str">
            <v>Miscellaneous Projects (2010-2019)</v>
          </cell>
          <cell r="C298">
            <v>1</v>
          </cell>
          <cell r="D298">
            <v>41426</v>
          </cell>
          <cell r="E298">
            <v>102</v>
          </cell>
          <cell r="F298">
            <v>3</v>
          </cell>
          <cell r="G298">
            <v>40706</v>
          </cell>
          <cell r="H298">
            <v>9</v>
          </cell>
          <cell r="I298" t="str">
            <v>330/132kV Aug</v>
          </cell>
          <cell r="J298">
            <v>24</v>
          </cell>
          <cell r="N298" t="str">
            <v>Proposed</v>
          </cell>
          <cell r="O298" t="str">
            <v>Miscellaneous Projects</v>
          </cell>
          <cell r="P298" t="str">
            <v>330TX</v>
          </cell>
          <cell r="Q298" t="str">
            <v>Various</v>
          </cell>
          <cell r="R298">
            <v>80</v>
          </cell>
          <cell r="Y298">
            <v>0.19047619047619049</v>
          </cell>
          <cell r="Z298">
            <v>11.05952380952381</v>
          </cell>
          <cell r="AA298">
            <v>68.75</v>
          </cell>
        </row>
        <row r="299">
          <cell r="A299">
            <v>235</v>
          </cell>
          <cell r="B299" t="str">
            <v>Miscellaneous Projects (2010-2019)</v>
          </cell>
          <cell r="C299">
            <v>1</v>
          </cell>
          <cell r="D299">
            <v>42156</v>
          </cell>
          <cell r="E299">
            <v>102</v>
          </cell>
          <cell r="F299">
            <v>3</v>
          </cell>
          <cell r="G299">
            <v>41436</v>
          </cell>
          <cell r="H299">
            <v>9</v>
          </cell>
          <cell r="I299" t="str">
            <v>330/132kV Aug</v>
          </cell>
          <cell r="J299">
            <v>24</v>
          </cell>
          <cell r="N299" t="str">
            <v>Proposed</v>
          </cell>
          <cell r="O299" t="str">
            <v>Miscellaneous Projects</v>
          </cell>
          <cell r="P299" t="str">
            <v>330TX</v>
          </cell>
          <cell r="Q299" t="str">
            <v>Various</v>
          </cell>
          <cell r="R299">
            <v>80</v>
          </cell>
          <cell r="AA299">
            <v>0.19047619047619049</v>
          </cell>
          <cell r="AB299">
            <v>11.05952380952381</v>
          </cell>
          <cell r="AC299">
            <v>68.75</v>
          </cell>
        </row>
        <row r="300">
          <cell r="A300">
            <v>236</v>
          </cell>
          <cell r="B300" t="str">
            <v>Miscellaneous Projects (2010-2019)</v>
          </cell>
          <cell r="C300">
            <v>1</v>
          </cell>
          <cell r="D300">
            <v>42887</v>
          </cell>
          <cell r="E300">
            <v>102</v>
          </cell>
          <cell r="F300">
            <v>3</v>
          </cell>
          <cell r="G300">
            <v>42167</v>
          </cell>
          <cell r="H300">
            <v>9</v>
          </cell>
          <cell r="I300" t="str">
            <v>330/132kV Aug</v>
          </cell>
          <cell r="J300">
            <v>24</v>
          </cell>
          <cell r="N300" t="str">
            <v>Proposed</v>
          </cell>
          <cell r="O300" t="str">
            <v>Miscellaneous Projects</v>
          </cell>
          <cell r="P300" t="str">
            <v>330TX</v>
          </cell>
          <cell r="Q300" t="str">
            <v>Various</v>
          </cell>
          <cell r="R300">
            <v>80</v>
          </cell>
          <cell r="AC300">
            <v>0.19047619047619049</v>
          </cell>
          <cell r="AD300">
            <v>11.05952380952381</v>
          </cell>
          <cell r="AE300">
            <v>68.75</v>
          </cell>
        </row>
        <row r="301">
          <cell r="A301">
            <v>237</v>
          </cell>
          <cell r="B301" t="str">
            <v>Miscellaneous Projects (2010-2019)</v>
          </cell>
          <cell r="C301">
            <v>1</v>
          </cell>
          <cell r="D301">
            <v>43617</v>
          </cell>
          <cell r="E301">
            <v>102</v>
          </cell>
          <cell r="F301">
            <v>3</v>
          </cell>
          <cell r="G301">
            <v>42897</v>
          </cell>
          <cell r="H301">
            <v>9</v>
          </cell>
          <cell r="I301" t="str">
            <v>330/132kV Aug</v>
          </cell>
          <cell r="J301">
            <v>24</v>
          </cell>
          <cell r="N301" t="str">
            <v>Proposed</v>
          </cell>
          <cell r="O301" t="str">
            <v>Miscellaneous Projects</v>
          </cell>
          <cell r="P301" t="str">
            <v>330TX</v>
          </cell>
          <cell r="Q301" t="str">
            <v>Various</v>
          </cell>
          <cell r="R301">
            <v>80</v>
          </cell>
          <cell r="AE301">
            <v>0.19047619047619049</v>
          </cell>
          <cell r="AF301">
            <v>11.05952380952381</v>
          </cell>
          <cell r="AG301">
            <v>68.75</v>
          </cell>
        </row>
        <row r="303">
          <cell r="A303" t="str">
            <v>Asset Replacement Projects</v>
          </cell>
        </row>
        <row r="304">
          <cell r="B304" t="str">
            <v>Cooma Area</v>
          </cell>
          <cell r="O304" t="str">
            <v>Replacement of 11kV Regulators (3 off)</v>
          </cell>
        </row>
        <row r="305">
          <cell r="B305" t="str">
            <v>Orange Substation</v>
          </cell>
          <cell r="O305" t="str">
            <v>Replacement of Orange 132/66kV Transformers</v>
          </cell>
        </row>
        <row r="306">
          <cell r="B306" t="str">
            <v>Queanbeyan Substation Refurbishment</v>
          </cell>
          <cell r="O306" t="str">
            <v>Replacement of the Queanbeyan Transformers</v>
          </cell>
        </row>
        <row r="307">
          <cell r="B307" t="str">
            <v>Queanbeyan Substation Refurbishment</v>
          </cell>
          <cell r="O307" t="str">
            <v>Replacement of the Queanbeyan 132kV &amp; 66kV switchyards</v>
          </cell>
        </row>
        <row r="308">
          <cell r="B308" t="str">
            <v>Queanbeyan Substation Refurbishment</v>
          </cell>
          <cell r="O308" t="str">
            <v>Replacement of the Queanbeyan Secondary Systems</v>
          </cell>
        </row>
        <row r="309">
          <cell r="B309" t="str">
            <v>Canberra Substation - Secondary Systems</v>
          </cell>
          <cell r="O309" t="str">
            <v>Replacement of the Canberra Tunnel Board</v>
          </cell>
        </row>
        <row r="310">
          <cell r="B310" t="str">
            <v xml:space="preserve">Yass-Wagga 132kV Line Refurbishment </v>
          </cell>
          <cell r="O310" t="str">
            <v>Replacement of 132kV structures</v>
          </cell>
        </row>
        <row r="311">
          <cell r="B311" t="str">
            <v xml:space="preserve">Yass-Wagga 132kV Line Refurbishment </v>
          </cell>
          <cell r="O311" t="str">
            <v>Replacement of 132kV structures and conductor</v>
          </cell>
        </row>
        <row r="312">
          <cell r="B312" t="str">
            <v>Darlington Pt to Coleambally 132kV Line</v>
          </cell>
          <cell r="O312" t="str">
            <v>Second Darlington Point to Coleambally 132kV Line</v>
          </cell>
        </row>
        <row r="313">
          <cell r="B313" t="str">
            <v>Darlington Pt to Coleambally 132kV Line</v>
          </cell>
          <cell r="O313" t="str">
            <v>Coleambally SS Augmentation</v>
          </cell>
        </row>
        <row r="314">
          <cell r="B314" t="str">
            <v>Darlington Pt to Coleambally 132kV Line</v>
          </cell>
          <cell r="O314" t="str">
            <v>Darlington Point 132kV Augmentations</v>
          </cell>
        </row>
        <row r="315">
          <cell r="B315" t="str">
            <v>Dapto 330/132kV Transformer</v>
          </cell>
          <cell r="O315" t="str">
            <v>Dapto 330/132kV Transformer (4th unit in No.2 Position)</v>
          </cell>
        </row>
        <row r="316">
          <cell r="B316" t="str">
            <v>Sydney West 330kV Upgrade</v>
          </cell>
          <cell r="O316" t="str">
            <v>Double Breaker on 30 Liverpol circuit at Sydney West</v>
          </cell>
        </row>
        <row r="317">
          <cell r="B317" t="str">
            <v>Power Station Connections</v>
          </cell>
          <cell r="O317" t="str">
            <v>Ulan 2x500MW units (30km to Wollar)</v>
          </cell>
        </row>
        <row r="318">
          <cell r="B318" t="str">
            <v>Power Station Connections</v>
          </cell>
          <cell r="O318" t="str">
            <v>Mt Piper 3 &amp; 4 units connected to 500kV switchyard</v>
          </cell>
        </row>
        <row r="319">
          <cell r="B319" t="str">
            <v>Power Station Connections</v>
          </cell>
          <cell r="O319" t="str">
            <v>GT plant connected at Uranquinity</v>
          </cell>
        </row>
        <row r="320">
          <cell r="B320" t="str">
            <v>Power Station Connections</v>
          </cell>
          <cell r="O320" t="str">
            <v>GT plant connected at Tomago</v>
          </cell>
        </row>
        <row r="321">
          <cell r="B321" t="str">
            <v>Power Station Connections</v>
          </cell>
          <cell r="O321" t="str">
            <v>GT plant connected at Eraring</v>
          </cell>
        </row>
        <row r="322">
          <cell r="B322" t="str">
            <v>Power Station Connections</v>
          </cell>
          <cell r="O322" t="str">
            <v>GT plant connected at Munmorah</v>
          </cell>
        </row>
        <row r="323">
          <cell r="B323" t="str">
            <v>Power Station Connections</v>
          </cell>
          <cell r="O323" t="str">
            <v>GT plant connected at Tallawarra</v>
          </cell>
        </row>
        <row r="324">
          <cell r="B324" t="str">
            <v>Power Station Connections</v>
          </cell>
          <cell r="O324" t="str">
            <v>GT plant connected at Marulan</v>
          </cell>
        </row>
        <row r="335">
          <cell r="A335" t="str">
            <v>Previous Committed List</v>
          </cell>
        </row>
        <row r="336">
          <cell r="A336">
            <v>1</v>
          </cell>
          <cell r="B336" t="str">
            <v>Newcastle and Lower North Coast Supply - Committed</v>
          </cell>
          <cell r="C336">
            <v>1</v>
          </cell>
          <cell r="D336">
            <v>38322</v>
          </cell>
          <cell r="E336">
            <v>39</v>
          </cell>
          <cell r="F336">
            <v>3</v>
          </cell>
          <cell r="G336">
            <v>38292</v>
          </cell>
          <cell r="H336">
            <v>6</v>
          </cell>
          <cell r="I336" t="str">
            <v>330/132kV Greenfield</v>
          </cell>
          <cell r="J336">
            <v>1</v>
          </cell>
          <cell r="L336" t="str">
            <v>6.5.7</v>
          </cell>
          <cell r="M336" t="str">
            <v>Comm</v>
          </cell>
          <cell r="N336" t="str">
            <v>Committed</v>
          </cell>
          <cell r="O336" t="str">
            <v>Establishment of Waratah West 330/132kV Sub - Contract</v>
          </cell>
          <cell r="P336" t="str">
            <v>330SS</v>
          </cell>
          <cell r="Q336" t="str">
            <v>Northern</v>
          </cell>
          <cell r="R336">
            <v>14</v>
          </cell>
        </row>
        <row r="337">
          <cell r="A337">
            <v>2</v>
          </cell>
          <cell r="B337" t="str">
            <v>Sydney West SVC</v>
          </cell>
          <cell r="C337">
            <v>1</v>
          </cell>
          <cell r="D337">
            <v>38322</v>
          </cell>
          <cell r="E337">
            <v>55</v>
          </cell>
          <cell r="F337">
            <v>3</v>
          </cell>
          <cell r="G337">
            <v>38292</v>
          </cell>
          <cell r="H337">
            <v>6</v>
          </cell>
          <cell r="I337" t="str">
            <v>330/132kV Greenfield</v>
          </cell>
          <cell r="J337">
            <v>1</v>
          </cell>
          <cell r="L337" t="str">
            <v>5.2.2</v>
          </cell>
          <cell r="M337" t="str">
            <v>Const</v>
          </cell>
          <cell r="N337" t="str">
            <v>Committed</v>
          </cell>
          <cell r="O337" t="str">
            <v>Sydney West SVC - Contract</v>
          </cell>
          <cell r="P337" t="str">
            <v>SVC</v>
          </cell>
          <cell r="Q337" t="str">
            <v>Central</v>
          </cell>
          <cell r="R337">
            <v>20</v>
          </cell>
        </row>
        <row r="338">
          <cell r="A338">
            <v>3</v>
          </cell>
          <cell r="B338" t="str">
            <v>Waratah West - 330 kV Transformation</v>
          </cell>
          <cell r="C338">
            <v>1</v>
          </cell>
          <cell r="D338">
            <v>38322</v>
          </cell>
          <cell r="E338">
            <v>63</v>
          </cell>
          <cell r="F338">
            <v>3</v>
          </cell>
          <cell r="G338">
            <v>38292</v>
          </cell>
          <cell r="H338">
            <v>6</v>
          </cell>
          <cell r="I338" t="str">
            <v>330/132kV Greenfield</v>
          </cell>
          <cell r="J338">
            <v>1</v>
          </cell>
          <cell r="L338" t="str">
            <v>5.2.1</v>
          </cell>
          <cell r="M338" t="str">
            <v>Const</v>
          </cell>
          <cell r="N338" t="str">
            <v>Committed</v>
          </cell>
          <cell r="O338" t="str">
            <v>Waratah West- 330kV Tx1 for PDR T2059 Tomago Smelter Upgrade</v>
          </cell>
          <cell r="P338" t="str">
            <v>330SS</v>
          </cell>
          <cell r="Q338" t="str">
            <v>Northern</v>
          </cell>
        </row>
        <row r="339">
          <cell r="A339">
            <v>4</v>
          </cell>
          <cell r="B339" t="str">
            <v>Yass 330 kV Substation Equipment Replacement</v>
          </cell>
          <cell r="C339">
            <v>1</v>
          </cell>
          <cell r="D339">
            <v>38534</v>
          </cell>
          <cell r="E339">
            <v>68</v>
          </cell>
          <cell r="F339">
            <v>3</v>
          </cell>
          <cell r="G339">
            <v>38292</v>
          </cell>
          <cell r="H339">
            <v>6</v>
          </cell>
          <cell r="I339" t="str">
            <v>330/132kV Greenfield</v>
          </cell>
          <cell r="J339">
            <v>8.0666666666666664</v>
          </cell>
          <cell r="L339" t="str">
            <v>5.2.7</v>
          </cell>
          <cell r="M339" t="str">
            <v>Const</v>
          </cell>
          <cell r="N339" t="str">
            <v>Committed</v>
          </cell>
          <cell r="O339" t="str">
            <v>Yass 330kV Substation Refurbishment - Contract</v>
          </cell>
          <cell r="P339" t="str">
            <v>330SS</v>
          </cell>
          <cell r="Q339" t="str">
            <v>Southern</v>
          </cell>
          <cell r="R339">
            <v>32</v>
          </cell>
        </row>
        <row r="340">
          <cell r="A340">
            <v>5</v>
          </cell>
          <cell r="B340" t="str">
            <v>Yass 330 kV Substation Equipment Replacement</v>
          </cell>
          <cell r="C340">
            <v>1</v>
          </cell>
          <cell r="D340">
            <v>38534</v>
          </cell>
          <cell r="E340">
            <v>68</v>
          </cell>
          <cell r="F340">
            <v>2</v>
          </cell>
          <cell r="G340">
            <v>38292</v>
          </cell>
          <cell r="H340">
            <v>2</v>
          </cell>
          <cell r="I340" t="str">
            <v>EHV TL -REF</v>
          </cell>
          <cell r="J340">
            <v>8.0666666666666664</v>
          </cell>
          <cell r="L340" t="str">
            <v>5.2.7</v>
          </cell>
          <cell r="M340" t="str">
            <v>Const</v>
          </cell>
          <cell r="N340" t="str">
            <v>Committed</v>
          </cell>
          <cell r="O340" t="str">
            <v>Yass TL Re-arrangements associated with Sub - Contract</v>
          </cell>
          <cell r="P340" t="str">
            <v>TL REF</v>
          </cell>
          <cell r="Q340" t="str">
            <v>Southern</v>
          </cell>
          <cell r="R340">
            <v>6</v>
          </cell>
        </row>
        <row r="341">
          <cell r="A341">
            <v>6</v>
          </cell>
          <cell r="B341" t="str">
            <v>Newcastle and Lower North Coast Supply - Committed</v>
          </cell>
          <cell r="C341">
            <v>1</v>
          </cell>
          <cell r="D341">
            <v>38322</v>
          </cell>
          <cell r="E341">
            <v>39</v>
          </cell>
          <cell r="F341">
            <v>3</v>
          </cell>
          <cell r="G341">
            <v>38292</v>
          </cell>
          <cell r="H341">
            <v>9</v>
          </cell>
          <cell r="I341" t="str">
            <v>330/132kV Aug</v>
          </cell>
          <cell r="J341">
            <v>1</v>
          </cell>
          <cell r="L341" t="str">
            <v>6.5.7</v>
          </cell>
          <cell r="M341" t="str">
            <v>Comm</v>
          </cell>
          <cell r="N341" t="str">
            <v>Committed</v>
          </cell>
          <cell r="O341" t="str">
            <v>Tomago 330kV SS Augmentations - Contract</v>
          </cell>
          <cell r="P341" t="str">
            <v>330SS</v>
          </cell>
          <cell r="Q341" t="str">
            <v>Northern</v>
          </cell>
          <cell r="R341">
            <v>4</v>
          </cell>
        </row>
        <row r="342">
          <cell r="A342">
            <v>7</v>
          </cell>
          <cell r="B342" t="str">
            <v>Newcastle and Lower North Coast Supply - Committed</v>
          </cell>
          <cell r="C342">
            <v>1</v>
          </cell>
          <cell r="D342">
            <v>38322</v>
          </cell>
          <cell r="E342">
            <v>39</v>
          </cell>
          <cell r="F342">
            <v>3</v>
          </cell>
          <cell r="G342">
            <v>38292</v>
          </cell>
          <cell r="H342">
            <v>9</v>
          </cell>
          <cell r="I342" t="str">
            <v>330/132kV Aug</v>
          </cell>
          <cell r="J342">
            <v>1</v>
          </cell>
          <cell r="L342" t="str">
            <v>6.5.7</v>
          </cell>
          <cell r="M342" t="str">
            <v>Comm</v>
          </cell>
          <cell r="N342" t="str">
            <v>Committed</v>
          </cell>
          <cell r="O342" t="str">
            <v>Newcastle 330/132kV Substation Augmentations - Contract</v>
          </cell>
          <cell r="P342" t="str">
            <v>330SS</v>
          </cell>
          <cell r="Q342" t="str">
            <v>Northern</v>
          </cell>
          <cell r="R342">
            <v>1</v>
          </cell>
        </row>
        <row r="343">
          <cell r="A343">
            <v>8</v>
          </cell>
          <cell r="B343" t="str">
            <v>Newcastle and Lower North Coast Supply - Committed</v>
          </cell>
          <cell r="C343">
            <v>1</v>
          </cell>
          <cell r="D343">
            <v>38322</v>
          </cell>
          <cell r="E343">
            <v>39</v>
          </cell>
          <cell r="F343">
            <v>2</v>
          </cell>
          <cell r="G343">
            <v>38292</v>
          </cell>
          <cell r="H343">
            <v>4</v>
          </cell>
          <cell r="I343" t="str">
            <v>TL -REF</v>
          </cell>
          <cell r="J343">
            <v>1</v>
          </cell>
          <cell r="L343" t="str">
            <v>6.5.7</v>
          </cell>
          <cell r="M343" t="str">
            <v>Comm</v>
          </cell>
          <cell r="N343" t="str">
            <v>Committed</v>
          </cell>
          <cell r="O343" t="str">
            <v>Tomago/Waratah West minor line alterations - Contract</v>
          </cell>
          <cell r="P343" t="str">
            <v>TL REF</v>
          </cell>
          <cell r="Q343" t="str">
            <v>Northern</v>
          </cell>
          <cell r="R343">
            <v>1</v>
          </cell>
        </row>
        <row r="344">
          <cell r="A344">
            <v>9</v>
          </cell>
          <cell r="B344" t="str">
            <v>Waratah West - 330 kV Transformation</v>
          </cell>
          <cell r="C344">
            <v>1</v>
          </cell>
          <cell r="D344">
            <v>38322</v>
          </cell>
          <cell r="E344">
            <v>64</v>
          </cell>
          <cell r="F344">
            <v>3</v>
          </cell>
          <cell r="G344">
            <v>38292</v>
          </cell>
          <cell r="H344">
            <v>9</v>
          </cell>
          <cell r="I344" t="str">
            <v>330/132kV Aug</v>
          </cell>
          <cell r="J344">
            <v>1</v>
          </cell>
          <cell r="L344" t="str">
            <v>5.2.1</v>
          </cell>
          <cell r="M344" t="str">
            <v>Const</v>
          </cell>
          <cell r="N344" t="str">
            <v>Committed</v>
          </cell>
          <cell r="O344" t="str">
            <v>Tomago SS Augmentation for PDR T2059 Tomago Smelter Upgrade</v>
          </cell>
          <cell r="P344" t="str">
            <v>330SS</v>
          </cell>
          <cell r="Q344" t="str">
            <v>Northern</v>
          </cell>
        </row>
        <row r="345">
          <cell r="A345">
            <v>10</v>
          </cell>
          <cell r="B345" t="str">
            <v>Waratah West - 330 kV Transformation</v>
          </cell>
          <cell r="C345">
            <v>1</v>
          </cell>
          <cell r="D345">
            <v>38322</v>
          </cell>
          <cell r="E345">
            <v>64</v>
          </cell>
          <cell r="F345">
            <v>3</v>
          </cell>
          <cell r="G345">
            <v>38292</v>
          </cell>
          <cell r="H345">
            <v>9</v>
          </cell>
          <cell r="I345" t="str">
            <v>330/132kV Aug</v>
          </cell>
          <cell r="J345">
            <v>1</v>
          </cell>
          <cell r="L345" t="str">
            <v>5.2.1</v>
          </cell>
          <cell r="M345" t="str">
            <v>Const</v>
          </cell>
          <cell r="N345" t="str">
            <v>Committed</v>
          </cell>
          <cell r="O345" t="str">
            <v>Newcastle SS Augmentation for PDR T2059 Tomago Smelter Upgrade</v>
          </cell>
          <cell r="P345" t="str">
            <v>330SS</v>
          </cell>
          <cell r="Q345" t="str">
            <v>Northern</v>
          </cell>
        </row>
        <row r="346">
          <cell r="A346">
            <v>11</v>
          </cell>
          <cell r="B346" t="str">
            <v>Waratah West - 330 kV Transformation</v>
          </cell>
          <cell r="C346">
            <v>1</v>
          </cell>
          <cell r="D346">
            <v>38322</v>
          </cell>
          <cell r="E346">
            <v>46</v>
          </cell>
          <cell r="F346">
            <v>2</v>
          </cell>
          <cell r="G346">
            <v>38292</v>
          </cell>
          <cell r="H346">
            <v>4</v>
          </cell>
          <cell r="I346" t="str">
            <v>TL -REF</v>
          </cell>
          <cell r="J346">
            <v>1</v>
          </cell>
          <cell r="L346" t="str">
            <v>5.2.1</v>
          </cell>
          <cell r="M346" t="str">
            <v>Const</v>
          </cell>
          <cell r="N346" t="str">
            <v>Committed</v>
          </cell>
          <cell r="O346" t="str">
            <v>95W TL for PDR T2059 Tomago Smelter Upgrade</v>
          </cell>
          <cell r="P346" t="str">
            <v>TL REF</v>
          </cell>
          <cell r="Q346" t="str">
            <v>Northern</v>
          </cell>
        </row>
        <row r="347">
          <cell r="A347">
            <v>12</v>
          </cell>
          <cell r="B347" t="str">
            <v>Waratah West - 330 kV Transformation</v>
          </cell>
          <cell r="C347">
            <v>1</v>
          </cell>
          <cell r="D347">
            <v>38322</v>
          </cell>
          <cell r="E347">
            <v>64</v>
          </cell>
          <cell r="F347">
            <v>2</v>
          </cell>
          <cell r="G347">
            <v>38292</v>
          </cell>
          <cell r="H347">
            <v>4</v>
          </cell>
          <cell r="I347" t="str">
            <v>TL -REF</v>
          </cell>
          <cell r="J347">
            <v>1</v>
          </cell>
          <cell r="L347" t="str">
            <v>5.2.1</v>
          </cell>
          <cell r="M347" t="str">
            <v>Const</v>
          </cell>
          <cell r="N347" t="str">
            <v>Committed</v>
          </cell>
          <cell r="O347" t="str">
            <v>95N TL Uprating for PDR T2059 Tomago Smelter Upgrade</v>
          </cell>
          <cell r="P347" t="str">
            <v>TL REF</v>
          </cell>
          <cell r="Q347" t="str">
            <v>Northern</v>
          </cell>
        </row>
        <row r="348">
          <cell r="A348">
            <v>13</v>
          </cell>
          <cell r="B348" t="str">
            <v>Wollar - Wellington 330 kV Line &amp; Wollar 330 kV Sw Stn</v>
          </cell>
          <cell r="C348">
            <v>1</v>
          </cell>
          <cell r="D348">
            <v>39417</v>
          </cell>
          <cell r="E348">
            <v>65</v>
          </cell>
          <cell r="F348">
            <v>1</v>
          </cell>
          <cell r="G348">
            <v>38292</v>
          </cell>
          <cell r="H348">
            <v>1</v>
          </cell>
          <cell r="I348" t="str">
            <v>EHV TL -EIS</v>
          </cell>
          <cell r="J348">
            <v>37.5</v>
          </cell>
          <cell r="L348" t="str">
            <v>5.3.4</v>
          </cell>
          <cell r="M348" t="str">
            <v>Likely</v>
          </cell>
          <cell r="N348" t="str">
            <v>Committed</v>
          </cell>
          <cell r="O348" t="str">
            <v>Wollar to Wellington 330kV TL - Contract</v>
          </cell>
          <cell r="P348" t="str">
            <v>TL EIS</v>
          </cell>
          <cell r="Q348" t="str">
            <v>Central</v>
          </cell>
          <cell r="R348">
            <v>65</v>
          </cell>
        </row>
        <row r="349">
          <cell r="A349">
            <v>14</v>
          </cell>
          <cell r="B349" t="str">
            <v>Armidale, Mrln, Vales, Vinyd,Well'ton,&amp; Yass 330 kV Txs</v>
          </cell>
          <cell r="C349">
            <v>1</v>
          </cell>
          <cell r="D349">
            <v>38292</v>
          </cell>
          <cell r="E349">
            <v>3</v>
          </cell>
          <cell r="F349">
            <v>3</v>
          </cell>
          <cell r="G349">
            <v>38292</v>
          </cell>
          <cell r="H349">
            <v>11</v>
          </cell>
          <cell r="I349" t="str">
            <v>Transformer Replace</v>
          </cell>
          <cell r="J349">
            <v>0</v>
          </cell>
          <cell r="L349" t="str">
            <v>6.3.1</v>
          </cell>
          <cell r="M349" t="str">
            <v>Likely</v>
          </cell>
          <cell r="N349" t="str">
            <v>Committed</v>
          </cell>
          <cell r="O349" t="str">
            <v>Vineyard 330kV SS- Replacement of No.2 Tx - Contract</v>
          </cell>
          <cell r="P349" t="str">
            <v>330TX</v>
          </cell>
          <cell r="Q349" t="str">
            <v>Central</v>
          </cell>
          <cell r="R349">
            <v>5</v>
          </cell>
        </row>
        <row r="350">
          <cell r="A350">
            <v>15</v>
          </cell>
          <cell r="B350" t="str">
            <v>Liverpool Third 330/132 kV Transformer</v>
          </cell>
          <cell r="C350">
            <v>1</v>
          </cell>
          <cell r="D350">
            <v>38322</v>
          </cell>
          <cell r="E350">
            <v>28</v>
          </cell>
          <cell r="F350">
            <v>3</v>
          </cell>
          <cell r="G350">
            <v>38292</v>
          </cell>
          <cell r="H350">
            <v>11</v>
          </cell>
          <cell r="I350" t="str">
            <v>Transformer Replace</v>
          </cell>
          <cell r="J350">
            <v>1</v>
          </cell>
          <cell r="L350" t="str">
            <v>5.2.3</v>
          </cell>
          <cell r="M350" t="str">
            <v>Const</v>
          </cell>
          <cell r="N350" t="str">
            <v>Committed</v>
          </cell>
          <cell r="O350" t="str">
            <v>Liverpool Third Transformer - Contract</v>
          </cell>
          <cell r="P350" t="str">
            <v>330SS</v>
          </cell>
          <cell r="Q350" t="str">
            <v>Central</v>
          </cell>
          <cell r="R350">
            <v>9</v>
          </cell>
        </row>
        <row r="351">
          <cell r="A351">
            <v>16</v>
          </cell>
          <cell r="B351" t="str">
            <v>Coffs Harbour: 330/132 kV Substation</v>
          </cell>
          <cell r="C351">
            <v>1</v>
          </cell>
          <cell r="D351">
            <v>38961</v>
          </cell>
          <cell r="E351">
            <v>9</v>
          </cell>
          <cell r="F351">
            <v>3</v>
          </cell>
          <cell r="G351">
            <v>38292</v>
          </cell>
          <cell r="H351">
            <v>6</v>
          </cell>
          <cell r="I351" t="str">
            <v>330/132kV Greenfield</v>
          </cell>
          <cell r="J351">
            <v>22.3</v>
          </cell>
          <cell r="L351" t="str">
            <v>5.3.1</v>
          </cell>
          <cell r="M351" t="str">
            <v>Likely</v>
          </cell>
          <cell r="N351" t="str">
            <v>Committed</v>
          </cell>
          <cell r="O351" t="str">
            <v>Coffs Harbour 330/132kV Substation - Contract</v>
          </cell>
          <cell r="P351" t="str">
            <v>330SS</v>
          </cell>
          <cell r="Q351" t="str">
            <v>Northern</v>
          </cell>
          <cell r="R351">
            <v>18</v>
          </cell>
        </row>
        <row r="352">
          <cell r="A352">
            <v>17</v>
          </cell>
          <cell r="B352" t="str">
            <v>Coffs Harbour: 330/132 kV Substation</v>
          </cell>
          <cell r="C352">
            <v>1</v>
          </cell>
          <cell r="D352">
            <v>38961</v>
          </cell>
          <cell r="E352">
            <v>9</v>
          </cell>
          <cell r="F352">
            <v>2</v>
          </cell>
          <cell r="G352">
            <v>38292</v>
          </cell>
          <cell r="H352">
            <v>2</v>
          </cell>
          <cell r="I352" t="str">
            <v>EHV TL -REF</v>
          </cell>
          <cell r="J352">
            <v>22.3</v>
          </cell>
          <cell r="L352" t="str">
            <v>5.3.1</v>
          </cell>
          <cell r="M352" t="str">
            <v>Likely</v>
          </cell>
          <cell r="N352" t="str">
            <v>Committed</v>
          </cell>
          <cell r="O352" t="str">
            <v>Coffs Harbour TL Rearrangement - Contract</v>
          </cell>
          <cell r="P352" t="str">
            <v>TL REF</v>
          </cell>
          <cell r="Q352" t="str">
            <v>Northern</v>
          </cell>
          <cell r="R352">
            <v>2</v>
          </cell>
        </row>
        <row r="353">
          <cell r="A353">
            <v>18</v>
          </cell>
          <cell r="B353" t="str">
            <v>Central Coast 330 kV Rearr'ts: Vales Point</v>
          </cell>
          <cell r="C353">
            <v>1</v>
          </cell>
          <cell r="D353">
            <v>38687</v>
          </cell>
          <cell r="E353">
            <v>8</v>
          </cell>
          <cell r="F353">
            <v>3</v>
          </cell>
          <cell r="G353">
            <v>38292</v>
          </cell>
          <cell r="H353">
            <v>9</v>
          </cell>
          <cell r="I353" t="str">
            <v>330/132kV Aug</v>
          </cell>
          <cell r="J353">
            <v>13.166666666666666</v>
          </cell>
          <cell r="L353" t="str">
            <v>5.3.6</v>
          </cell>
          <cell r="M353" t="str">
            <v>Likely</v>
          </cell>
          <cell r="N353" t="str">
            <v>Committed</v>
          </cell>
          <cell r="O353" t="str">
            <v>Vales Point 330 kV Switchyard Rationalisation (PDR 2054)</v>
          </cell>
          <cell r="P353" t="str">
            <v>330SS</v>
          </cell>
          <cell r="Q353" t="str">
            <v>Northern</v>
          </cell>
          <cell r="R353">
            <v>0.25</v>
          </cell>
        </row>
        <row r="354">
          <cell r="A354">
            <v>19</v>
          </cell>
          <cell r="B354" t="str">
            <v>Central Coast 330 kV Rearr'ts: Vales Point</v>
          </cell>
          <cell r="C354">
            <v>1</v>
          </cell>
          <cell r="D354">
            <v>38687</v>
          </cell>
          <cell r="E354">
            <v>8</v>
          </cell>
          <cell r="F354">
            <v>3</v>
          </cell>
          <cell r="G354">
            <v>38292</v>
          </cell>
          <cell r="H354">
            <v>9</v>
          </cell>
          <cell r="I354" t="str">
            <v>330/132kV Aug</v>
          </cell>
          <cell r="J354">
            <v>13.166666666666666</v>
          </cell>
          <cell r="L354" t="str">
            <v>5.3.6</v>
          </cell>
          <cell r="M354" t="str">
            <v>Likely</v>
          </cell>
          <cell r="N354" t="str">
            <v>Committed</v>
          </cell>
          <cell r="O354" t="str">
            <v>Munmorah 330 kV Switchyard Rationalisation (PDR 2054)</v>
          </cell>
          <cell r="P354" t="str">
            <v>330SS</v>
          </cell>
          <cell r="Q354" t="str">
            <v>Northern</v>
          </cell>
          <cell r="R354">
            <v>0.25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5"/>
      <sheetName val="Check These"/>
      <sheetName val="Summary by Location"/>
      <sheetName val="Summary by Strategy"/>
      <sheetName val="Projects"/>
      <sheetName val="Strategies"/>
      <sheetName val="Com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B7">
            <v>0</v>
          </cell>
          <cell r="C7" t="str">
            <v>Transformers</v>
          </cell>
          <cell r="D7" t="str">
            <v>Condition Assessment</v>
          </cell>
          <cell r="E7" t="str">
            <v>Other</v>
          </cell>
          <cell r="F7" t="str">
            <v>Life Assessment</v>
          </cell>
          <cell r="G7" t="str">
            <v>O</v>
          </cell>
          <cell r="H7" t="str">
            <v>I</v>
          </cell>
          <cell r="I7">
            <v>1994</v>
          </cell>
          <cell r="J7" t="str">
            <v>Asset Managers</v>
          </cell>
          <cell r="K7" t="str">
            <v>Recurrent</v>
          </cell>
          <cell r="M7" t="str">
            <v>RM</v>
          </cell>
          <cell r="Q7">
            <v>3</v>
          </cell>
        </row>
        <row r="8">
          <cell r="B8">
            <v>0.1</v>
          </cell>
          <cell r="C8" t="str">
            <v>Transformers</v>
          </cell>
          <cell r="D8" t="str">
            <v>Transformer/Reactor Refurbishment</v>
          </cell>
          <cell r="E8" t="str">
            <v>Life Extension</v>
          </cell>
          <cell r="F8" t="str">
            <v>Refurbish Transformers</v>
          </cell>
          <cell r="G8" t="str">
            <v>M</v>
          </cell>
          <cell r="H8" t="str">
            <v>C</v>
          </cell>
          <cell r="I8">
            <v>1994</v>
          </cell>
          <cell r="J8" t="str">
            <v>Asset Managers</v>
          </cell>
          <cell r="K8" t="str">
            <v>Recurrent</v>
          </cell>
          <cell r="L8" t="str">
            <v>Need to separate oil leaks and oil treatment and also to include all txs in Attach A</v>
          </cell>
          <cell r="M8" t="str">
            <v>Assess indivually</v>
          </cell>
          <cell r="Q8" t="str">
            <v>3i</v>
          </cell>
        </row>
        <row r="9">
          <cell r="B9">
            <v>1</v>
          </cell>
          <cell r="C9" t="str">
            <v>Transformers</v>
          </cell>
          <cell r="D9" t="str">
            <v>Transformer/Reactor Life Extension</v>
          </cell>
          <cell r="E9" t="str">
            <v>Life Extension</v>
          </cell>
          <cell r="F9" t="str">
            <v>Life Extension Works</v>
          </cell>
          <cell r="G9" t="str">
            <v>C</v>
          </cell>
        </row>
        <row r="10">
          <cell r="B10">
            <v>1.1000000000000001</v>
          </cell>
          <cell r="C10" t="str">
            <v>Transformers</v>
          </cell>
          <cell r="D10" t="str">
            <v>Transformer/Reactor Replacement</v>
          </cell>
          <cell r="E10" t="str">
            <v>Replacement</v>
          </cell>
          <cell r="F10" t="str">
            <v>Replace Transformers (planned)</v>
          </cell>
          <cell r="G10" t="str">
            <v>C</v>
          </cell>
          <cell r="H10" t="str">
            <v>C</v>
          </cell>
          <cell r="I10">
            <v>2002</v>
          </cell>
          <cell r="J10" t="str">
            <v>Asset Managers</v>
          </cell>
          <cell r="K10" t="str">
            <v>Recurrent</v>
          </cell>
          <cell r="M10" t="str">
            <v>Assess indivually</v>
          </cell>
          <cell r="Q10" t="str">
            <v>2i</v>
          </cell>
        </row>
        <row r="11">
          <cell r="B11">
            <v>2</v>
          </cell>
          <cell r="C11" t="str">
            <v>Transformers</v>
          </cell>
          <cell r="D11" t="str">
            <v>Transformer/Reactor Failure</v>
          </cell>
          <cell r="E11" t="str">
            <v>Replacement</v>
          </cell>
          <cell r="F11" t="str">
            <v>Replace Transformers (unplanned)</v>
          </cell>
          <cell r="G11" t="str">
            <v>C</v>
          </cell>
          <cell r="H11" t="str">
            <v>C</v>
          </cell>
          <cell r="I11">
            <v>2002</v>
          </cell>
          <cell r="J11" t="str">
            <v>SSE</v>
          </cell>
          <cell r="K11" t="str">
            <v>Recurrent</v>
          </cell>
          <cell r="M11">
            <v>0</v>
          </cell>
          <cell r="N11">
            <v>0</v>
          </cell>
          <cell r="O11">
            <v>10</v>
          </cell>
          <cell r="P11">
            <v>0</v>
          </cell>
          <cell r="Q11">
            <v>1</v>
          </cell>
        </row>
        <row r="12">
          <cell r="B12">
            <v>3</v>
          </cell>
          <cell r="C12" t="str">
            <v>Transformers</v>
          </cell>
          <cell r="D12" t="str">
            <v>Conservator Bags</v>
          </cell>
          <cell r="E12" t="str">
            <v>Conservator Bags</v>
          </cell>
          <cell r="F12" t="str">
            <v>Install bags on Txs manufactured &gt;1975</v>
          </cell>
          <cell r="G12" t="str">
            <v>C</v>
          </cell>
          <cell r="H12" t="str">
            <v>R</v>
          </cell>
          <cell r="I12">
            <v>1994</v>
          </cell>
          <cell r="J12" t="str">
            <v>Asset Managers</v>
          </cell>
          <cell r="K12" t="str">
            <v>Deferred (no date)</v>
          </cell>
          <cell r="L12" t="str">
            <v>Need to split Strategy a1 into pre 1975 and post1975</v>
          </cell>
          <cell r="M12">
            <v>0</v>
          </cell>
          <cell r="N12">
            <v>0</v>
          </cell>
          <cell r="O12">
            <v>0</v>
          </cell>
          <cell r="P12">
            <v>10</v>
          </cell>
          <cell r="Q12">
            <v>3</v>
          </cell>
        </row>
        <row r="13">
          <cell r="B13">
            <v>3</v>
          </cell>
          <cell r="C13" t="str">
            <v>Transformers</v>
          </cell>
          <cell r="D13" t="str">
            <v>Conservator Bags</v>
          </cell>
          <cell r="E13" t="str">
            <v>Conservator Bags</v>
          </cell>
          <cell r="F13" t="str">
            <v>Install bags on Txs manufactured &lt;1975</v>
          </cell>
          <cell r="G13" t="str">
            <v>C</v>
          </cell>
          <cell r="H13" t="str">
            <v>R</v>
          </cell>
          <cell r="I13">
            <v>1994</v>
          </cell>
          <cell r="J13" t="str">
            <v>Asset Managers</v>
          </cell>
          <cell r="K13" t="str">
            <v>Deferred (2003)</v>
          </cell>
          <cell r="L13" t="str">
            <v>Reason for difference between pre 1975 and post 1975 not clear</v>
          </cell>
          <cell r="M13">
            <v>0</v>
          </cell>
          <cell r="N13">
            <v>0</v>
          </cell>
          <cell r="O13">
            <v>0</v>
          </cell>
          <cell r="P13">
            <v>8</v>
          </cell>
          <cell r="Q13">
            <v>3</v>
          </cell>
        </row>
        <row r="14">
          <cell r="B14">
            <v>3</v>
          </cell>
          <cell r="C14" t="str">
            <v>Transformers</v>
          </cell>
          <cell r="D14" t="str">
            <v>Conservator Bags</v>
          </cell>
          <cell r="E14" t="str">
            <v>Conservator Bags</v>
          </cell>
          <cell r="F14" t="str">
            <v>Review effectiveness of air/oil separation systems and investigate alternative methods</v>
          </cell>
          <cell r="G14" t="str">
            <v>O</v>
          </cell>
          <cell r="H14" t="str">
            <v>I</v>
          </cell>
          <cell r="I14">
            <v>2002</v>
          </cell>
          <cell r="J14" t="str">
            <v>AM/Central</v>
          </cell>
          <cell r="K14">
            <v>38352</v>
          </cell>
          <cell r="M14">
            <v>0</v>
          </cell>
          <cell r="N14">
            <v>0</v>
          </cell>
          <cell r="O14">
            <v>0</v>
          </cell>
          <cell r="P14">
            <v>8</v>
          </cell>
          <cell r="Q14">
            <v>3</v>
          </cell>
        </row>
        <row r="15">
          <cell r="B15">
            <v>4</v>
          </cell>
          <cell r="C15" t="str">
            <v>Transformers</v>
          </cell>
          <cell r="D15" t="str">
            <v>Sealing of On Load Tapchanger Diverter Compartments</v>
          </cell>
          <cell r="E15" t="str">
            <v>Other</v>
          </cell>
          <cell r="F15" t="str">
            <v>Review effectiveness of existing condition monitoring where oil leaks from diverter into the main tank and examine alternative techniques</v>
          </cell>
          <cell r="G15" t="str">
            <v>O</v>
          </cell>
          <cell r="H15" t="str">
            <v>I</v>
          </cell>
          <cell r="I15">
            <v>2002</v>
          </cell>
          <cell r="J15" t="str">
            <v>SSE</v>
          </cell>
          <cell r="K15">
            <v>38504</v>
          </cell>
          <cell r="L15" t="str">
            <v>Target dates required</v>
          </cell>
          <cell r="M15">
            <v>0</v>
          </cell>
          <cell r="N15">
            <v>0</v>
          </cell>
          <cell r="O15">
            <v>0</v>
          </cell>
          <cell r="P15">
            <v>8</v>
          </cell>
          <cell r="Q15">
            <v>3</v>
          </cell>
        </row>
        <row r="16">
          <cell r="B16">
            <v>5</v>
          </cell>
          <cell r="C16" t="str">
            <v>Transformers</v>
          </cell>
          <cell r="D16" t="str">
            <v>Ageing of On Load Tapchangers</v>
          </cell>
          <cell r="E16" t="str">
            <v>Other</v>
          </cell>
          <cell r="F16" t="str">
            <v>Review all tapchangers that operate more than 15,000 times per year and assess suitability for an on-line filter unit to be installed, or other methods of controlling diverter switch wear</v>
          </cell>
          <cell r="G16" t="str">
            <v>O</v>
          </cell>
          <cell r="H16" t="str">
            <v>I</v>
          </cell>
          <cell r="I16">
            <v>1998</v>
          </cell>
          <cell r="J16" t="str">
            <v>Asset Managers</v>
          </cell>
          <cell r="K16">
            <v>38504</v>
          </cell>
          <cell r="L16" t="str">
            <v>Target dates required</v>
          </cell>
          <cell r="M16">
            <v>2</v>
          </cell>
          <cell r="N16">
            <v>2</v>
          </cell>
          <cell r="O16">
            <v>10</v>
          </cell>
          <cell r="P16">
            <v>8</v>
          </cell>
          <cell r="Q16">
            <v>3</v>
          </cell>
        </row>
        <row r="17">
          <cell r="B17">
            <v>5</v>
          </cell>
          <cell r="C17" t="str">
            <v>Transformers</v>
          </cell>
          <cell r="D17" t="str">
            <v>Ageing of On Load Tapchangers</v>
          </cell>
          <cell r="E17" t="str">
            <v>Other</v>
          </cell>
          <cell r="F17" t="str">
            <v>Install on-line oil filter units as determined by the investigation</v>
          </cell>
          <cell r="G17" t="str">
            <v>C</v>
          </cell>
          <cell r="H17" t="str">
            <v>C</v>
          </cell>
          <cell r="I17">
            <v>1998</v>
          </cell>
          <cell r="J17" t="str">
            <v>Asset Managers</v>
          </cell>
          <cell r="K17" t="str">
            <v>To be determined by investigation</v>
          </cell>
          <cell r="M17">
            <v>2</v>
          </cell>
          <cell r="N17">
            <v>2</v>
          </cell>
          <cell r="O17">
            <v>10</v>
          </cell>
          <cell r="P17">
            <v>8</v>
          </cell>
          <cell r="Q17">
            <v>3</v>
          </cell>
        </row>
        <row r="18">
          <cell r="B18">
            <v>6</v>
          </cell>
          <cell r="C18" t="str">
            <v>Transformers</v>
          </cell>
          <cell r="D18" t="str">
            <v>Ageing of On Load Tapchangers</v>
          </cell>
          <cell r="E18" t="str">
            <v>Other</v>
          </cell>
          <cell r="F18" t="str">
            <v>Develop a schedule for the inspection of all Reinhausen tapchangers with greater than 300,000 operations (500,000 operations for transformers loaded between 30%  and 50% of rating)</v>
          </cell>
          <cell r="G18" t="str">
            <v>O</v>
          </cell>
          <cell r="H18" t="str">
            <v>I</v>
          </cell>
          <cell r="I18">
            <v>2002</v>
          </cell>
          <cell r="J18" t="str">
            <v>SSE</v>
          </cell>
          <cell r="K18">
            <v>38322</v>
          </cell>
          <cell r="L18" t="str">
            <v>If it hasn't been done need to renew target date.  Also need to split strategy it List and Maintenance Actions</v>
          </cell>
          <cell r="M18">
            <v>2</v>
          </cell>
          <cell r="N18">
            <v>2</v>
          </cell>
          <cell r="O18">
            <v>10</v>
          </cell>
          <cell r="P18">
            <v>10</v>
          </cell>
          <cell r="Q18">
            <v>3</v>
          </cell>
        </row>
        <row r="19">
          <cell r="B19">
            <v>6</v>
          </cell>
          <cell r="C19" t="str">
            <v>Transformers</v>
          </cell>
          <cell r="D19" t="str">
            <v>Ageing of On Load Tapchangers</v>
          </cell>
          <cell r="E19" t="str">
            <v>Other</v>
          </cell>
          <cell r="F19" t="str">
            <v>Inspect Reinhausen type diverters in conjunction with suitably trained persons as per operational schedule</v>
          </cell>
          <cell r="G19" t="str">
            <v>O</v>
          </cell>
          <cell r="H19" t="str">
            <v>I</v>
          </cell>
          <cell r="I19">
            <v>2002</v>
          </cell>
          <cell r="J19" t="str">
            <v>Asset Managers</v>
          </cell>
          <cell r="K19">
            <v>38533</v>
          </cell>
          <cell r="M19">
            <v>2</v>
          </cell>
          <cell r="N19">
            <v>2</v>
          </cell>
          <cell r="O19">
            <v>10</v>
          </cell>
          <cell r="P19">
            <v>10</v>
          </cell>
          <cell r="Q19">
            <v>3</v>
          </cell>
        </row>
        <row r="20">
          <cell r="B20">
            <v>6</v>
          </cell>
          <cell r="C20" t="str">
            <v>Transformers</v>
          </cell>
          <cell r="D20" t="str">
            <v>Ageing of On Load Tapchangers</v>
          </cell>
          <cell r="E20" t="str">
            <v>Replacement</v>
          </cell>
          <cell r="F20" t="str">
            <v>Replace Reinhausen diverter switches dependent on assessment</v>
          </cell>
          <cell r="G20" t="str">
            <v>C</v>
          </cell>
          <cell r="H20" t="str">
            <v>C</v>
          </cell>
          <cell r="I20">
            <v>1998</v>
          </cell>
          <cell r="J20" t="str">
            <v>Asset Managers</v>
          </cell>
          <cell r="K20" t="str">
            <v>To be determined by investigation</v>
          </cell>
          <cell r="L20" t="str">
            <v>This strategy will need to be defined better so it can be costed.</v>
          </cell>
          <cell r="M20">
            <v>2</v>
          </cell>
          <cell r="N20">
            <v>2</v>
          </cell>
          <cell r="O20">
            <v>10</v>
          </cell>
          <cell r="P20">
            <v>10</v>
          </cell>
          <cell r="Q20">
            <v>3</v>
          </cell>
        </row>
        <row r="21">
          <cell r="B21">
            <v>7</v>
          </cell>
          <cell r="C21" t="str">
            <v>Transformers</v>
          </cell>
          <cell r="D21" t="str">
            <v>Ageing of On Load Tapchangers</v>
          </cell>
          <cell r="E21" t="str">
            <v>Other</v>
          </cell>
          <cell r="F21" t="str">
            <v>Identify F&amp;D Type diverters where there is no mechanical stop</v>
          </cell>
          <cell r="G21" t="str">
            <v>O</v>
          </cell>
          <cell r="H21" t="str">
            <v>I</v>
          </cell>
          <cell r="I21">
            <v>2003</v>
          </cell>
          <cell r="J21" t="str">
            <v>Asset Managers</v>
          </cell>
          <cell r="L21" t="str">
            <v xml:space="preserve">This strategy needs to be split into I &amp; M and target date added to I </v>
          </cell>
          <cell r="M21">
            <v>2</v>
          </cell>
          <cell r="N21">
            <v>2</v>
          </cell>
          <cell r="O21">
            <v>10</v>
          </cell>
          <cell r="P21">
            <v>10</v>
          </cell>
          <cell r="Q21">
            <v>3</v>
          </cell>
        </row>
        <row r="22">
          <cell r="B22">
            <v>7.1</v>
          </cell>
          <cell r="C22" t="str">
            <v>Transformers</v>
          </cell>
          <cell r="D22" t="str">
            <v>Ageing of On Load Tapchangers</v>
          </cell>
          <cell r="E22" t="str">
            <v>Other</v>
          </cell>
          <cell r="F22" t="str">
            <v>Fit new end stops to F &amp; D types</v>
          </cell>
          <cell r="G22" t="str">
            <v>O</v>
          </cell>
          <cell r="H22" t="str">
            <v>M</v>
          </cell>
          <cell r="I22">
            <v>2003</v>
          </cell>
          <cell r="J22" t="str">
            <v>Asset Managers</v>
          </cell>
          <cell r="K22">
            <v>38168</v>
          </cell>
          <cell r="L22" t="str">
            <v>If not done renew target dates.</v>
          </cell>
          <cell r="M22">
            <v>2</v>
          </cell>
          <cell r="N22">
            <v>2</v>
          </cell>
          <cell r="O22">
            <v>10</v>
          </cell>
          <cell r="P22">
            <v>10</v>
          </cell>
          <cell r="Q22">
            <v>3</v>
          </cell>
        </row>
        <row r="23">
          <cell r="B23">
            <v>8</v>
          </cell>
          <cell r="C23" t="str">
            <v>Transformers</v>
          </cell>
          <cell r="D23" t="str">
            <v>Ageing of On Load Tapchangers</v>
          </cell>
          <cell r="E23" t="str">
            <v>Other</v>
          </cell>
          <cell r="F23" t="str">
            <v>Investigate comparison methods to verify alignment in tapchangers</v>
          </cell>
          <cell r="G23" t="str">
            <v>O</v>
          </cell>
          <cell r="H23" t="str">
            <v>I</v>
          </cell>
          <cell r="I23">
            <v>2003</v>
          </cell>
          <cell r="J23" t="str">
            <v>SSE</v>
          </cell>
          <cell r="K23">
            <v>38533</v>
          </cell>
          <cell r="M23">
            <v>2</v>
          </cell>
          <cell r="N23">
            <v>2</v>
          </cell>
          <cell r="O23">
            <v>10</v>
          </cell>
          <cell r="P23">
            <v>10</v>
          </cell>
          <cell r="Q23">
            <v>3</v>
          </cell>
        </row>
        <row r="24">
          <cell r="B24">
            <v>9</v>
          </cell>
          <cell r="C24" t="str">
            <v>Transformers</v>
          </cell>
          <cell r="D24" t="str">
            <v>Ageing of On Load Tapchangers</v>
          </cell>
          <cell r="E24" t="str">
            <v>Other</v>
          </cell>
          <cell r="F24" t="str">
            <v>Set up program of inspection and life assessment of at risk and aged tapchangers</v>
          </cell>
          <cell r="G24" t="str">
            <v>O</v>
          </cell>
          <cell r="H24" t="str">
            <v>I</v>
          </cell>
          <cell r="I24">
            <v>2003</v>
          </cell>
          <cell r="J24" t="str">
            <v>SSE</v>
          </cell>
          <cell r="K24">
            <v>37741</v>
          </cell>
          <cell r="L24" t="str">
            <v>Needs to be split into I &amp; M strategies and really needs more specific targets clarifying types of tapchangers referred to</v>
          </cell>
          <cell r="M24">
            <v>2</v>
          </cell>
          <cell r="N24">
            <v>2</v>
          </cell>
          <cell r="O24">
            <v>10</v>
          </cell>
          <cell r="P24">
            <v>10</v>
          </cell>
          <cell r="Q24">
            <v>3</v>
          </cell>
        </row>
        <row r="25">
          <cell r="B25">
            <v>9</v>
          </cell>
          <cell r="C25" t="str">
            <v>Transformers</v>
          </cell>
          <cell r="D25" t="str">
            <v>Ageing of On Load Tapchangers</v>
          </cell>
          <cell r="E25" t="str">
            <v>Other</v>
          </cell>
          <cell r="F25" t="str">
            <v>Suitably trained staff to Inspect tapchangers determine life assessment</v>
          </cell>
          <cell r="G25" t="str">
            <v>O</v>
          </cell>
          <cell r="H25" t="str">
            <v>I</v>
          </cell>
          <cell r="I25">
            <v>2003</v>
          </cell>
          <cell r="J25" t="str">
            <v>Asset Managers</v>
          </cell>
          <cell r="K25">
            <v>39263</v>
          </cell>
          <cell r="M25">
            <v>2</v>
          </cell>
          <cell r="N25">
            <v>2</v>
          </cell>
          <cell r="O25">
            <v>10</v>
          </cell>
          <cell r="P25">
            <v>10</v>
          </cell>
          <cell r="Q25">
            <v>3</v>
          </cell>
        </row>
        <row r="26">
          <cell r="B26">
            <v>10</v>
          </cell>
          <cell r="C26" t="str">
            <v>Transformers</v>
          </cell>
          <cell r="D26" t="str">
            <v>Ageing of On Load Tapchangers</v>
          </cell>
          <cell r="E26" t="str">
            <v>Other</v>
          </cell>
          <cell r="F26" t="str">
            <v>Report and investigate AVR to reduce no. taps/day</v>
          </cell>
          <cell r="G26" t="str">
            <v>O</v>
          </cell>
          <cell r="H26" t="str">
            <v>I</v>
          </cell>
          <cell r="I26">
            <v>2003</v>
          </cell>
          <cell r="J26" t="str">
            <v>Asset Managers</v>
          </cell>
          <cell r="K26">
            <v>38168</v>
          </cell>
          <cell r="M26">
            <v>2</v>
          </cell>
          <cell r="N26">
            <v>2</v>
          </cell>
          <cell r="O26">
            <v>10</v>
          </cell>
          <cell r="P26">
            <v>8</v>
          </cell>
          <cell r="Q26">
            <v>3</v>
          </cell>
        </row>
        <row r="27">
          <cell r="B27">
            <v>11</v>
          </cell>
          <cell r="C27" t="str">
            <v>Transformers</v>
          </cell>
          <cell r="D27" t="str">
            <v>Bushings</v>
          </cell>
          <cell r="E27" t="str">
            <v>Replacement</v>
          </cell>
          <cell r="F27" t="str">
            <v>Replace all condenser bushings with no DDF point</v>
          </cell>
          <cell r="G27" t="str">
            <v>M</v>
          </cell>
          <cell r="H27" t="str">
            <v>R</v>
          </cell>
          <cell r="I27">
            <v>2000</v>
          </cell>
          <cell r="J27" t="str">
            <v>Asset Managers</v>
          </cell>
          <cell r="K27" t="str">
            <v xml:space="preserve"> Dec 2004</v>
          </cell>
          <cell r="L27" t="str">
            <v>Need to identify which transformers have condenser bushings with no DDF point</v>
          </cell>
          <cell r="M27">
            <v>10</v>
          </cell>
          <cell r="N27">
            <v>5</v>
          </cell>
          <cell r="O27">
            <v>10</v>
          </cell>
          <cell r="P27">
            <v>10</v>
          </cell>
          <cell r="Q27">
            <v>3</v>
          </cell>
        </row>
        <row r="28">
          <cell r="B28">
            <v>12</v>
          </cell>
          <cell r="C28" t="str">
            <v>Transformers</v>
          </cell>
          <cell r="D28" t="str">
            <v>Bushings</v>
          </cell>
          <cell r="E28" t="str">
            <v>Replacement</v>
          </cell>
          <cell r="F28" t="str">
            <v>Replace all condenser type SRBP bushings</v>
          </cell>
          <cell r="G28" t="str">
            <v>M</v>
          </cell>
          <cell r="H28" t="str">
            <v>R</v>
          </cell>
          <cell r="I28">
            <v>2003</v>
          </cell>
          <cell r="J28" t="str">
            <v>Asset Managers</v>
          </cell>
          <cell r="K28">
            <v>39629</v>
          </cell>
          <cell r="L28" t="str">
            <v>Identify bushings</v>
          </cell>
          <cell r="M28">
            <v>10</v>
          </cell>
          <cell r="N28">
            <v>5</v>
          </cell>
          <cell r="O28">
            <v>10</v>
          </cell>
          <cell r="P28">
            <v>10</v>
          </cell>
          <cell r="Q28">
            <v>3</v>
          </cell>
        </row>
        <row r="29">
          <cell r="B29">
            <v>13</v>
          </cell>
          <cell r="C29" t="str">
            <v>Transformers</v>
          </cell>
          <cell r="D29" t="str">
            <v>DGA Techniques</v>
          </cell>
          <cell r="E29" t="str">
            <v>Other</v>
          </cell>
          <cell r="F29" t="str">
            <v>Provide Specialist Training in DGA assessment techniques for selected staff</v>
          </cell>
          <cell r="G29" t="str">
            <v>O</v>
          </cell>
          <cell r="H29" t="str">
            <v>I</v>
          </cell>
          <cell r="I29">
            <v>2003</v>
          </cell>
          <cell r="J29" t="str">
            <v>SSE</v>
          </cell>
          <cell r="K29">
            <v>38322</v>
          </cell>
          <cell r="M29">
            <v>0</v>
          </cell>
          <cell r="N29">
            <v>0</v>
          </cell>
          <cell r="O29">
            <v>0</v>
          </cell>
          <cell r="P29">
            <v>8</v>
          </cell>
          <cell r="Q29">
            <v>3</v>
          </cell>
        </row>
        <row r="30">
          <cell r="B30">
            <v>13</v>
          </cell>
          <cell r="C30" t="str">
            <v>Transformers</v>
          </cell>
          <cell r="D30" t="str">
            <v>DGA Techniques</v>
          </cell>
          <cell r="E30" t="str">
            <v>Other</v>
          </cell>
          <cell r="F30" t="str">
            <v>Acquire DGA Assessment tools and implement supporting processes</v>
          </cell>
          <cell r="G30" t="str">
            <v>O</v>
          </cell>
          <cell r="H30" t="str">
            <v>I</v>
          </cell>
          <cell r="I30">
            <v>2003</v>
          </cell>
          <cell r="J30" t="str">
            <v>SSE</v>
          </cell>
          <cell r="K30">
            <v>38504</v>
          </cell>
          <cell r="M30">
            <v>0</v>
          </cell>
          <cell r="N30">
            <v>0</v>
          </cell>
          <cell r="O30">
            <v>0</v>
          </cell>
          <cell r="P30">
            <v>8</v>
          </cell>
          <cell r="Q30">
            <v>3</v>
          </cell>
        </row>
        <row r="31">
          <cell r="B31">
            <v>14</v>
          </cell>
          <cell r="C31" t="str">
            <v>Transformers</v>
          </cell>
          <cell r="D31" t="str">
            <v>Aged Transformers</v>
          </cell>
          <cell r="E31" t="str">
            <v>Other</v>
          </cell>
          <cell r="F31" t="str">
            <v>Review available DGA Data to identify transformers of concern</v>
          </cell>
          <cell r="G31" t="str">
            <v>O</v>
          </cell>
          <cell r="H31" t="str">
            <v>I</v>
          </cell>
          <cell r="I31">
            <v>2003</v>
          </cell>
          <cell r="J31" t="str">
            <v>Asset Managers</v>
          </cell>
          <cell r="K31">
            <v>38322</v>
          </cell>
          <cell r="M31">
            <v>0</v>
          </cell>
          <cell r="N31">
            <v>0</v>
          </cell>
          <cell r="O31">
            <v>0</v>
          </cell>
          <cell r="P31">
            <v>8</v>
          </cell>
          <cell r="Q31">
            <v>3</v>
          </cell>
        </row>
        <row r="32">
          <cell r="B32">
            <v>14</v>
          </cell>
          <cell r="C32" t="str">
            <v>Transformers</v>
          </cell>
          <cell r="D32" t="str">
            <v>Aged Transformers</v>
          </cell>
          <cell r="E32" t="str">
            <v>Other</v>
          </cell>
          <cell r="F32" t="str">
            <v>Develop an Aged transformer management policy supported by a decision making model</v>
          </cell>
          <cell r="G32" t="str">
            <v>O</v>
          </cell>
          <cell r="H32" t="str">
            <v>I</v>
          </cell>
          <cell r="I32">
            <v>2003</v>
          </cell>
          <cell r="J32" t="str">
            <v>SSE</v>
          </cell>
          <cell r="K32">
            <v>38322</v>
          </cell>
          <cell r="M32">
            <v>0</v>
          </cell>
          <cell r="N32">
            <v>0</v>
          </cell>
          <cell r="O32">
            <v>0</v>
          </cell>
          <cell r="P32">
            <v>8</v>
          </cell>
          <cell r="Q32">
            <v>3</v>
          </cell>
        </row>
        <row r="33">
          <cell r="B33">
            <v>14</v>
          </cell>
          <cell r="C33" t="str">
            <v>Transformers</v>
          </cell>
          <cell r="D33" t="str">
            <v>Aged Transformers</v>
          </cell>
          <cell r="E33" t="str">
            <v>Other</v>
          </cell>
          <cell r="F33" t="str">
            <v>Apply the Aged Transformer model to all transformers to prioritise at risk transformers for replacement or refurbishment</v>
          </cell>
          <cell r="G33" t="str">
            <v>O</v>
          </cell>
          <cell r="H33" t="str">
            <v>I</v>
          </cell>
          <cell r="I33">
            <v>2003</v>
          </cell>
          <cell r="J33" t="str">
            <v>Asset Managers</v>
          </cell>
          <cell r="K33">
            <v>38504</v>
          </cell>
          <cell r="M33">
            <v>0</v>
          </cell>
          <cell r="N33">
            <v>0</v>
          </cell>
          <cell r="O33">
            <v>0</v>
          </cell>
          <cell r="P33">
            <v>8</v>
          </cell>
          <cell r="Q33">
            <v>3</v>
          </cell>
        </row>
        <row r="34">
          <cell r="B34">
            <v>15</v>
          </cell>
          <cell r="C34" t="str">
            <v>Transformers</v>
          </cell>
          <cell r="D34" t="str">
            <v>Operational Recommendations</v>
          </cell>
          <cell r="E34" t="str">
            <v>Other</v>
          </cell>
          <cell r="F34" t="str">
            <v>Implement operating procedures to minimise risk of loss of supply when taking tapchangers out of service by taking transformers to new tap before switching</v>
          </cell>
          <cell r="G34" t="str">
            <v>O</v>
          </cell>
          <cell r="H34" t="str">
            <v>I</v>
          </cell>
          <cell r="I34">
            <v>2003</v>
          </cell>
          <cell r="J34" t="str">
            <v>SSE</v>
          </cell>
          <cell r="K34">
            <v>38322</v>
          </cell>
          <cell r="M34">
            <v>2</v>
          </cell>
          <cell r="N34">
            <v>2</v>
          </cell>
          <cell r="O34">
            <v>10</v>
          </cell>
          <cell r="P34">
            <v>8</v>
          </cell>
          <cell r="Q34">
            <v>3</v>
          </cell>
        </row>
        <row r="35">
          <cell r="B35">
            <v>16</v>
          </cell>
          <cell r="C35" t="str">
            <v>Circuit Breakers</v>
          </cell>
          <cell r="D35" t="str">
            <v>AEI GA 11 W8 CBs</v>
          </cell>
          <cell r="E35" t="str">
            <v>Replacement</v>
          </cell>
          <cell r="F35" t="str">
            <v>Replace all of this type</v>
          </cell>
          <cell r="G35" t="str">
            <v>C</v>
          </cell>
          <cell r="H35" t="str">
            <v>R</v>
          </cell>
          <cell r="I35">
            <v>1995</v>
          </cell>
          <cell r="J35" t="str">
            <v>Asset Managers</v>
          </cell>
          <cell r="K35" t="str">
            <v>June, 2008</v>
          </cell>
          <cell r="L35" t="str">
            <v>Strategy shouldn't identify rate of change</v>
          </cell>
          <cell r="M35">
            <v>8</v>
          </cell>
          <cell r="N35">
            <v>0</v>
          </cell>
          <cell r="O35">
            <v>10</v>
          </cell>
          <cell r="P35">
            <v>10</v>
          </cell>
          <cell r="Q35">
            <v>2</v>
          </cell>
        </row>
        <row r="36">
          <cell r="B36">
            <v>17</v>
          </cell>
          <cell r="C36" t="str">
            <v>Circuit Breakers</v>
          </cell>
          <cell r="D36" t="str">
            <v>132 kV (OBR30) Reyrolle CBs</v>
          </cell>
          <cell r="E36" t="str">
            <v>Replacement</v>
          </cell>
          <cell r="F36" t="str">
            <v>Replace all of this type</v>
          </cell>
          <cell r="G36" t="str">
            <v>C</v>
          </cell>
          <cell r="H36" t="str">
            <v>R</v>
          </cell>
          <cell r="I36">
            <v>1995</v>
          </cell>
          <cell r="J36" t="str">
            <v>Asset Managers</v>
          </cell>
          <cell r="K36" t="str">
            <v>June, 2004</v>
          </cell>
          <cell r="M36">
            <v>5</v>
          </cell>
          <cell r="N36">
            <v>0</v>
          </cell>
          <cell r="O36">
            <v>10</v>
          </cell>
          <cell r="P36">
            <v>10</v>
          </cell>
          <cell r="Q36">
            <v>3</v>
          </cell>
        </row>
        <row r="37">
          <cell r="B37">
            <v>18</v>
          </cell>
          <cell r="C37" t="str">
            <v>Circuit Breakers</v>
          </cell>
          <cell r="D37" t="str">
            <v>132 kV AEG WM5077</v>
          </cell>
          <cell r="E37" t="str">
            <v>Replacement</v>
          </cell>
          <cell r="F37" t="str">
            <v>Replace all of this type</v>
          </cell>
          <cell r="G37" t="str">
            <v>C</v>
          </cell>
          <cell r="H37" t="str">
            <v>R</v>
          </cell>
          <cell r="I37">
            <v>1995</v>
          </cell>
          <cell r="J37" t="str">
            <v>Asset Managers</v>
          </cell>
          <cell r="K37" t="str">
            <v>June, 2005</v>
          </cell>
          <cell r="M37">
            <v>0</v>
          </cell>
          <cell r="N37">
            <v>0</v>
          </cell>
          <cell r="O37">
            <v>8</v>
          </cell>
          <cell r="P37">
            <v>8</v>
          </cell>
          <cell r="Q37">
            <v>3</v>
          </cell>
        </row>
        <row r="38">
          <cell r="B38">
            <v>19</v>
          </cell>
          <cell r="C38" t="str">
            <v>Circuit Breakers</v>
          </cell>
          <cell r="D38" t="str">
            <v>66kV Oerlikon TOF60.6</v>
          </cell>
          <cell r="E38" t="str">
            <v>Replacement</v>
          </cell>
          <cell r="F38" t="str">
            <v>Replace all of this type</v>
          </cell>
          <cell r="G38" t="str">
            <v>C</v>
          </cell>
          <cell r="H38" t="str">
            <v>R</v>
          </cell>
          <cell r="I38">
            <v>1995</v>
          </cell>
          <cell r="J38" t="str">
            <v>Asset Managers</v>
          </cell>
          <cell r="K38">
            <v>38139</v>
          </cell>
          <cell r="M38">
            <v>0</v>
          </cell>
          <cell r="N38">
            <v>0</v>
          </cell>
          <cell r="O38">
            <v>8</v>
          </cell>
          <cell r="P38">
            <v>8</v>
          </cell>
          <cell r="Q38">
            <v>3</v>
          </cell>
        </row>
        <row r="39">
          <cell r="B39">
            <v>20</v>
          </cell>
          <cell r="C39" t="str">
            <v>Circuit Breakers</v>
          </cell>
          <cell r="D39" t="str">
            <v xml:space="preserve">33kV Westinghouse GC </v>
          </cell>
          <cell r="E39" t="str">
            <v>Replacement</v>
          </cell>
          <cell r="F39" t="str">
            <v>Replace if no DDF Point</v>
          </cell>
          <cell r="G39" t="str">
            <v>C</v>
          </cell>
          <cell r="H39" t="str">
            <v>R</v>
          </cell>
          <cell r="I39">
            <v>2001</v>
          </cell>
          <cell r="J39" t="str">
            <v>Asset Managers</v>
          </cell>
          <cell r="K39">
            <v>38504</v>
          </cell>
          <cell r="L39" t="str">
            <v>No completion date</v>
          </cell>
          <cell r="M39">
            <v>8</v>
          </cell>
          <cell r="N39">
            <v>2</v>
          </cell>
          <cell r="O39">
            <v>8</v>
          </cell>
          <cell r="P39">
            <v>5</v>
          </cell>
          <cell r="Q39">
            <v>2</v>
          </cell>
        </row>
        <row r="40">
          <cell r="B40">
            <v>20.100000000000001</v>
          </cell>
          <cell r="C40" t="str">
            <v>Circuit Breakers</v>
          </cell>
          <cell r="D40" t="str">
            <v xml:space="preserve">33kV Westinghouse GC </v>
          </cell>
          <cell r="E40" t="str">
            <v>Replacement</v>
          </cell>
          <cell r="F40" t="str">
            <v>Replace all of this type</v>
          </cell>
          <cell r="G40" t="str">
            <v>C</v>
          </cell>
          <cell r="H40" t="str">
            <v>R</v>
          </cell>
          <cell r="I40">
            <v>2004</v>
          </cell>
          <cell r="J40" t="str">
            <v>Asset Managers</v>
          </cell>
          <cell r="K40" t="str">
            <v>June, 2007</v>
          </cell>
          <cell r="M40">
            <v>5</v>
          </cell>
          <cell r="N40">
            <v>2</v>
          </cell>
          <cell r="O40">
            <v>8</v>
          </cell>
          <cell r="P40">
            <v>5</v>
          </cell>
          <cell r="Q40">
            <v>2</v>
          </cell>
        </row>
        <row r="41">
          <cell r="B41">
            <v>21</v>
          </cell>
          <cell r="C41" t="str">
            <v>Circuit Breakers</v>
          </cell>
          <cell r="D41" t="str">
            <v>22kv Sace</v>
          </cell>
          <cell r="E41" t="str">
            <v>Replacement</v>
          </cell>
          <cell r="F41" t="str">
            <v>Replace all of this type</v>
          </cell>
          <cell r="G41" t="str">
            <v>C</v>
          </cell>
          <cell r="H41" t="str">
            <v>R</v>
          </cell>
          <cell r="I41">
            <v>1998</v>
          </cell>
          <cell r="J41" t="str">
            <v>Asset Managers</v>
          </cell>
          <cell r="K41" t="str">
            <v>June, 2005</v>
          </cell>
          <cell r="M41">
            <v>0</v>
          </cell>
          <cell r="N41">
            <v>0</v>
          </cell>
          <cell r="O41">
            <v>8</v>
          </cell>
          <cell r="P41">
            <v>8</v>
          </cell>
          <cell r="Q41">
            <v>3</v>
          </cell>
        </row>
        <row r="42">
          <cell r="B42">
            <v>22</v>
          </cell>
          <cell r="C42" t="str">
            <v>Circuit Breakers</v>
          </cell>
          <cell r="D42" t="str">
            <v>132kV Galileo OCERD 150</v>
          </cell>
          <cell r="E42" t="str">
            <v>Replacement</v>
          </cell>
          <cell r="F42" t="str">
            <v>Replace all of this type</v>
          </cell>
          <cell r="G42" t="str">
            <v>C</v>
          </cell>
          <cell r="H42" t="str">
            <v>R</v>
          </cell>
          <cell r="I42">
            <v>1998</v>
          </cell>
          <cell r="J42" t="str">
            <v>Asset Managers</v>
          </cell>
          <cell r="K42" t="str">
            <v>June, 2005</v>
          </cell>
          <cell r="M42">
            <v>0</v>
          </cell>
          <cell r="N42">
            <v>10</v>
          </cell>
          <cell r="O42">
            <v>5</v>
          </cell>
          <cell r="P42">
            <v>5</v>
          </cell>
          <cell r="Q42">
            <v>3</v>
          </cell>
        </row>
        <row r="43">
          <cell r="B43">
            <v>23</v>
          </cell>
          <cell r="C43" t="str">
            <v>Circuit Breakers</v>
          </cell>
          <cell r="D43" t="str">
            <v>Oerlikon FS13C3.1 &amp; FR</v>
          </cell>
          <cell r="E43" t="str">
            <v>Replacement</v>
          </cell>
          <cell r="F43" t="str">
            <v>Replace all of this type</v>
          </cell>
          <cell r="G43" t="str">
            <v>C</v>
          </cell>
          <cell r="H43" t="str">
            <v>R</v>
          </cell>
          <cell r="I43">
            <v>1995</v>
          </cell>
          <cell r="J43" t="str">
            <v>Asset Managers</v>
          </cell>
          <cell r="K43" t="str">
            <v>June, 2005</v>
          </cell>
          <cell r="M43">
            <v>0</v>
          </cell>
          <cell r="N43">
            <v>0</v>
          </cell>
          <cell r="O43">
            <v>8</v>
          </cell>
          <cell r="P43">
            <v>8</v>
          </cell>
          <cell r="Q43">
            <v>3</v>
          </cell>
        </row>
        <row r="44">
          <cell r="B44">
            <v>24</v>
          </cell>
          <cell r="C44" t="str">
            <v>Circuit Breakers</v>
          </cell>
          <cell r="D44" t="str">
            <v xml:space="preserve">BTH 66kV </v>
          </cell>
          <cell r="E44" t="str">
            <v>Replacement</v>
          </cell>
          <cell r="F44" t="str">
            <v>Replace all of this type</v>
          </cell>
          <cell r="G44" t="str">
            <v>C</v>
          </cell>
          <cell r="H44" t="str">
            <v>R</v>
          </cell>
          <cell r="I44">
            <v>2000</v>
          </cell>
          <cell r="J44" t="str">
            <v>Asset Managers</v>
          </cell>
          <cell r="K44" t="str">
            <v>June, 2005</v>
          </cell>
          <cell r="M44">
            <v>5</v>
          </cell>
          <cell r="N44">
            <v>2</v>
          </cell>
          <cell r="O44">
            <v>8</v>
          </cell>
          <cell r="P44">
            <v>5</v>
          </cell>
          <cell r="Q44">
            <v>3</v>
          </cell>
        </row>
        <row r="45">
          <cell r="B45">
            <v>25</v>
          </cell>
          <cell r="C45" t="str">
            <v>Circuit Breakers</v>
          </cell>
          <cell r="D45" t="str">
            <v>Reyrolle 132kV OS</v>
          </cell>
          <cell r="E45" t="str">
            <v>Replacement</v>
          </cell>
          <cell r="F45" t="str">
            <v>Replace all of this type</v>
          </cell>
          <cell r="G45" t="str">
            <v>C</v>
          </cell>
          <cell r="H45" t="str">
            <v>R</v>
          </cell>
          <cell r="I45">
            <v>2000</v>
          </cell>
          <cell r="J45" t="str">
            <v>Asset Managers</v>
          </cell>
          <cell r="K45" t="str">
            <v>June,2005</v>
          </cell>
          <cell r="M45">
            <v>0</v>
          </cell>
          <cell r="N45">
            <v>0</v>
          </cell>
          <cell r="O45">
            <v>8</v>
          </cell>
          <cell r="P45">
            <v>8</v>
          </cell>
          <cell r="Q45">
            <v>2</v>
          </cell>
        </row>
        <row r="46">
          <cell r="B46">
            <v>26</v>
          </cell>
          <cell r="C46" t="str">
            <v>Circuit Breakers</v>
          </cell>
          <cell r="D46" t="str">
            <v>ASEA 132kV HKEY</v>
          </cell>
          <cell r="E46" t="str">
            <v>Replacement</v>
          </cell>
          <cell r="F46" t="str">
            <v>Replace all of this type</v>
          </cell>
          <cell r="G46" t="str">
            <v>C</v>
          </cell>
          <cell r="H46" t="str">
            <v>R</v>
          </cell>
          <cell r="I46">
            <v>2000</v>
          </cell>
          <cell r="J46" t="str">
            <v>Asset Managers</v>
          </cell>
          <cell r="K46" t="str">
            <v>June, 2011</v>
          </cell>
          <cell r="M46">
            <v>0</v>
          </cell>
          <cell r="N46">
            <v>0</v>
          </cell>
          <cell r="O46">
            <v>8</v>
          </cell>
          <cell r="P46">
            <v>8</v>
          </cell>
          <cell r="Q46">
            <v>2</v>
          </cell>
        </row>
        <row r="47">
          <cell r="B47">
            <v>27</v>
          </cell>
          <cell r="C47" t="str">
            <v>Circuit Breakers</v>
          </cell>
          <cell r="D47" t="str">
            <v>ASEA 66kV HKEY</v>
          </cell>
          <cell r="E47" t="str">
            <v>Replacement</v>
          </cell>
          <cell r="F47" t="str">
            <v>Replace all of this type</v>
          </cell>
          <cell r="G47" t="str">
            <v>C</v>
          </cell>
          <cell r="H47" t="str">
            <v>R</v>
          </cell>
          <cell r="I47">
            <v>2000</v>
          </cell>
          <cell r="J47" t="str">
            <v>Asset Managers</v>
          </cell>
          <cell r="K47" t="str">
            <v>June, 2007</v>
          </cell>
          <cell r="M47">
            <v>0</v>
          </cell>
          <cell r="N47">
            <v>0</v>
          </cell>
          <cell r="O47">
            <v>8</v>
          </cell>
          <cell r="P47">
            <v>8</v>
          </cell>
          <cell r="Q47">
            <v>1</v>
          </cell>
        </row>
        <row r="48">
          <cell r="B48">
            <v>28</v>
          </cell>
          <cell r="C48" t="str">
            <v>Circuit Breakers</v>
          </cell>
          <cell r="D48" t="str">
            <v>Brown Boveri 66kV ELF</v>
          </cell>
          <cell r="E48" t="str">
            <v>Replacement</v>
          </cell>
          <cell r="F48" t="str">
            <v>Replace all of this type</v>
          </cell>
          <cell r="G48" t="str">
            <v>C</v>
          </cell>
          <cell r="H48" t="str">
            <v>R</v>
          </cell>
          <cell r="I48">
            <v>2000</v>
          </cell>
          <cell r="J48" t="str">
            <v>Asset Managers</v>
          </cell>
          <cell r="K48" t="str">
            <v>June, 2013</v>
          </cell>
          <cell r="M48">
            <v>0</v>
          </cell>
          <cell r="N48">
            <v>0</v>
          </cell>
          <cell r="O48">
            <v>8</v>
          </cell>
          <cell r="P48">
            <v>8</v>
          </cell>
          <cell r="Q48">
            <v>3</v>
          </cell>
        </row>
        <row r="49">
          <cell r="B49">
            <v>29</v>
          </cell>
          <cell r="C49" t="str">
            <v>Circuit Breakers</v>
          </cell>
          <cell r="D49" t="str">
            <v>SF6 CBs</v>
          </cell>
          <cell r="E49" t="str">
            <v>Other</v>
          </cell>
          <cell r="F49" t="str">
            <v>Inspection of Nominated CBs</v>
          </cell>
          <cell r="G49" t="str">
            <v>O</v>
          </cell>
          <cell r="H49" t="str">
            <v>I</v>
          </cell>
          <cell r="I49">
            <v>2000</v>
          </cell>
          <cell r="J49" t="str">
            <v>SSE</v>
          </cell>
          <cell r="K49" t="str">
            <v>Recurrent Each April</v>
          </cell>
          <cell r="M49">
            <v>0</v>
          </cell>
          <cell r="N49">
            <v>0</v>
          </cell>
          <cell r="O49">
            <v>8</v>
          </cell>
          <cell r="P49">
            <v>0</v>
          </cell>
          <cell r="Q49">
            <v>3</v>
          </cell>
        </row>
        <row r="50">
          <cell r="B50">
            <v>30</v>
          </cell>
          <cell r="C50" t="str">
            <v>Circuit Breakers</v>
          </cell>
          <cell r="D50" t="str">
            <v>AEI 33kV Bulk Oil</v>
          </cell>
          <cell r="E50" t="str">
            <v>Replacement</v>
          </cell>
          <cell r="F50" t="str">
            <v>Replace all of this type</v>
          </cell>
          <cell r="G50" t="str">
            <v>C</v>
          </cell>
          <cell r="H50" t="str">
            <v>R</v>
          </cell>
          <cell r="I50">
            <v>2001</v>
          </cell>
          <cell r="J50" t="str">
            <v>Asset Managers</v>
          </cell>
          <cell r="K50">
            <v>39417</v>
          </cell>
          <cell r="M50">
            <v>5</v>
          </cell>
          <cell r="N50">
            <v>2</v>
          </cell>
          <cell r="O50">
            <v>8</v>
          </cell>
          <cell r="P50">
            <v>5</v>
          </cell>
          <cell r="Q50">
            <v>2</v>
          </cell>
        </row>
        <row r="51">
          <cell r="B51">
            <v>31</v>
          </cell>
          <cell r="C51" t="str">
            <v>Circuit Breakers</v>
          </cell>
          <cell r="D51" t="str">
            <v>ABB 132kV HLD</v>
          </cell>
          <cell r="E51" t="str">
            <v>Replacement</v>
          </cell>
          <cell r="F51" t="str">
            <v>Replace all of this type</v>
          </cell>
          <cell r="G51" t="str">
            <v>C</v>
          </cell>
          <cell r="H51" t="str">
            <v>R</v>
          </cell>
          <cell r="I51">
            <v>2004</v>
          </cell>
          <cell r="J51" t="str">
            <v>Asset Managers</v>
          </cell>
          <cell r="K51">
            <v>42887</v>
          </cell>
          <cell r="M51">
            <v>0</v>
          </cell>
          <cell r="N51">
            <v>0</v>
          </cell>
          <cell r="O51">
            <v>8</v>
          </cell>
          <cell r="P51">
            <v>8</v>
          </cell>
          <cell r="Q51">
            <v>1</v>
          </cell>
        </row>
        <row r="52">
          <cell r="B52">
            <v>32</v>
          </cell>
          <cell r="C52" t="str">
            <v>Circuit Breakers</v>
          </cell>
          <cell r="D52" t="str">
            <v>DELLE 66kV HPGE</v>
          </cell>
          <cell r="E52" t="str">
            <v>Replacement</v>
          </cell>
          <cell r="F52" t="str">
            <v>Replace all of this type</v>
          </cell>
          <cell r="G52" t="str">
            <v>C</v>
          </cell>
          <cell r="H52" t="str">
            <v>R</v>
          </cell>
          <cell r="I52">
            <v>2004</v>
          </cell>
          <cell r="J52" t="str">
            <v>Asset Managers</v>
          </cell>
          <cell r="K52">
            <v>42887</v>
          </cell>
          <cell r="M52">
            <v>0</v>
          </cell>
          <cell r="N52">
            <v>0</v>
          </cell>
          <cell r="O52">
            <v>8</v>
          </cell>
          <cell r="P52">
            <v>8</v>
          </cell>
          <cell r="Q52">
            <v>1</v>
          </cell>
        </row>
        <row r="53">
          <cell r="B53">
            <v>33</v>
          </cell>
          <cell r="C53" t="str">
            <v>Circuit Breakers</v>
          </cell>
          <cell r="D53" t="str">
            <v>Merlin Gerin FA1</v>
          </cell>
          <cell r="E53" t="str">
            <v>Replacement</v>
          </cell>
          <cell r="F53" t="str">
            <v>Assess for Replacement Strategy</v>
          </cell>
          <cell r="G53" t="str">
            <v>O</v>
          </cell>
          <cell r="H53" t="str">
            <v>I</v>
          </cell>
          <cell r="I53">
            <v>2002</v>
          </cell>
          <cell r="J53" t="str">
            <v>SSE</v>
          </cell>
          <cell r="K53">
            <v>39052</v>
          </cell>
          <cell r="M53">
            <v>0</v>
          </cell>
          <cell r="N53">
            <v>0</v>
          </cell>
          <cell r="O53">
            <v>8</v>
          </cell>
          <cell r="P53">
            <v>8</v>
          </cell>
          <cell r="Q53">
            <v>3</v>
          </cell>
        </row>
        <row r="54">
          <cell r="B54">
            <v>34</v>
          </cell>
          <cell r="C54" t="str">
            <v>Circuit Breakers</v>
          </cell>
          <cell r="D54" t="str">
            <v>Merlin Gerin FA2</v>
          </cell>
          <cell r="E54" t="str">
            <v>Replacement</v>
          </cell>
          <cell r="F54" t="str">
            <v>Assess for Replacement Strategy</v>
          </cell>
          <cell r="G54" t="str">
            <v>O</v>
          </cell>
          <cell r="H54" t="str">
            <v>I</v>
          </cell>
          <cell r="I54">
            <v>2002</v>
          </cell>
          <cell r="J54" t="str">
            <v>SSE</v>
          </cell>
          <cell r="K54">
            <v>38687</v>
          </cell>
          <cell r="M54">
            <v>0</v>
          </cell>
          <cell r="N54">
            <v>0</v>
          </cell>
          <cell r="O54">
            <v>8</v>
          </cell>
          <cell r="P54">
            <v>8</v>
          </cell>
          <cell r="Q54">
            <v>3</v>
          </cell>
        </row>
        <row r="55">
          <cell r="B55">
            <v>35</v>
          </cell>
          <cell r="C55" t="str">
            <v>Circuit Breakers</v>
          </cell>
          <cell r="D55" t="str">
            <v>Merlin Gerin FA4</v>
          </cell>
          <cell r="E55" t="str">
            <v>Replacement</v>
          </cell>
          <cell r="F55" t="str">
            <v>Assess for Replacement Strategy</v>
          </cell>
          <cell r="G55" t="str">
            <v>O</v>
          </cell>
          <cell r="H55" t="str">
            <v>I</v>
          </cell>
          <cell r="I55">
            <v>2002</v>
          </cell>
          <cell r="J55" t="str">
            <v>SSE</v>
          </cell>
          <cell r="K55">
            <v>38687</v>
          </cell>
          <cell r="M55">
            <v>0</v>
          </cell>
          <cell r="N55">
            <v>0</v>
          </cell>
          <cell r="O55">
            <v>8</v>
          </cell>
          <cell r="P55">
            <v>8</v>
          </cell>
          <cell r="Q55">
            <v>3</v>
          </cell>
        </row>
        <row r="56">
          <cell r="B56">
            <v>36</v>
          </cell>
          <cell r="C56" t="str">
            <v>Circuit Breakers</v>
          </cell>
          <cell r="D56" t="str">
            <v>Merlin Gerin PFA</v>
          </cell>
          <cell r="E56" t="str">
            <v>Replacement</v>
          </cell>
          <cell r="F56" t="str">
            <v>Assess for Replacement Strategy</v>
          </cell>
          <cell r="G56" t="str">
            <v>O</v>
          </cell>
          <cell r="H56" t="str">
            <v>I</v>
          </cell>
          <cell r="I56">
            <v>2002</v>
          </cell>
          <cell r="J56" t="str">
            <v>SSE</v>
          </cell>
          <cell r="K56">
            <v>39052</v>
          </cell>
          <cell r="M56">
            <v>0</v>
          </cell>
          <cell r="N56">
            <v>0</v>
          </cell>
          <cell r="O56">
            <v>8</v>
          </cell>
          <cell r="P56">
            <v>8</v>
          </cell>
          <cell r="Q56">
            <v>3</v>
          </cell>
        </row>
        <row r="57">
          <cell r="B57">
            <v>37</v>
          </cell>
          <cell r="C57" t="str">
            <v>Circuit Breakers</v>
          </cell>
          <cell r="D57" t="str">
            <v>330kv Sprecher HPF515Q6</v>
          </cell>
          <cell r="E57" t="str">
            <v>Replacement</v>
          </cell>
          <cell r="F57" t="str">
            <v>Assess for Replacement Strategy</v>
          </cell>
          <cell r="G57" t="str">
            <v>O</v>
          </cell>
          <cell r="H57" t="str">
            <v>I</v>
          </cell>
          <cell r="I57">
            <v>2002</v>
          </cell>
          <cell r="J57" t="str">
            <v>SSE</v>
          </cell>
          <cell r="K57">
            <v>38687</v>
          </cell>
          <cell r="M57">
            <v>0</v>
          </cell>
          <cell r="N57">
            <v>0</v>
          </cell>
          <cell r="O57">
            <v>8</v>
          </cell>
          <cell r="P57">
            <v>8</v>
          </cell>
          <cell r="Q57">
            <v>3</v>
          </cell>
        </row>
        <row r="58">
          <cell r="B58">
            <v>38</v>
          </cell>
          <cell r="C58" t="str">
            <v>Instrument Transformers</v>
          </cell>
          <cell r="D58" t="str">
            <v>Its that cannot be sampled</v>
          </cell>
          <cell r="E58" t="str">
            <v>Replacement</v>
          </cell>
          <cell r="F58" t="str">
            <v>Replace all instrument transformers that cannot be sampled to meet the requirements of the maintenance policy</v>
          </cell>
          <cell r="G58" t="str">
            <v>C</v>
          </cell>
          <cell r="H58" t="str">
            <v>R</v>
          </cell>
          <cell r="I58">
            <v>1994</v>
          </cell>
          <cell r="J58" t="str">
            <v>Asset Managers</v>
          </cell>
          <cell r="K58" t="str">
            <v xml:space="preserve"> dec2008</v>
          </cell>
          <cell r="M58">
            <v>8</v>
          </cell>
          <cell r="N58">
            <v>5</v>
          </cell>
          <cell r="O58">
            <v>8</v>
          </cell>
          <cell r="P58">
            <v>5</v>
          </cell>
          <cell r="Q58">
            <v>3</v>
          </cell>
        </row>
        <row r="59">
          <cell r="B59">
            <v>39</v>
          </cell>
          <cell r="C59" t="str">
            <v>Instrument Transformers</v>
          </cell>
          <cell r="D59" t="str">
            <v>High DGA ITs - 220kV and above</v>
          </cell>
          <cell r="E59" t="str">
            <v>Replacement</v>
          </cell>
          <cell r="F59" t="str">
            <v>Assess and Replace as required</v>
          </cell>
          <cell r="G59" t="str">
            <v>C</v>
          </cell>
          <cell r="H59" t="str">
            <v>C</v>
          </cell>
          <cell r="I59">
            <v>1994</v>
          </cell>
          <cell r="J59" t="str">
            <v>Asset Managers</v>
          </cell>
          <cell r="K59" t="str">
            <v>Recurrent</v>
          </cell>
          <cell r="M59">
            <v>10</v>
          </cell>
          <cell r="N59">
            <v>5</v>
          </cell>
          <cell r="O59">
            <v>8</v>
          </cell>
          <cell r="P59">
            <v>5</v>
          </cell>
          <cell r="Q59" t="str">
            <v>1           (one business case for these strategies)</v>
          </cell>
        </row>
        <row r="60">
          <cell r="B60">
            <v>39</v>
          </cell>
          <cell r="C60" t="str">
            <v>Instrument Transformers</v>
          </cell>
          <cell r="D60" t="str">
            <v>High DGA ITs - 220kV and above</v>
          </cell>
          <cell r="E60" t="str">
            <v>Replacement</v>
          </cell>
          <cell r="F60" t="str">
            <v>Make budget provision for unidentified replacements based on historical replacement rates</v>
          </cell>
          <cell r="G60" t="str">
            <v>C</v>
          </cell>
          <cell r="H60" t="str">
            <v>C</v>
          </cell>
          <cell r="J60" t="str">
            <v>SSE</v>
          </cell>
          <cell r="K60" t="str">
            <v>Recurrent</v>
          </cell>
          <cell r="M60">
            <v>10</v>
          </cell>
          <cell r="N60">
            <v>5</v>
          </cell>
          <cell r="O60">
            <v>8</v>
          </cell>
          <cell r="P60">
            <v>5</v>
          </cell>
          <cell r="Q60" t="str">
            <v>2           (one business case for these strategies)</v>
          </cell>
        </row>
        <row r="61">
          <cell r="B61">
            <v>40</v>
          </cell>
          <cell r="C61" t="str">
            <v>Instrument Transformers</v>
          </cell>
          <cell r="D61" t="str">
            <v xml:space="preserve">High DGA ITs - 132kV </v>
          </cell>
          <cell r="E61" t="str">
            <v>Replacement</v>
          </cell>
          <cell r="F61" t="str">
            <v>Assess and Replace as required</v>
          </cell>
          <cell r="G61" t="str">
            <v>C</v>
          </cell>
          <cell r="H61" t="str">
            <v>C</v>
          </cell>
          <cell r="I61">
            <v>1994</v>
          </cell>
          <cell r="J61" t="str">
            <v>Asset Managers</v>
          </cell>
          <cell r="K61" t="str">
            <v>Recurrent</v>
          </cell>
          <cell r="M61">
            <v>10</v>
          </cell>
          <cell r="N61">
            <v>5</v>
          </cell>
          <cell r="O61">
            <v>8</v>
          </cell>
          <cell r="P61">
            <v>5</v>
          </cell>
          <cell r="Q61" t="str">
            <v>3           (one business case for these strategies)</v>
          </cell>
        </row>
        <row r="62">
          <cell r="B62">
            <v>40</v>
          </cell>
          <cell r="C62" t="str">
            <v>Instrument Transformers</v>
          </cell>
          <cell r="D62" t="str">
            <v xml:space="preserve">High DGA ITs - 132kV </v>
          </cell>
          <cell r="E62" t="str">
            <v>Replacement</v>
          </cell>
          <cell r="F62" t="str">
            <v>Make budget provision for unidentified replacements based on historical replacement rates</v>
          </cell>
          <cell r="G62" t="str">
            <v>C</v>
          </cell>
          <cell r="H62" t="str">
            <v>C</v>
          </cell>
          <cell r="J62" t="str">
            <v>SSE</v>
          </cell>
          <cell r="K62" t="str">
            <v>Recurrent</v>
          </cell>
          <cell r="M62">
            <v>10</v>
          </cell>
          <cell r="N62">
            <v>5</v>
          </cell>
          <cell r="O62">
            <v>8</v>
          </cell>
          <cell r="P62">
            <v>5</v>
          </cell>
          <cell r="Q62" t="str">
            <v>4           (one business case for these strategies)</v>
          </cell>
        </row>
        <row r="63">
          <cell r="B63">
            <v>41</v>
          </cell>
          <cell r="C63" t="str">
            <v>Instrument Transformers</v>
          </cell>
          <cell r="D63" t="str">
            <v>High DGA ITs - 66kV and below</v>
          </cell>
          <cell r="E63" t="str">
            <v>Replacement</v>
          </cell>
          <cell r="F63" t="str">
            <v>Assess and Replace as required</v>
          </cell>
          <cell r="G63" t="str">
            <v>C</v>
          </cell>
          <cell r="H63" t="str">
            <v>C</v>
          </cell>
          <cell r="I63">
            <v>1994</v>
          </cell>
          <cell r="J63" t="str">
            <v>Asset Managers</v>
          </cell>
          <cell r="K63" t="str">
            <v>Recurrent</v>
          </cell>
          <cell r="M63">
            <v>10</v>
          </cell>
          <cell r="N63">
            <v>5</v>
          </cell>
          <cell r="O63">
            <v>8</v>
          </cell>
          <cell r="P63">
            <v>5</v>
          </cell>
          <cell r="Q63" t="str">
            <v>5           (one business case for these strategies)</v>
          </cell>
        </row>
        <row r="64">
          <cell r="B64">
            <v>41</v>
          </cell>
          <cell r="C64" t="str">
            <v>Instrument Transformers</v>
          </cell>
          <cell r="D64" t="str">
            <v>High DGA ITs - 66kV and below</v>
          </cell>
          <cell r="E64" t="str">
            <v>Replacement</v>
          </cell>
          <cell r="F64" t="str">
            <v>Make budget provision for unidentified replacements based on historical replacement rates</v>
          </cell>
          <cell r="G64" t="str">
            <v>C</v>
          </cell>
          <cell r="H64" t="str">
            <v>C</v>
          </cell>
          <cell r="J64" t="str">
            <v>SSE</v>
          </cell>
          <cell r="K64" t="str">
            <v>Recurrent</v>
          </cell>
          <cell r="M64">
            <v>10</v>
          </cell>
          <cell r="N64">
            <v>5</v>
          </cell>
          <cell r="O64">
            <v>8</v>
          </cell>
          <cell r="P64">
            <v>5</v>
          </cell>
          <cell r="Q64" t="str">
            <v>6           (one business case for these strategies)</v>
          </cell>
        </row>
        <row r="65">
          <cell r="B65">
            <v>42</v>
          </cell>
          <cell r="C65" t="str">
            <v>Instrument Transformers</v>
          </cell>
          <cell r="D65" t="str">
            <v>Tyree Contract 2794 (with on-line monitoring)</v>
          </cell>
          <cell r="E65" t="str">
            <v>Other</v>
          </cell>
          <cell r="F65" t="str">
            <v>Assess effectiveness and reliability of OLM</v>
          </cell>
          <cell r="G65" t="str">
            <v>C</v>
          </cell>
          <cell r="H65" t="str">
            <v>I</v>
          </cell>
          <cell r="I65">
            <v>2000</v>
          </cell>
          <cell r="J65" t="str">
            <v>AM/Central, AM/Northern</v>
          </cell>
          <cell r="K65" t="str">
            <v>Recurrent</v>
          </cell>
          <cell r="M65">
            <v>8</v>
          </cell>
          <cell r="N65">
            <v>5</v>
          </cell>
          <cell r="O65">
            <v>8</v>
          </cell>
          <cell r="P65">
            <v>5</v>
          </cell>
          <cell r="Q65" t="str">
            <v>NB</v>
          </cell>
        </row>
        <row r="66">
          <cell r="B66">
            <v>42</v>
          </cell>
          <cell r="C66" t="str">
            <v>Instrument Transformers</v>
          </cell>
          <cell r="D66" t="str">
            <v>Tyree Contract 2794 (without on-line monitoring)</v>
          </cell>
          <cell r="E66" t="str">
            <v>Replacement</v>
          </cell>
          <cell r="F66" t="str">
            <v>Replace all of this type without on-line monitoring</v>
          </cell>
          <cell r="G66" t="str">
            <v>C</v>
          </cell>
          <cell r="H66" t="str">
            <v>R</v>
          </cell>
          <cell r="I66">
            <v>2000</v>
          </cell>
          <cell r="J66" t="str">
            <v>Asset Managers</v>
          </cell>
          <cell r="M66">
            <v>8</v>
          </cell>
          <cell r="N66">
            <v>5</v>
          </cell>
          <cell r="O66">
            <v>8</v>
          </cell>
          <cell r="P66">
            <v>5</v>
          </cell>
          <cell r="Q66" t="str">
            <v>NB</v>
          </cell>
        </row>
        <row r="67">
          <cell r="B67">
            <v>43</v>
          </cell>
          <cell r="C67" t="str">
            <v>Instrument Transformers</v>
          </cell>
          <cell r="D67" t="str">
            <v>Tyree Contract 3113 (without OLM)</v>
          </cell>
          <cell r="E67" t="str">
            <v>Other</v>
          </cell>
          <cell r="F67" t="str">
            <v>Carry out 6-monthly oil sampling</v>
          </cell>
          <cell r="G67" t="str">
            <v>C</v>
          </cell>
          <cell r="H67" t="str">
            <v>M</v>
          </cell>
          <cell r="I67">
            <v>2000</v>
          </cell>
          <cell r="J67" t="str">
            <v>Asset Managers</v>
          </cell>
          <cell r="K67" t="str">
            <v>Ongoing</v>
          </cell>
          <cell r="M67">
            <v>8</v>
          </cell>
          <cell r="N67">
            <v>5</v>
          </cell>
          <cell r="O67">
            <v>8</v>
          </cell>
          <cell r="P67">
            <v>5</v>
          </cell>
          <cell r="Q67" t="str">
            <v>NB</v>
          </cell>
        </row>
        <row r="68">
          <cell r="B68">
            <v>43</v>
          </cell>
          <cell r="C68" t="str">
            <v>Instrument Transformers</v>
          </cell>
          <cell r="D68" t="str">
            <v>Tyree Contract 3113 (without OLM)</v>
          </cell>
          <cell r="E68" t="str">
            <v>Replacement</v>
          </cell>
          <cell r="F68" t="str">
            <v>Replace</v>
          </cell>
          <cell r="G68" t="str">
            <v>C</v>
          </cell>
          <cell r="H68" t="str">
            <v>R</v>
          </cell>
          <cell r="I68">
            <v>2000</v>
          </cell>
          <cell r="J68" t="str">
            <v>Asset Managers</v>
          </cell>
          <cell r="K68">
            <v>38139</v>
          </cell>
          <cell r="M68">
            <v>8</v>
          </cell>
          <cell r="N68">
            <v>5</v>
          </cell>
          <cell r="O68">
            <v>8</v>
          </cell>
          <cell r="P68">
            <v>5</v>
          </cell>
          <cell r="Q68" t="str">
            <v>NB</v>
          </cell>
        </row>
        <row r="69">
          <cell r="B69">
            <v>43</v>
          </cell>
          <cell r="C69" t="str">
            <v>Instrument Transformers</v>
          </cell>
          <cell r="D69" t="str">
            <v>Tyree Contract 3113 (with OLM)</v>
          </cell>
          <cell r="E69" t="str">
            <v>Other</v>
          </cell>
          <cell r="F69" t="str">
            <v>Assess effectiveness and reliability of OLM</v>
          </cell>
          <cell r="G69" t="str">
            <v>C</v>
          </cell>
          <cell r="H69" t="str">
            <v>I</v>
          </cell>
          <cell r="I69">
            <v>2000</v>
          </cell>
          <cell r="J69" t="str">
            <v>AM/Central</v>
          </cell>
          <cell r="M69">
            <v>8</v>
          </cell>
          <cell r="N69">
            <v>5</v>
          </cell>
          <cell r="O69">
            <v>8</v>
          </cell>
          <cell r="P69">
            <v>5</v>
          </cell>
          <cell r="Q69" t="str">
            <v>NB</v>
          </cell>
        </row>
        <row r="70">
          <cell r="B70">
            <v>43</v>
          </cell>
          <cell r="C70" t="str">
            <v>Instrument Transformers</v>
          </cell>
          <cell r="D70" t="str">
            <v>Tyree Contract 3113 (with OLM)</v>
          </cell>
          <cell r="E70" t="str">
            <v>Other</v>
          </cell>
          <cell r="F70" t="str">
            <v>Annual DGA testing?</v>
          </cell>
          <cell r="G70" t="str">
            <v>C</v>
          </cell>
          <cell r="H70" t="str">
            <v>I</v>
          </cell>
          <cell r="I70">
            <v>2000</v>
          </cell>
          <cell r="J70" t="str">
            <v>AM/Central</v>
          </cell>
          <cell r="M70">
            <v>8</v>
          </cell>
          <cell r="N70">
            <v>5</v>
          </cell>
          <cell r="O70">
            <v>8</v>
          </cell>
          <cell r="P70">
            <v>5</v>
          </cell>
          <cell r="Q70" t="str">
            <v>NB</v>
          </cell>
        </row>
        <row r="71">
          <cell r="B71">
            <v>44</v>
          </cell>
          <cell r="C71" t="str">
            <v>Instrument Transformers</v>
          </cell>
          <cell r="D71" t="str">
            <v>Tyree Contract 2909 (without OLM)</v>
          </cell>
          <cell r="E71" t="str">
            <v>Other</v>
          </cell>
          <cell r="F71" t="str">
            <v>Assess effectiveness and reliability of OLM</v>
          </cell>
          <cell r="G71" t="str">
            <v>C</v>
          </cell>
          <cell r="M71">
            <v>8</v>
          </cell>
          <cell r="N71">
            <v>5</v>
          </cell>
          <cell r="O71">
            <v>8</v>
          </cell>
          <cell r="P71">
            <v>5</v>
          </cell>
          <cell r="Q71" t="str">
            <v>NB</v>
          </cell>
        </row>
        <row r="72">
          <cell r="B72">
            <v>44.1</v>
          </cell>
          <cell r="C72" t="str">
            <v>Instrument Transformers</v>
          </cell>
          <cell r="D72" t="str">
            <v>Tyree Contract 2909 (without OLM)</v>
          </cell>
          <cell r="E72" t="str">
            <v>Replacement</v>
          </cell>
          <cell r="F72" t="str">
            <v>Replace all of this type without on-line monitoring</v>
          </cell>
          <cell r="G72" t="str">
            <v>C</v>
          </cell>
          <cell r="H72" t="str">
            <v>R</v>
          </cell>
          <cell r="I72">
            <v>2001</v>
          </cell>
          <cell r="J72" t="str">
            <v>Asset Managers</v>
          </cell>
          <cell r="K72" t="str">
            <v>June, 2006</v>
          </cell>
          <cell r="M72">
            <v>8</v>
          </cell>
          <cell r="N72">
            <v>5</v>
          </cell>
          <cell r="O72">
            <v>8</v>
          </cell>
          <cell r="P72">
            <v>5</v>
          </cell>
          <cell r="Q72" t="str">
            <v>NB</v>
          </cell>
        </row>
        <row r="73">
          <cell r="B73">
            <v>45</v>
          </cell>
          <cell r="C73" t="str">
            <v>Instrument Transformers</v>
          </cell>
          <cell r="D73" t="str">
            <v>ASEA CUEA (X-mas Tree) CVT</v>
          </cell>
          <cell r="E73" t="str">
            <v>Replacement</v>
          </cell>
          <cell r="F73" t="str">
            <v>Replace all of this type</v>
          </cell>
          <cell r="G73" t="str">
            <v>C</v>
          </cell>
          <cell r="H73" t="str">
            <v>R</v>
          </cell>
          <cell r="I73">
            <v>1995</v>
          </cell>
          <cell r="J73" t="str">
            <v>Asset Managers</v>
          </cell>
          <cell r="K73">
            <v>38504</v>
          </cell>
          <cell r="M73">
            <v>8</v>
          </cell>
          <cell r="N73">
            <v>5</v>
          </cell>
          <cell r="O73">
            <v>8</v>
          </cell>
          <cell r="P73">
            <v>8</v>
          </cell>
          <cell r="Q73">
            <v>3</v>
          </cell>
        </row>
        <row r="74">
          <cell r="B74">
            <v>45</v>
          </cell>
          <cell r="C74" t="str">
            <v>Instrument Transformers</v>
          </cell>
          <cell r="D74" t="str">
            <v>Coupling Capacitors for X-mas Tress CVTs</v>
          </cell>
          <cell r="E74" t="str">
            <v>Replacement</v>
          </cell>
          <cell r="F74" t="str">
            <v>Replace all of this type</v>
          </cell>
          <cell r="G74" t="str">
            <v>C</v>
          </cell>
          <cell r="H74" t="str">
            <v>R</v>
          </cell>
          <cell r="I74">
            <v>1998</v>
          </cell>
          <cell r="J74" t="str">
            <v>Asset Managers</v>
          </cell>
          <cell r="K74" t="str">
            <v>June, 2005</v>
          </cell>
          <cell r="M74">
            <v>8</v>
          </cell>
          <cell r="N74">
            <v>5</v>
          </cell>
          <cell r="O74">
            <v>8</v>
          </cell>
          <cell r="P74">
            <v>8</v>
          </cell>
          <cell r="Q74">
            <v>3</v>
          </cell>
        </row>
        <row r="75">
          <cell r="B75">
            <v>46</v>
          </cell>
          <cell r="C75" t="str">
            <v>Instrument Transformers</v>
          </cell>
          <cell r="D75" t="str">
            <v>Under rated NUB CTs for in capacitor banks</v>
          </cell>
          <cell r="E75" t="str">
            <v>Replacement</v>
          </cell>
          <cell r="F75" t="str">
            <v>Replace with fully rated CT</v>
          </cell>
          <cell r="G75" t="str">
            <v>C</v>
          </cell>
          <cell r="H75" t="str">
            <v>R</v>
          </cell>
          <cell r="I75">
            <v>1995</v>
          </cell>
          <cell r="J75" t="str">
            <v>Asset Managers</v>
          </cell>
          <cell r="K75">
            <v>38504</v>
          </cell>
          <cell r="L75" t="str">
            <v>Not defined</v>
          </cell>
          <cell r="M75">
            <v>8</v>
          </cell>
          <cell r="N75">
            <v>2</v>
          </cell>
          <cell r="O75">
            <v>8</v>
          </cell>
          <cell r="P75">
            <v>0</v>
          </cell>
          <cell r="Q75">
            <v>3</v>
          </cell>
        </row>
        <row r="76">
          <cell r="B76">
            <v>47</v>
          </cell>
          <cell r="C76" t="str">
            <v>Other Equipment</v>
          </cell>
          <cell r="D76" t="str">
            <v>Provide alternate auxiliary supply to Avon SS</v>
          </cell>
          <cell r="E76" t="str">
            <v>Replacement</v>
          </cell>
          <cell r="F76" t="str">
            <v>Install power rated MVTs at Avon to Provide auxiliary supply</v>
          </cell>
          <cell r="G76" t="str">
            <v>C</v>
          </cell>
          <cell r="H76" t="str">
            <v>R</v>
          </cell>
          <cell r="I76">
            <v>2003</v>
          </cell>
          <cell r="J76" t="str">
            <v>AM/Central</v>
          </cell>
          <cell r="K76">
            <v>38504</v>
          </cell>
          <cell r="M76">
            <v>0</v>
          </cell>
          <cell r="N76">
            <v>0</v>
          </cell>
          <cell r="O76">
            <v>10</v>
          </cell>
          <cell r="P76">
            <v>8</v>
          </cell>
          <cell r="Q76" t="str">
            <v>CD</v>
          </cell>
        </row>
        <row r="77">
          <cell r="B77">
            <v>48</v>
          </cell>
          <cell r="C77" t="str">
            <v>Ancillary Systems</v>
          </cell>
          <cell r="D77" t="str">
            <v xml:space="preserve">VT Secondary Boxes </v>
          </cell>
          <cell r="E77" t="str">
            <v>Replacement</v>
          </cell>
          <cell r="F77" t="str">
            <v>Replace De-ion CBs</v>
          </cell>
          <cell r="G77" t="str">
            <v>M</v>
          </cell>
          <cell r="H77" t="str">
            <v>R</v>
          </cell>
          <cell r="I77">
            <v>2004</v>
          </cell>
          <cell r="J77" t="str">
            <v>Asset Managers</v>
          </cell>
          <cell r="K77">
            <v>38504</v>
          </cell>
          <cell r="M77">
            <v>0</v>
          </cell>
          <cell r="N77">
            <v>0</v>
          </cell>
          <cell r="O77">
            <v>5</v>
          </cell>
          <cell r="P77">
            <v>8</v>
          </cell>
          <cell r="Q77">
            <v>3</v>
          </cell>
        </row>
        <row r="78">
          <cell r="B78">
            <v>49</v>
          </cell>
          <cell r="C78" t="str">
            <v>Instrument Transformers</v>
          </cell>
          <cell r="D78" t="str">
            <v>Non-Standard CTs</v>
          </cell>
          <cell r="E78" t="str">
            <v>Replacement</v>
          </cell>
          <cell r="F78" t="str">
            <v>Where non-standard CTs are in service, replace if there is no reasonable contingency available</v>
          </cell>
          <cell r="G78" t="str">
            <v>C</v>
          </cell>
          <cell r="H78" t="str">
            <v>R</v>
          </cell>
          <cell r="I78">
            <v>1994</v>
          </cell>
          <cell r="J78" t="str">
            <v>Asset Managers</v>
          </cell>
          <cell r="K78">
            <v>38869</v>
          </cell>
          <cell r="L78" t="str">
            <v>Not defined, split</v>
          </cell>
          <cell r="M78">
            <v>0</v>
          </cell>
          <cell r="N78">
            <v>0</v>
          </cell>
          <cell r="O78">
            <v>8</v>
          </cell>
          <cell r="P78">
            <v>5</v>
          </cell>
          <cell r="Q78">
            <v>3</v>
          </cell>
        </row>
        <row r="79">
          <cell r="B79">
            <v>50</v>
          </cell>
          <cell r="C79" t="str">
            <v>DC Systems</v>
          </cell>
          <cell r="D79" t="str">
            <v>Substation Batteries - 50V</v>
          </cell>
          <cell r="E79" t="str">
            <v>Replacement</v>
          </cell>
          <cell r="F79" t="str">
            <v>Monitor and replace as required</v>
          </cell>
          <cell r="G79" t="str">
            <v>C</v>
          </cell>
          <cell r="H79" t="str">
            <v>C</v>
          </cell>
          <cell r="I79">
            <v>1994</v>
          </cell>
          <cell r="J79" t="str">
            <v>Asset Managers</v>
          </cell>
          <cell r="K79" t="str">
            <v>Recurrent</v>
          </cell>
          <cell r="M79">
            <v>0</v>
          </cell>
          <cell r="N79">
            <v>0</v>
          </cell>
          <cell r="O79">
            <v>10</v>
          </cell>
          <cell r="P79">
            <v>2</v>
          </cell>
          <cell r="Q79" t="str">
            <v>2 (one business case for these strategies</v>
          </cell>
        </row>
        <row r="80">
          <cell r="B80">
            <v>51</v>
          </cell>
          <cell r="C80" t="str">
            <v>DC Systems</v>
          </cell>
          <cell r="D80" t="str">
            <v>Substation Batteries - 110V</v>
          </cell>
          <cell r="E80" t="str">
            <v>Replacement</v>
          </cell>
          <cell r="F80" t="str">
            <v>Monitor and replace as required</v>
          </cell>
          <cell r="G80" t="str">
            <v>C</v>
          </cell>
          <cell r="H80" t="str">
            <v>C</v>
          </cell>
          <cell r="I80">
            <v>1994</v>
          </cell>
          <cell r="J80" t="str">
            <v>Asset Managers</v>
          </cell>
          <cell r="K80" t="str">
            <v>Recurrent</v>
          </cell>
          <cell r="M80">
            <v>0</v>
          </cell>
          <cell r="N80">
            <v>0</v>
          </cell>
          <cell r="O80">
            <v>8</v>
          </cell>
          <cell r="P80">
            <v>2</v>
          </cell>
        </row>
        <row r="81">
          <cell r="B81">
            <v>52</v>
          </cell>
          <cell r="C81" t="str">
            <v>DC Systems</v>
          </cell>
          <cell r="D81" t="str">
            <v>Substation Batteries - 240V</v>
          </cell>
          <cell r="E81" t="str">
            <v>Replacement</v>
          </cell>
          <cell r="F81" t="str">
            <v>Monitor and replace as required</v>
          </cell>
          <cell r="G81" t="str">
            <v>C</v>
          </cell>
          <cell r="H81" t="str">
            <v>C</v>
          </cell>
          <cell r="J81" t="str">
            <v>Asset Managers</v>
          </cell>
          <cell r="K81" t="str">
            <v>Recurrent</v>
          </cell>
          <cell r="M81">
            <v>0</v>
          </cell>
          <cell r="N81">
            <v>0</v>
          </cell>
          <cell r="O81">
            <v>8</v>
          </cell>
          <cell r="P81">
            <v>2</v>
          </cell>
        </row>
        <row r="82">
          <cell r="B82">
            <v>53</v>
          </cell>
          <cell r="C82" t="str">
            <v>DC Systems</v>
          </cell>
          <cell r="D82" t="str">
            <v>Substation Battery chargers - 50V</v>
          </cell>
          <cell r="E82" t="str">
            <v>Replacement</v>
          </cell>
          <cell r="F82" t="str">
            <v>Monitor and replace as required</v>
          </cell>
          <cell r="G82" t="str">
            <v>C</v>
          </cell>
          <cell r="H82" t="str">
            <v>C</v>
          </cell>
          <cell r="I82">
            <v>1998</v>
          </cell>
          <cell r="J82" t="str">
            <v>Asset Managers</v>
          </cell>
          <cell r="K82" t="str">
            <v>Recurrent</v>
          </cell>
          <cell r="M82">
            <v>0</v>
          </cell>
          <cell r="N82">
            <v>0</v>
          </cell>
          <cell r="O82">
            <v>8</v>
          </cell>
          <cell r="P82">
            <v>2</v>
          </cell>
          <cell r="Q82" t="str">
            <v>3 (one business case for these strategies</v>
          </cell>
        </row>
        <row r="83">
          <cell r="B83">
            <v>54</v>
          </cell>
          <cell r="C83" t="str">
            <v>DC Systems</v>
          </cell>
          <cell r="D83" t="str">
            <v>Substation Battery chargers - 110V</v>
          </cell>
          <cell r="E83" t="str">
            <v>Replacement</v>
          </cell>
          <cell r="F83" t="str">
            <v>Monitor and replace as required</v>
          </cell>
          <cell r="G83" t="str">
            <v>C</v>
          </cell>
          <cell r="H83" t="str">
            <v>C</v>
          </cell>
          <cell r="I83">
            <v>1998</v>
          </cell>
          <cell r="J83" t="str">
            <v>Asset Managers</v>
          </cell>
          <cell r="K83" t="str">
            <v>Recurrent</v>
          </cell>
          <cell r="M83">
            <v>0</v>
          </cell>
          <cell r="N83">
            <v>0</v>
          </cell>
          <cell r="O83">
            <v>8</v>
          </cell>
          <cell r="P83">
            <v>2</v>
          </cell>
        </row>
        <row r="84">
          <cell r="B84">
            <v>55</v>
          </cell>
          <cell r="C84" t="str">
            <v>DC Systems</v>
          </cell>
          <cell r="D84" t="str">
            <v>Substation Battery chargers - 240V</v>
          </cell>
          <cell r="E84" t="str">
            <v>Replacement</v>
          </cell>
          <cell r="F84" t="str">
            <v>Monitor and replace as required</v>
          </cell>
          <cell r="G84" t="str">
            <v>C</v>
          </cell>
          <cell r="H84" t="str">
            <v>C</v>
          </cell>
          <cell r="J84" t="str">
            <v>Asset Managers</v>
          </cell>
          <cell r="K84" t="str">
            <v>Recurrent</v>
          </cell>
          <cell r="M84">
            <v>0</v>
          </cell>
          <cell r="N84">
            <v>0</v>
          </cell>
          <cell r="O84">
            <v>8</v>
          </cell>
          <cell r="P84">
            <v>2</v>
          </cell>
        </row>
        <row r="85">
          <cell r="B85">
            <v>56</v>
          </cell>
          <cell r="C85" t="str">
            <v>Disconnectors and Earth Switches</v>
          </cell>
          <cell r="D85" t="str">
            <v>220kV and above</v>
          </cell>
          <cell r="E85" t="str">
            <v>Replacement</v>
          </cell>
          <cell r="F85" t="str">
            <v>Monitor and replace as required</v>
          </cell>
          <cell r="G85" t="str">
            <v>C</v>
          </cell>
          <cell r="H85" t="str">
            <v>C</v>
          </cell>
          <cell r="I85">
            <v>1997</v>
          </cell>
          <cell r="J85" t="str">
            <v>Asset Managers</v>
          </cell>
          <cell r="K85" t="str">
            <v>Recurrent</v>
          </cell>
          <cell r="M85">
            <v>5</v>
          </cell>
          <cell r="N85">
            <v>0</v>
          </cell>
          <cell r="O85">
            <v>10</v>
          </cell>
          <cell r="P85">
            <v>5</v>
          </cell>
          <cell r="Q85" t="str">
            <v>2i</v>
          </cell>
        </row>
        <row r="86">
          <cell r="B86">
            <v>57</v>
          </cell>
          <cell r="C86" t="str">
            <v>Disconnectors and Earth Switches</v>
          </cell>
          <cell r="D86" t="str">
            <v>132kV</v>
          </cell>
          <cell r="E86" t="str">
            <v>Replacement</v>
          </cell>
          <cell r="F86" t="str">
            <v>Monitor and replace as required</v>
          </cell>
          <cell r="G86" t="str">
            <v>C</v>
          </cell>
          <cell r="H86" t="str">
            <v>C</v>
          </cell>
          <cell r="I86">
            <v>1997</v>
          </cell>
          <cell r="J86" t="str">
            <v>Asset Managers</v>
          </cell>
          <cell r="K86" t="str">
            <v>Recurrent</v>
          </cell>
          <cell r="M86">
            <v>5</v>
          </cell>
          <cell r="N86">
            <v>0</v>
          </cell>
          <cell r="O86">
            <v>10</v>
          </cell>
          <cell r="P86">
            <v>5</v>
          </cell>
          <cell r="Q86" t="str">
            <v>3i</v>
          </cell>
        </row>
        <row r="87">
          <cell r="B87">
            <v>58</v>
          </cell>
          <cell r="C87" t="str">
            <v>Disconnectors and Earth Switches</v>
          </cell>
          <cell r="D87" t="str">
            <v>66kV and below</v>
          </cell>
          <cell r="E87" t="str">
            <v>Replacement</v>
          </cell>
          <cell r="F87" t="str">
            <v>Monitor and replace as required</v>
          </cell>
          <cell r="G87" t="str">
            <v>C</v>
          </cell>
          <cell r="H87" t="str">
            <v>C</v>
          </cell>
          <cell r="I87">
            <v>1997</v>
          </cell>
          <cell r="J87" t="str">
            <v>Asset Managers</v>
          </cell>
          <cell r="K87" t="str">
            <v>Recurrent</v>
          </cell>
          <cell r="M87">
            <v>5</v>
          </cell>
          <cell r="N87">
            <v>0</v>
          </cell>
          <cell r="O87">
            <v>10</v>
          </cell>
          <cell r="P87">
            <v>5</v>
          </cell>
          <cell r="Q87" t="str">
            <v>3i</v>
          </cell>
        </row>
        <row r="88">
          <cell r="B88">
            <v>59</v>
          </cell>
          <cell r="C88" t="str">
            <v>GIS</v>
          </cell>
          <cell r="D88" t="str">
            <v>Beaconsfield</v>
          </cell>
          <cell r="E88" t="str">
            <v>Other</v>
          </cell>
          <cell r="F88" t="str">
            <v>Review options beyond 2006</v>
          </cell>
          <cell r="G88" t="str">
            <v>O</v>
          </cell>
          <cell r="H88" t="str">
            <v>I</v>
          </cell>
          <cell r="I88">
            <v>2003</v>
          </cell>
          <cell r="J88" t="str">
            <v>M/AP</v>
          </cell>
          <cell r="K88">
            <v>38687</v>
          </cell>
          <cell r="M88">
            <v>0</v>
          </cell>
          <cell r="N88">
            <v>0</v>
          </cell>
          <cell r="O88">
            <v>8</v>
          </cell>
          <cell r="P88">
            <v>10</v>
          </cell>
          <cell r="Q88">
            <v>3</v>
          </cell>
        </row>
        <row r="89">
          <cell r="B89">
            <v>60</v>
          </cell>
          <cell r="C89" t="str">
            <v>GIS</v>
          </cell>
          <cell r="D89" t="str">
            <v>Beaconsfield</v>
          </cell>
          <cell r="E89" t="str">
            <v>Replacement</v>
          </cell>
          <cell r="F89" t="str">
            <v>Install conventional CB on No.1 Reactor</v>
          </cell>
          <cell r="G89" t="str">
            <v>C</v>
          </cell>
          <cell r="H89" t="str">
            <v>R</v>
          </cell>
          <cell r="I89">
            <v>2004</v>
          </cell>
          <cell r="J89" t="str">
            <v>AM/Central</v>
          </cell>
          <cell r="K89">
            <v>38504</v>
          </cell>
          <cell r="M89">
            <v>0</v>
          </cell>
          <cell r="N89">
            <v>2</v>
          </cell>
          <cell r="O89">
            <v>10</v>
          </cell>
          <cell r="P89">
            <v>10</v>
          </cell>
          <cell r="Q89">
            <v>3</v>
          </cell>
        </row>
        <row r="90">
          <cell r="B90">
            <v>61</v>
          </cell>
          <cell r="C90" t="str">
            <v>Environment</v>
          </cell>
          <cell r="D90" t="str">
            <v>PCB Disposal</v>
          </cell>
          <cell r="E90" t="str">
            <v>Replacement</v>
          </cell>
          <cell r="F90" t="str">
            <v>Remove all scheduled PCB contaminated from in-service equipment</v>
          </cell>
          <cell r="G90" t="str">
            <v>C</v>
          </cell>
          <cell r="H90" t="str">
            <v>R</v>
          </cell>
          <cell r="I90">
            <v>2003</v>
          </cell>
          <cell r="J90" t="str">
            <v>Asset Managers</v>
          </cell>
          <cell r="K90">
            <v>40179</v>
          </cell>
          <cell r="M90">
            <v>2</v>
          </cell>
          <cell r="N90">
            <v>10</v>
          </cell>
          <cell r="O90">
            <v>0</v>
          </cell>
          <cell r="P90">
            <v>8</v>
          </cell>
          <cell r="Q90">
            <v>2</v>
          </cell>
        </row>
        <row r="91">
          <cell r="B91">
            <v>62</v>
          </cell>
          <cell r="C91" t="str">
            <v>Surge Diverters</v>
          </cell>
          <cell r="D91" t="str">
            <v>Gapped Type (pre 1965) - 220kV and above</v>
          </cell>
          <cell r="E91" t="str">
            <v>Replacement</v>
          </cell>
          <cell r="F91" t="str">
            <v>Replace</v>
          </cell>
          <cell r="G91" t="str">
            <v>M</v>
          </cell>
          <cell r="H91" t="str">
            <v>R</v>
          </cell>
          <cell r="I91">
            <v>2000</v>
          </cell>
          <cell r="J91" t="str">
            <v>Asset Managers</v>
          </cell>
          <cell r="K91" t="str">
            <v>June, 2005</v>
          </cell>
          <cell r="M91">
            <v>8</v>
          </cell>
          <cell r="N91">
            <v>0</v>
          </cell>
          <cell r="O91">
            <v>8</v>
          </cell>
          <cell r="P91">
            <v>0</v>
          </cell>
          <cell r="Q91" t="str">
            <v>2 (one business case for these strategies)</v>
          </cell>
        </row>
        <row r="92">
          <cell r="B92">
            <v>63</v>
          </cell>
          <cell r="C92" t="str">
            <v>Surge Diverters</v>
          </cell>
          <cell r="D92" t="str">
            <v>Gapped Type (pre 1965) - 132kV</v>
          </cell>
          <cell r="E92" t="str">
            <v>Replacement</v>
          </cell>
          <cell r="F92" t="str">
            <v>Replace</v>
          </cell>
          <cell r="G92" t="str">
            <v>M</v>
          </cell>
          <cell r="H92" t="str">
            <v>R</v>
          </cell>
          <cell r="I92">
            <v>2000</v>
          </cell>
          <cell r="J92" t="str">
            <v>Asset Managers</v>
          </cell>
          <cell r="K92" t="str">
            <v>June, 2005</v>
          </cell>
          <cell r="M92">
            <v>8</v>
          </cell>
          <cell r="N92">
            <v>0</v>
          </cell>
          <cell r="O92">
            <v>8</v>
          </cell>
          <cell r="P92">
            <v>0</v>
          </cell>
        </row>
        <row r="93">
          <cell r="B93">
            <v>64</v>
          </cell>
          <cell r="C93" t="str">
            <v>Surge Diverters</v>
          </cell>
          <cell r="D93" t="str">
            <v>Gapped Type (pre 1965) - 66kV</v>
          </cell>
          <cell r="E93" t="str">
            <v>Replacement</v>
          </cell>
          <cell r="F93" t="str">
            <v>Replace</v>
          </cell>
          <cell r="G93" t="str">
            <v>M</v>
          </cell>
          <cell r="H93" t="str">
            <v>R</v>
          </cell>
          <cell r="I93">
            <v>2000</v>
          </cell>
          <cell r="J93" t="str">
            <v>Asset Managers</v>
          </cell>
          <cell r="K93" t="str">
            <v>June, 2005</v>
          </cell>
          <cell r="M93">
            <v>8</v>
          </cell>
          <cell r="N93">
            <v>0</v>
          </cell>
          <cell r="O93">
            <v>8</v>
          </cell>
          <cell r="P93">
            <v>0</v>
          </cell>
        </row>
        <row r="94">
          <cell r="B94">
            <v>65</v>
          </cell>
          <cell r="C94" t="str">
            <v>Surge Diverters</v>
          </cell>
          <cell r="D94" t="str">
            <v>Gapped Type (post 1965) - 220kV and above</v>
          </cell>
          <cell r="E94" t="str">
            <v>Replacement</v>
          </cell>
          <cell r="F94" t="str">
            <v>Replace</v>
          </cell>
          <cell r="G94" t="str">
            <v>M</v>
          </cell>
          <cell r="H94" t="str">
            <v>R</v>
          </cell>
          <cell r="I94">
            <v>2002</v>
          </cell>
          <cell r="J94" t="str">
            <v>Asset Managers</v>
          </cell>
          <cell r="K94">
            <v>40330</v>
          </cell>
          <cell r="M94">
            <v>8</v>
          </cell>
          <cell r="N94">
            <v>0</v>
          </cell>
          <cell r="O94">
            <v>8</v>
          </cell>
          <cell r="P94">
            <v>0</v>
          </cell>
        </row>
        <row r="95">
          <cell r="B95">
            <v>66</v>
          </cell>
          <cell r="C95" t="str">
            <v>Surge Diverters</v>
          </cell>
          <cell r="D95" t="str">
            <v>Gapped Type (post 1965) - 132kV</v>
          </cell>
          <cell r="E95" t="str">
            <v>Replacement</v>
          </cell>
          <cell r="F95" t="str">
            <v>Replace</v>
          </cell>
          <cell r="G95" t="str">
            <v>M</v>
          </cell>
          <cell r="H95" t="str">
            <v>R</v>
          </cell>
          <cell r="I95">
            <v>2002</v>
          </cell>
          <cell r="J95" t="str">
            <v>Asset Managers</v>
          </cell>
          <cell r="K95">
            <v>40330</v>
          </cell>
          <cell r="M95">
            <v>8</v>
          </cell>
          <cell r="N95">
            <v>0</v>
          </cell>
          <cell r="O95">
            <v>8</v>
          </cell>
          <cell r="P95">
            <v>0</v>
          </cell>
        </row>
        <row r="96">
          <cell r="B96">
            <v>67</v>
          </cell>
          <cell r="C96" t="str">
            <v>Surge Diverters</v>
          </cell>
          <cell r="D96" t="str">
            <v>Gapped Type (post 1965) - 66kV and below</v>
          </cell>
          <cell r="E96" t="str">
            <v>Replacement</v>
          </cell>
          <cell r="F96" t="str">
            <v>Replace</v>
          </cell>
          <cell r="G96" t="str">
            <v>M</v>
          </cell>
          <cell r="H96" t="str">
            <v>R</v>
          </cell>
          <cell r="I96">
            <v>2002</v>
          </cell>
          <cell r="J96" t="str">
            <v>Asset Managers</v>
          </cell>
          <cell r="K96">
            <v>40330</v>
          </cell>
          <cell r="M96">
            <v>8</v>
          </cell>
          <cell r="N96">
            <v>0</v>
          </cell>
          <cell r="O96">
            <v>8</v>
          </cell>
          <cell r="P96">
            <v>0</v>
          </cell>
        </row>
        <row r="97">
          <cell r="B97">
            <v>68</v>
          </cell>
          <cell r="C97" t="str">
            <v>Reactive Plant</v>
          </cell>
          <cell r="D97" t="str">
            <v>Capacitor</v>
          </cell>
          <cell r="E97" t="str">
            <v>Replacement</v>
          </cell>
          <cell r="F97" t="str">
            <v>Monitor and replace as required</v>
          </cell>
          <cell r="G97" t="str">
            <v>C</v>
          </cell>
          <cell r="H97" t="str">
            <v>C</v>
          </cell>
          <cell r="I97">
            <v>2000</v>
          </cell>
          <cell r="J97" t="str">
            <v>Asset Managers</v>
          </cell>
          <cell r="K97" t="str">
            <v>Recurrent</v>
          </cell>
          <cell r="M97">
            <v>2</v>
          </cell>
          <cell r="N97">
            <v>2</v>
          </cell>
          <cell r="O97">
            <v>8</v>
          </cell>
          <cell r="P97">
            <v>10</v>
          </cell>
          <cell r="Q97" t="str">
            <v>3i</v>
          </cell>
        </row>
        <row r="98">
          <cell r="B98">
            <v>69</v>
          </cell>
          <cell r="C98" t="str">
            <v>Buildings</v>
          </cell>
          <cell r="D98" t="str">
            <v>Pre- 1975 Buildings</v>
          </cell>
          <cell r="E98" t="str">
            <v>Other</v>
          </cell>
          <cell r="F98" t="str">
            <v>Formal building inspection to be carried out since 1990</v>
          </cell>
          <cell r="G98" t="str">
            <v>O</v>
          </cell>
          <cell r="H98" t="str">
            <v>I</v>
          </cell>
          <cell r="I98">
            <v>1998</v>
          </cell>
          <cell r="J98" t="str">
            <v>Asset Managers</v>
          </cell>
          <cell r="K98">
            <v>38322</v>
          </cell>
          <cell r="Q98" t="str">
            <v>NB</v>
          </cell>
        </row>
        <row r="99">
          <cell r="B99">
            <v>69</v>
          </cell>
          <cell r="C99" t="str">
            <v>Buildings</v>
          </cell>
          <cell r="D99" t="str">
            <v>Building Defects</v>
          </cell>
          <cell r="E99" t="str">
            <v>Other</v>
          </cell>
          <cell r="F99" t="str">
            <v>Regional Business plans to make provision for maintenance</v>
          </cell>
          <cell r="G99" t="str">
            <v>M</v>
          </cell>
          <cell r="H99" t="str">
            <v>c</v>
          </cell>
          <cell r="I99">
            <v>1998</v>
          </cell>
          <cell r="J99" t="str">
            <v>Asset Managers</v>
          </cell>
          <cell r="K99" t="str">
            <v>Recurrent</v>
          </cell>
          <cell r="M99">
            <v>5</v>
          </cell>
          <cell r="N99">
            <v>2</v>
          </cell>
          <cell r="O99">
            <v>0</v>
          </cell>
          <cell r="P99">
            <v>2</v>
          </cell>
          <cell r="Q99" t="str">
            <v>3i</v>
          </cell>
        </row>
        <row r="100">
          <cell r="B100">
            <v>70</v>
          </cell>
          <cell r="C100" t="str">
            <v>Buildings</v>
          </cell>
          <cell r="D100" t="str">
            <v>Energy Efficiency (220kV sites and above)</v>
          </cell>
          <cell r="E100" t="str">
            <v>Other</v>
          </cell>
          <cell r="F100" t="str">
            <v>Carry out energy audit and implement approved recommendations</v>
          </cell>
          <cell r="G100" t="str">
            <v>O</v>
          </cell>
          <cell r="H100" t="str">
            <v>I,A</v>
          </cell>
          <cell r="I100">
            <v>2003</v>
          </cell>
          <cell r="J100" t="str">
            <v>Asset Managers</v>
          </cell>
          <cell r="K100" t="str">
            <v>December, 2003, June 2004</v>
          </cell>
          <cell r="L100" t="str">
            <v>Split</v>
          </cell>
          <cell r="Q100" t="str">
            <v>NB</v>
          </cell>
        </row>
        <row r="101">
          <cell r="B101">
            <v>70</v>
          </cell>
          <cell r="C101" t="str">
            <v>Buildings</v>
          </cell>
          <cell r="D101" t="str">
            <v>Energy Efficiency (sites 132kV and below)</v>
          </cell>
          <cell r="E101" t="str">
            <v>Other</v>
          </cell>
          <cell r="F101" t="str">
            <v>Carry out energy audit and implement approved recommendations</v>
          </cell>
          <cell r="G101" t="str">
            <v>O</v>
          </cell>
          <cell r="H101" t="str">
            <v>I,A</v>
          </cell>
          <cell r="I101">
            <v>2003</v>
          </cell>
          <cell r="J101" t="str">
            <v>Asset Managers</v>
          </cell>
          <cell r="K101" t="str">
            <v>June, 2004, December 2004</v>
          </cell>
          <cell r="L101" t="str">
            <v>Split</v>
          </cell>
          <cell r="M101" t="str">
            <v>Assess indivually</v>
          </cell>
          <cell r="Q101" t="str">
            <v>3i</v>
          </cell>
        </row>
        <row r="102">
          <cell r="B102">
            <v>71</v>
          </cell>
          <cell r="C102" t="str">
            <v>Fire</v>
          </cell>
          <cell r="D102" t="str">
            <v>Fire Detection and Protection Systems</v>
          </cell>
          <cell r="E102" t="str">
            <v>Other</v>
          </cell>
          <cell r="F102" t="str">
            <v>Regional Business plans to make provision for any installation or replacement to fire detection and protection systems in accordance with the Fire Protection Policies and procedures manual</v>
          </cell>
          <cell r="G102" t="str">
            <v>M</v>
          </cell>
          <cell r="H102" t="str">
            <v>C</v>
          </cell>
          <cell r="I102">
            <v>1998</v>
          </cell>
          <cell r="J102" t="str">
            <v>Asset Managers</v>
          </cell>
          <cell r="K102" t="str">
            <v>Recurrent</v>
          </cell>
          <cell r="M102" t="str">
            <v>Assess indivually</v>
          </cell>
          <cell r="Q102" t="str">
            <v>3i</v>
          </cell>
        </row>
        <row r="103">
          <cell r="B103">
            <v>72</v>
          </cell>
          <cell r="C103" t="str">
            <v>Fire</v>
          </cell>
          <cell r="D103" t="str">
            <v>Automatic Fire Protection Schemes for Power transformers</v>
          </cell>
          <cell r="E103" t="str">
            <v>Other</v>
          </cell>
          <cell r="F103" t="str">
            <v>Regional Business plans to make provision for any installation or replacement to fire detection and protection systems in accordance with the Fire Protection Policies and procedures manual</v>
          </cell>
          <cell r="G103" t="str">
            <v>M</v>
          </cell>
          <cell r="H103" t="str">
            <v>C</v>
          </cell>
          <cell r="I103">
            <v>1998</v>
          </cell>
          <cell r="J103" t="str">
            <v>Asset Managers</v>
          </cell>
          <cell r="K103">
            <v>38504</v>
          </cell>
          <cell r="M103" t="str">
            <v>Assess indivually</v>
          </cell>
          <cell r="Q103" t="str">
            <v>3i</v>
          </cell>
        </row>
        <row r="104">
          <cell r="B104">
            <v>72</v>
          </cell>
          <cell r="C104" t="str">
            <v>Fire</v>
          </cell>
          <cell r="D104" t="str">
            <v>Automatic Fire Protection Schemes for Power transformers</v>
          </cell>
          <cell r="E104" t="str">
            <v>Other</v>
          </cell>
          <cell r="F104" t="str">
            <v>Decommission deluge systems not required as and when maintenance costs become significant.</v>
          </cell>
          <cell r="G104" t="str">
            <v>O</v>
          </cell>
          <cell r="H104" t="str">
            <v>C</v>
          </cell>
          <cell r="I104">
            <v>1998</v>
          </cell>
          <cell r="J104" t="str">
            <v>Asset Managers</v>
          </cell>
          <cell r="K104">
            <v>38504</v>
          </cell>
          <cell r="M104">
            <v>0</v>
          </cell>
          <cell r="N104">
            <v>0</v>
          </cell>
          <cell r="O104">
            <v>0</v>
          </cell>
          <cell r="P104">
            <v>10</v>
          </cell>
          <cell r="Q104">
            <v>3</v>
          </cell>
        </row>
        <row r="105">
          <cell r="B105">
            <v>73</v>
          </cell>
          <cell r="C105" t="str">
            <v>Other Equipment</v>
          </cell>
          <cell r="D105" t="str">
            <v>General</v>
          </cell>
          <cell r="E105" t="str">
            <v>Other</v>
          </cell>
          <cell r="F105" t="str">
            <v>Monitor and replace as required</v>
          </cell>
          <cell r="G105" t="str">
            <v>M</v>
          </cell>
          <cell r="H105" t="str">
            <v>C</v>
          </cell>
          <cell r="I105">
            <v>1998</v>
          </cell>
          <cell r="J105" t="str">
            <v>Asset Managers</v>
          </cell>
          <cell r="K105" t="str">
            <v>recurrent</v>
          </cell>
          <cell r="M105" t="str">
            <v>Assess indivually</v>
          </cell>
          <cell r="Q105">
            <v>3</v>
          </cell>
        </row>
        <row r="106">
          <cell r="B106">
            <v>74</v>
          </cell>
          <cell r="C106" t="str">
            <v>Environment</v>
          </cell>
          <cell r="D106" t="str">
            <v>Transformer Bunds</v>
          </cell>
          <cell r="E106" t="str">
            <v>Other</v>
          </cell>
          <cell r="F106" t="str">
            <v>Inspect and reseal all bunds where sealing is not satisfactory</v>
          </cell>
          <cell r="G106" t="str">
            <v>M</v>
          </cell>
          <cell r="H106" t="str">
            <v>C</v>
          </cell>
          <cell r="I106">
            <v>2004</v>
          </cell>
          <cell r="J106" t="str">
            <v>Asset Managers</v>
          </cell>
          <cell r="K106">
            <v>38869</v>
          </cell>
          <cell r="M106">
            <v>0</v>
          </cell>
          <cell r="N106">
            <v>10</v>
          </cell>
          <cell r="O106">
            <v>0</v>
          </cell>
          <cell r="P106">
            <v>10</v>
          </cell>
          <cell r="Q106">
            <v>3</v>
          </cell>
        </row>
        <row r="107">
          <cell r="B107">
            <v>75</v>
          </cell>
          <cell r="C107" t="str">
            <v>Circuit Breakers</v>
          </cell>
          <cell r="D107" t="str">
            <v>POW Circuit Breakers</v>
          </cell>
          <cell r="E107" t="str">
            <v>Replacement</v>
          </cell>
          <cell r="F107" t="str">
            <v>Install Point on Wave CBs</v>
          </cell>
          <cell r="G107" t="str">
            <v>C</v>
          </cell>
          <cell r="H107" t="str">
            <v>A</v>
          </cell>
          <cell r="I107">
            <v>1998</v>
          </cell>
          <cell r="J107" t="str">
            <v>Asset Managers</v>
          </cell>
          <cell r="K107" t="str">
            <v>June , 2005</v>
          </cell>
          <cell r="M107">
            <v>0</v>
          </cell>
          <cell r="N107">
            <v>0</v>
          </cell>
          <cell r="O107">
            <v>8</v>
          </cell>
          <cell r="P107">
            <v>10</v>
          </cell>
          <cell r="Q107">
            <v>2</v>
          </cell>
        </row>
        <row r="108">
          <cell r="B108">
            <v>76</v>
          </cell>
          <cell r="C108" t="str">
            <v>Reactive Plant</v>
          </cell>
          <cell r="D108" t="str">
            <v>Sydney South Syn Cons</v>
          </cell>
          <cell r="E108" t="str">
            <v>Other</v>
          </cell>
          <cell r="F108" t="str">
            <v>Retire on commissioning of Sydney South SVC</v>
          </cell>
          <cell r="G108" t="str">
            <v>O</v>
          </cell>
          <cell r="H108" t="str">
            <v>C</v>
          </cell>
          <cell r="I108">
            <v>1998</v>
          </cell>
          <cell r="J108" t="str">
            <v>Asset Managers</v>
          </cell>
          <cell r="K108" t="str">
            <v>within 12 months of SYW SVC</v>
          </cell>
          <cell r="M108">
            <v>5</v>
          </cell>
          <cell r="N108">
            <v>2</v>
          </cell>
          <cell r="O108">
            <v>10</v>
          </cell>
          <cell r="P108">
            <v>10</v>
          </cell>
          <cell r="Q108">
            <v>3</v>
          </cell>
        </row>
        <row r="109">
          <cell r="B109">
            <v>77</v>
          </cell>
          <cell r="C109" t="str">
            <v>Shunt Capacitor Banks</v>
          </cell>
          <cell r="D109" t="str">
            <v>Concrete Pads</v>
          </cell>
          <cell r="E109" t="str">
            <v>Other</v>
          </cell>
          <cell r="F109" t="str">
            <v xml:space="preserve">Identify Capacitor banks with excessive weed growth </v>
          </cell>
          <cell r="G109" t="str">
            <v>O</v>
          </cell>
          <cell r="H109" t="str">
            <v>I</v>
          </cell>
          <cell r="I109">
            <v>2001</v>
          </cell>
          <cell r="J109" t="str">
            <v>Asset Managers</v>
          </cell>
          <cell r="K109">
            <v>38504</v>
          </cell>
          <cell r="M109">
            <v>2</v>
          </cell>
          <cell r="N109">
            <v>2</v>
          </cell>
          <cell r="O109">
            <v>8</v>
          </cell>
          <cell r="P109">
            <v>5</v>
          </cell>
          <cell r="Q109">
            <v>3</v>
          </cell>
        </row>
        <row r="110">
          <cell r="B110">
            <v>77.099999999999994</v>
          </cell>
          <cell r="C110" t="str">
            <v>Shunt Capacitor Banks</v>
          </cell>
          <cell r="D110" t="str">
            <v>Concrete Pads</v>
          </cell>
          <cell r="E110" t="str">
            <v>Replacement</v>
          </cell>
          <cell r="F110" t="str">
            <v>Re-surface capacitor banks as required</v>
          </cell>
          <cell r="G110" t="str">
            <v>M</v>
          </cell>
          <cell r="H110" t="str">
            <v>C</v>
          </cell>
          <cell r="I110">
            <v>2001</v>
          </cell>
          <cell r="J110" t="str">
            <v>Asset Managers</v>
          </cell>
          <cell r="K110">
            <v>39965</v>
          </cell>
          <cell r="M110">
            <v>2</v>
          </cell>
          <cell r="N110">
            <v>2</v>
          </cell>
          <cell r="O110">
            <v>8</v>
          </cell>
          <cell r="P110">
            <v>8</v>
          </cell>
          <cell r="Q110">
            <v>3</v>
          </cell>
        </row>
        <row r="111">
          <cell r="B111">
            <v>78</v>
          </cell>
          <cell r="C111" t="str">
            <v>Condition Monitoring</v>
          </cell>
          <cell r="D111" t="str">
            <v>Dissolved Gas in Oil</v>
          </cell>
          <cell r="E111" t="str">
            <v>Other</v>
          </cell>
          <cell r="F111" t="str">
            <v>Install DGA monitors on transformers nominated in the Condition Monitoring Working Group Report (Recommendation 5.)</v>
          </cell>
          <cell r="G111" t="str">
            <v>C</v>
          </cell>
          <cell r="H111" t="str">
            <v>A</v>
          </cell>
          <cell r="I111">
            <v>2003</v>
          </cell>
          <cell r="J111" t="str">
            <v>Asset Managers</v>
          </cell>
          <cell r="K111">
            <v>38504</v>
          </cell>
          <cell r="L111" t="str">
            <v>List in Doc, - 3 categories</v>
          </cell>
          <cell r="M111">
            <v>0</v>
          </cell>
          <cell r="N111">
            <v>0</v>
          </cell>
          <cell r="O111">
            <v>10</v>
          </cell>
          <cell r="P111">
            <v>10</v>
          </cell>
          <cell r="Q111">
            <v>3</v>
          </cell>
        </row>
        <row r="112">
          <cell r="B112">
            <v>79</v>
          </cell>
          <cell r="C112" t="str">
            <v>Condition Monitoring</v>
          </cell>
          <cell r="D112" t="str">
            <v>Dissolved Gas in Oil</v>
          </cell>
          <cell r="E112" t="str">
            <v>Other</v>
          </cell>
          <cell r="F112" t="str">
            <v>Upgrade  to Calisto type</v>
          </cell>
          <cell r="G112" t="str">
            <v>C</v>
          </cell>
          <cell r="I112">
            <v>2003</v>
          </cell>
          <cell r="J112" t="str">
            <v>Asset Managers</v>
          </cell>
          <cell r="K112">
            <v>38504</v>
          </cell>
          <cell r="M112">
            <v>0</v>
          </cell>
          <cell r="N112">
            <v>0</v>
          </cell>
          <cell r="O112">
            <v>10</v>
          </cell>
          <cell r="P112">
            <v>10</v>
          </cell>
          <cell r="Q112">
            <v>3</v>
          </cell>
        </row>
        <row r="113">
          <cell r="B113">
            <v>80</v>
          </cell>
          <cell r="C113" t="str">
            <v>Condition Monitoring</v>
          </cell>
          <cell r="D113" t="str">
            <v>Dissolved Gas in Oil</v>
          </cell>
          <cell r="E113" t="str">
            <v>Other</v>
          </cell>
          <cell r="F113" t="str">
            <v>Move to Oil circulation path</v>
          </cell>
          <cell r="G113" t="str">
            <v>M</v>
          </cell>
          <cell r="I113">
            <v>2003</v>
          </cell>
          <cell r="J113" t="str">
            <v>Asset Managers</v>
          </cell>
          <cell r="K113">
            <v>38869</v>
          </cell>
          <cell r="M113">
            <v>0</v>
          </cell>
          <cell r="N113">
            <v>0</v>
          </cell>
          <cell r="O113">
            <v>10</v>
          </cell>
          <cell r="P113">
            <v>10</v>
          </cell>
          <cell r="Q113">
            <v>3</v>
          </cell>
        </row>
        <row r="114">
          <cell r="B114">
            <v>81</v>
          </cell>
          <cell r="C114" t="str">
            <v>Condition Monitoring</v>
          </cell>
          <cell r="D114" t="str">
            <v>Moisture in Oil</v>
          </cell>
          <cell r="E114" t="str">
            <v>Other</v>
          </cell>
          <cell r="F114" t="str">
            <v>Install online moisture monitors to  transformers nominated in the Condition Monitoring working group Report (Recommendation 10)</v>
          </cell>
          <cell r="G114" t="str">
            <v>C</v>
          </cell>
          <cell r="H114" t="str">
            <v>R</v>
          </cell>
          <cell r="I114">
            <v>2003</v>
          </cell>
          <cell r="J114" t="str">
            <v>Asset Managers</v>
          </cell>
          <cell r="K114">
            <v>38504</v>
          </cell>
          <cell r="M114">
            <v>0</v>
          </cell>
          <cell r="N114">
            <v>0</v>
          </cell>
          <cell r="O114">
            <v>10</v>
          </cell>
          <cell r="P114">
            <v>10</v>
          </cell>
          <cell r="Q114">
            <v>3</v>
          </cell>
        </row>
        <row r="115">
          <cell r="B115">
            <v>82</v>
          </cell>
          <cell r="C115" t="str">
            <v>Condition Monitoring</v>
          </cell>
          <cell r="D115" t="str">
            <v>Tapchanger Monitors</v>
          </cell>
          <cell r="E115" t="str">
            <v>Other</v>
          </cell>
          <cell r="F115" t="str">
            <v>Install tapchanger monitors to specific Reinhausen Tapchangers nominated in the Condition Monitoring Working Group Report (Recommendation 13)</v>
          </cell>
          <cell r="G115" t="str">
            <v>C</v>
          </cell>
          <cell r="H115" t="str">
            <v>R</v>
          </cell>
          <cell r="I115">
            <v>2003</v>
          </cell>
          <cell r="J115" t="str">
            <v>Asset Managers</v>
          </cell>
          <cell r="K115">
            <v>39234</v>
          </cell>
          <cell r="M115">
            <v>2</v>
          </cell>
          <cell r="N115">
            <v>2</v>
          </cell>
          <cell r="O115">
            <v>10</v>
          </cell>
          <cell r="P115">
            <v>8</v>
          </cell>
          <cell r="Q115">
            <v>3</v>
          </cell>
        </row>
        <row r="116">
          <cell r="B116">
            <v>82</v>
          </cell>
          <cell r="C116" t="str">
            <v>Condition Monitoring</v>
          </cell>
          <cell r="D116" t="str">
            <v>Tapchanger Monitors</v>
          </cell>
          <cell r="E116" t="str">
            <v>Other</v>
          </cell>
          <cell r="F116" t="str">
            <v>Review effectiveness of existing tapchanger monitors and consider further installation of tapchanger monitors on transformers identified in the Condition Working Group Report (Recommendation 13)</v>
          </cell>
          <cell r="G116" t="str">
            <v>O</v>
          </cell>
          <cell r="H116" t="str">
            <v>I</v>
          </cell>
          <cell r="I116">
            <v>2003</v>
          </cell>
          <cell r="J116" t="str">
            <v>SSE</v>
          </cell>
          <cell r="K116">
            <v>38322</v>
          </cell>
          <cell r="M116">
            <v>2</v>
          </cell>
          <cell r="N116">
            <v>2</v>
          </cell>
          <cell r="O116">
            <v>10</v>
          </cell>
          <cell r="P116">
            <v>8</v>
          </cell>
          <cell r="Q116">
            <v>3</v>
          </cell>
        </row>
        <row r="117">
          <cell r="B117">
            <v>82</v>
          </cell>
          <cell r="C117" t="str">
            <v>Condition Monitoring</v>
          </cell>
          <cell r="D117" t="str">
            <v>Tapchanger Monitors</v>
          </cell>
          <cell r="E117" t="str">
            <v>Other</v>
          </cell>
          <cell r="F117" t="str">
            <v>Install Reinhausen Tapchanger Monitors to transformers identified above</v>
          </cell>
          <cell r="G117" t="str">
            <v>C</v>
          </cell>
          <cell r="H117" t="str">
            <v>C</v>
          </cell>
          <cell r="I117">
            <v>2003</v>
          </cell>
          <cell r="J117" t="str">
            <v>Asset Managers</v>
          </cell>
          <cell r="K117">
            <v>39965</v>
          </cell>
          <cell r="M117">
            <v>2</v>
          </cell>
          <cell r="N117">
            <v>2</v>
          </cell>
          <cell r="O117">
            <v>10</v>
          </cell>
          <cell r="P117">
            <v>8</v>
          </cell>
          <cell r="Q117">
            <v>3</v>
          </cell>
        </row>
        <row r="118">
          <cell r="B118">
            <v>83</v>
          </cell>
          <cell r="C118" t="str">
            <v>Condition Monitoring</v>
          </cell>
          <cell r="D118" t="str">
            <v>CT  DDF Monitors</v>
          </cell>
          <cell r="E118" t="str">
            <v>Other</v>
          </cell>
          <cell r="F118" t="str">
            <v>Resolve Reliability Concerns for Powerlink DDF monitoring system</v>
          </cell>
          <cell r="G118" t="str">
            <v>O</v>
          </cell>
          <cell r="H118" t="str">
            <v>I</v>
          </cell>
          <cell r="I118">
            <v>2003</v>
          </cell>
          <cell r="J118" t="str">
            <v>AM/Northern</v>
          </cell>
          <cell r="K118">
            <v>38504</v>
          </cell>
          <cell r="L118" t="str">
            <v>No date</v>
          </cell>
          <cell r="M118">
            <v>0</v>
          </cell>
          <cell r="N118">
            <v>0</v>
          </cell>
          <cell r="O118">
            <v>10</v>
          </cell>
          <cell r="P118">
            <v>10</v>
          </cell>
          <cell r="Q118">
            <v>3</v>
          </cell>
        </row>
        <row r="119">
          <cell r="B119">
            <v>84</v>
          </cell>
          <cell r="C119" t="str">
            <v>Condition Monitoring</v>
          </cell>
          <cell r="D119" t="str">
            <v>CT  DDF Monitors</v>
          </cell>
          <cell r="E119" t="str">
            <v>Other</v>
          </cell>
          <cell r="F119" t="str">
            <v>Purchase, install AVO SOS system</v>
          </cell>
          <cell r="G119" t="str">
            <v>C</v>
          </cell>
          <cell r="H119" t="str">
            <v>I</v>
          </cell>
          <cell r="I119">
            <v>2003</v>
          </cell>
          <cell r="J119" t="str">
            <v>AM/Central</v>
          </cell>
          <cell r="K119">
            <v>38139</v>
          </cell>
          <cell r="M119">
            <v>0</v>
          </cell>
          <cell r="N119">
            <v>0</v>
          </cell>
          <cell r="O119">
            <v>10</v>
          </cell>
          <cell r="P119">
            <v>10</v>
          </cell>
          <cell r="Q119">
            <v>3</v>
          </cell>
        </row>
        <row r="120">
          <cell r="B120">
            <v>84</v>
          </cell>
          <cell r="C120" t="str">
            <v>Condition Monitoring</v>
          </cell>
          <cell r="D120" t="str">
            <v>CT  DDF Monitors</v>
          </cell>
          <cell r="E120" t="str">
            <v>Other</v>
          </cell>
          <cell r="F120" t="str">
            <v>Evaluate performance of AVO SOS system</v>
          </cell>
          <cell r="G120" t="str">
            <v>O</v>
          </cell>
          <cell r="H120" t="str">
            <v>I</v>
          </cell>
          <cell r="I120">
            <v>2003</v>
          </cell>
          <cell r="J120" t="str">
            <v>AM/Central</v>
          </cell>
          <cell r="K120">
            <v>38687</v>
          </cell>
          <cell r="M120">
            <v>0</v>
          </cell>
          <cell r="N120">
            <v>0</v>
          </cell>
          <cell r="O120">
            <v>10</v>
          </cell>
          <cell r="P120">
            <v>10</v>
          </cell>
          <cell r="Q120">
            <v>3</v>
          </cell>
        </row>
        <row r="121">
          <cell r="B121">
            <v>85</v>
          </cell>
          <cell r="C121" t="str">
            <v>Condition Monitoring</v>
          </cell>
          <cell r="D121" t="str">
            <v>CT  DDF Monitors</v>
          </cell>
          <cell r="E121" t="str">
            <v>Other</v>
          </cell>
          <cell r="F121" t="str">
            <v>Purchase and install Connel Wagner Intellinode system</v>
          </cell>
          <cell r="G121" t="str">
            <v>C</v>
          </cell>
          <cell r="H121" t="str">
            <v>I</v>
          </cell>
          <cell r="I121">
            <v>2003</v>
          </cell>
          <cell r="J121" t="str">
            <v>AM/Northern</v>
          </cell>
          <cell r="K121" t="str">
            <v>When System is in production</v>
          </cell>
          <cell r="L121" t="str">
            <v>No Date</v>
          </cell>
          <cell r="M121">
            <v>0</v>
          </cell>
          <cell r="N121">
            <v>0</v>
          </cell>
          <cell r="O121">
            <v>10</v>
          </cell>
          <cell r="P121">
            <v>10</v>
          </cell>
          <cell r="Q121">
            <v>3</v>
          </cell>
        </row>
        <row r="122">
          <cell r="B122">
            <v>85</v>
          </cell>
          <cell r="C122" t="str">
            <v>Condition Monitoring</v>
          </cell>
          <cell r="D122" t="str">
            <v>CT  DDF Monitors</v>
          </cell>
          <cell r="E122" t="str">
            <v>Other</v>
          </cell>
          <cell r="F122" t="str">
            <v>Evaluate performance of Connel Wagner Intellinode system</v>
          </cell>
          <cell r="G122" t="str">
            <v>O</v>
          </cell>
          <cell r="H122" t="str">
            <v>I</v>
          </cell>
          <cell r="I122">
            <v>2003</v>
          </cell>
          <cell r="J122" t="str">
            <v>AM/Northern</v>
          </cell>
          <cell r="K122" t="str">
            <v>TBA</v>
          </cell>
          <cell r="L122" t="str">
            <v>No Date</v>
          </cell>
          <cell r="M122">
            <v>0</v>
          </cell>
          <cell r="N122">
            <v>0</v>
          </cell>
          <cell r="O122">
            <v>10</v>
          </cell>
          <cell r="P122">
            <v>10</v>
          </cell>
          <cell r="Q122">
            <v>3</v>
          </cell>
        </row>
        <row r="123">
          <cell r="B123">
            <v>86</v>
          </cell>
          <cell r="C123" t="str">
            <v>Condition Monitoring</v>
          </cell>
          <cell r="D123" t="str">
            <v>Bushin DDF Monitors</v>
          </cell>
          <cell r="E123" t="str">
            <v>Other</v>
          </cell>
          <cell r="F123" t="str">
            <v>Install bushing monitor on system critical transformers with no system spares - Lismore</v>
          </cell>
          <cell r="G123" t="str">
            <v>C</v>
          </cell>
          <cell r="H123" t="str">
            <v>A</v>
          </cell>
          <cell r="I123">
            <v>2003</v>
          </cell>
          <cell r="J123" t="str">
            <v>AM/Northern</v>
          </cell>
          <cell r="K123">
            <v>38869</v>
          </cell>
          <cell r="L123" t="str">
            <v>No Date</v>
          </cell>
          <cell r="M123">
            <v>0</v>
          </cell>
          <cell r="N123">
            <v>0</v>
          </cell>
          <cell r="O123">
            <v>10</v>
          </cell>
          <cell r="P123">
            <v>10</v>
          </cell>
          <cell r="Q123">
            <v>3</v>
          </cell>
        </row>
        <row r="124">
          <cell r="B124">
            <v>87</v>
          </cell>
          <cell r="C124" t="str">
            <v>Condition Monitoring</v>
          </cell>
          <cell r="D124" t="str">
            <v>Portable Tx On line Monitor</v>
          </cell>
          <cell r="E124" t="str">
            <v>Other</v>
          </cell>
          <cell r="F124" t="str">
            <v>Establish portable on-line monitoring unit for short-term monitoring or nursing of transformers</v>
          </cell>
          <cell r="G124" t="str">
            <v>C</v>
          </cell>
          <cell r="H124" t="str">
            <v>A</v>
          </cell>
          <cell r="I124">
            <v>2003</v>
          </cell>
          <cell r="J124" t="str">
            <v>SSE</v>
          </cell>
          <cell r="K124">
            <v>38322</v>
          </cell>
          <cell r="M124">
            <v>0</v>
          </cell>
          <cell r="N124">
            <v>0</v>
          </cell>
          <cell r="O124">
            <v>10</v>
          </cell>
          <cell r="P124">
            <v>10</v>
          </cell>
          <cell r="Q124">
            <v>3</v>
          </cell>
        </row>
        <row r="125">
          <cell r="B125">
            <v>88</v>
          </cell>
          <cell r="C125" t="str">
            <v>Circuit Breakers</v>
          </cell>
          <cell r="D125" t="str">
            <v>Circuit Breakers Testing</v>
          </cell>
          <cell r="E125" t="str">
            <v>Other</v>
          </cell>
          <cell r="F125" t="str">
            <v>Investigate and Report on circuit breaker test procedures and methods by December 2004</v>
          </cell>
          <cell r="G125" t="str">
            <v>O</v>
          </cell>
          <cell r="H125" t="str">
            <v>I</v>
          </cell>
          <cell r="I125">
            <v>2003</v>
          </cell>
          <cell r="J125" t="str">
            <v>SSE</v>
          </cell>
          <cell r="K125">
            <v>38322</v>
          </cell>
          <cell r="M125">
            <v>0</v>
          </cell>
          <cell r="N125">
            <v>0</v>
          </cell>
          <cell r="O125">
            <v>10</v>
          </cell>
          <cell r="P125">
            <v>10</v>
          </cell>
          <cell r="Q125">
            <v>3</v>
          </cell>
        </row>
        <row r="126">
          <cell r="B126">
            <v>89</v>
          </cell>
          <cell r="C126" t="str">
            <v>Spare Equipment</v>
          </cell>
          <cell r="D126" t="str">
            <v>Spare Equipment</v>
          </cell>
          <cell r="E126" t="str">
            <v>Other</v>
          </cell>
          <cell r="F126" t="str">
            <v>Develop and issue general policy for the management of spare plant and parts to be held for substations</v>
          </cell>
          <cell r="G126" t="str">
            <v>O</v>
          </cell>
          <cell r="H126" t="str">
            <v>I</v>
          </cell>
          <cell r="I126">
            <v>2004</v>
          </cell>
          <cell r="J126" t="str">
            <v>SSE</v>
          </cell>
          <cell r="K126">
            <v>38504</v>
          </cell>
          <cell r="M126">
            <v>0</v>
          </cell>
          <cell r="N126">
            <v>0</v>
          </cell>
          <cell r="O126">
            <v>8</v>
          </cell>
          <cell r="P126">
            <v>0</v>
          </cell>
          <cell r="Q126">
            <v>3</v>
          </cell>
        </row>
        <row r="127">
          <cell r="B127">
            <v>90</v>
          </cell>
          <cell r="C127" t="str">
            <v>Instrument Transformers</v>
          </cell>
          <cell r="D127" t="str">
            <v xml:space="preserve">Other Condition </v>
          </cell>
          <cell r="E127" t="str">
            <v>Other</v>
          </cell>
          <cell r="F127" t="str">
            <v>Replace</v>
          </cell>
          <cell r="G127" t="str">
            <v>C</v>
          </cell>
          <cell r="H127" t="str">
            <v>C</v>
          </cell>
          <cell r="I127" t="str">
            <v>XX</v>
          </cell>
          <cell r="J127" t="str">
            <v>Asset Managers</v>
          </cell>
          <cell r="K127" t="str">
            <v>Recurrent</v>
          </cell>
          <cell r="M127" t="str">
            <v>Assess</v>
          </cell>
        </row>
        <row r="128">
          <cell r="B128">
            <v>91</v>
          </cell>
          <cell r="C128" t="str">
            <v>Instrument Transformers</v>
          </cell>
          <cell r="D128" t="str">
            <v>Ducon CTs and CVTs</v>
          </cell>
          <cell r="E128" t="str">
            <v>Other</v>
          </cell>
          <cell r="F128" t="str">
            <v>Replace</v>
          </cell>
          <cell r="G128" t="str">
            <v>C</v>
          </cell>
          <cell r="H128" t="str">
            <v>C</v>
          </cell>
          <cell r="I128" t="str">
            <v>XX</v>
          </cell>
          <cell r="J128" t="str">
            <v>Asset Managers</v>
          </cell>
          <cell r="K128" t="str">
            <v>Recurrent</v>
          </cell>
        </row>
        <row r="129">
          <cell r="B129">
            <v>92</v>
          </cell>
          <cell r="C129" t="str">
            <v>Reactive Plant</v>
          </cell>
          <cell r="D129" t="str">
            <v>SVC</v>
          </cell>
          <cell r="E129" t="str">
            <v>Other</v>
          </cell>
          <cell r="F129" t="str">
            <v>Site Specific</v>
          </cell>
          <cell r="G129" t="str">
            <v>c</v>
          </cell>
          <cell r="H129" t="str">
            <v>c</v>
          </cell>
          <cell r="J129" t="str">
            <v>Asset Managers</v>
          </cell>
          <cell r="M129" t="str">
            <v>Assess</v>
          </cell>
        </row>
        <row r="130">
          <cell r="B130">
            <v>200</v>
          </cell>
          <cell r="C130" t="str">
            <v>Security</v>
          </cell>
          <cell r="D130" t="str">
            <v>Network Security Plan 2004 - 2009</v>
          </cell>
          <cell r="E130" t="str">
            <v>Replacement</v>
          </cell>
          <cell r="F130" t="str">
            <v>T1 - Security Perimeter Delineation Fence</v>
          </cell>
          <cell r="G130" t="str">
            <v>C</v>
          </cell>
          <cell r="H130" t="str">
            <v>R</v>
          </cell>
          <cell r="I130">
            <v>2004</v>
          </cell>
          <cell r="J130" t="str">
            <v>Asset Managers</v>
          </cell>
          <cell r="K130">
            <v>39965</v>
          </cell>
          <cell r="M130">
            <v>8</v>
          </cell>
          <cell r="N130">
            <v>0</v>
          </cell>
          <cell r="O130">
            <v>5</v>
          </cell>
          <cell r="P130">
            <v>2</v>
          </cell>
        </row>
        <row r="131">
          <cell r="B131">
            <v>201</v>
          </cell>
          <cell r="C131" t="str">
            <v>Security</v>
          </cell>
          <cell r="D131" t="str">
            <v>Network Security Plan 2004 - 2009</v>
          </cell>
          <cell r="E131" t="str">
            <v>Replacement</v>
          </cell>
          <cell r="F131" t="str">
            <v>T2 - Security Perimeter Fence</v>
          </cell>
          <cell r="G131" t="str">
            <v>C</v>
          </cell>
          <cell r="H131" t="str">
            <v>R</v>
          </cell>
          <cell r="I131">
            <v>2004</v>
          </cell>
          <cell r="J131" t="str">
            <v>Asset Managers</v>
          </cell>
          <cell r="K131">
            <v>39965</v>
          </cell>
          <cell r="M131">
            <v>8</v>
          </cell>
          <cell r="N131">
            <v>0</v>
          </cell>
          <cell r="O131">
            <v>5</v>
          </cell>
          <cell r="P131">
            <v>2</v>
          </cell>
        </row>
        <row r="132">
          <cell r="B132">
            <v>202</v>
          </cell>
          <cell r="C132" t="str">
            <v>Security</v>
          </cell>
          <cell r="D132" t="str">
            <v>Network Security Plan 2004 - 2009</v>
          </cell>
          <cell r="E132" t="str">
            <v>Other</v>
          </cell>
          <cell r="F132" t="str">
            <v>T3 - CCTV/PA</v>
          </cell>
          <cell r="G132" t="str">
            <v>C</v>
          </cell>
          <cell r="H132" t="str">
            <v>R</v>
          </cell>
          <cell r="I132">
            <v>2004</v>
          </cell>
          <cell r="J132" t="str">
            <v>Asset Managers</v>
          </cell>
          <cell r="K132">
            <v>39965</v>
          </cell>
          <cell r="M132">
            <v>8</v>
          </cell>
          <cell r="N132">
            <v>0</v>
          </cell>
          <cell r="O132">
            <v>5</v>
          </cell>
          <cell r="P132">
            <v>2</v>
          </cell>
        </row>
        <row r="133">
          <cell r="B133">
            <v>203</v>
          </cell>
          <cell r="C133" t="str">
            <v>Security</v>
          </cell>
          <cell r="D133" t="str">
            <v>Network Security Plan 2004 - 2009</v>
          </cell>
          <cell r="E133" t="str">
            <v>Other</v>
          </cell>
          <cell r="F133" t="str">
            <v>T4 - Monitored intrusion detection</v>
          </cell>
          <cell r="G133" t="str">
            <v>C</v>
          </cell>
          <cell r="H133" t="str">
            <v>R</v>
          </cell>
          <cell r="I133">
            <v>2004</v>
          </cell>
          <cell r="J133" t="str">
            <v>Asset Managers</v>
          </cell>
          <cell r="K133">
            <v>39965</v>
          </cell>
          <cell r="M133">
            <v>8</v>
          </cell>
          <cell r="N133">
            <v>0</v>
          </cell>
          <cell r="O133">
            <v>5</v>
          </cell>
          <cell r="P133">
            <v>2</v>
          </cell>
        </row>
        <row r="134">
          <cell r="B134">
            <v>204</v>
          </cell>
          <cell r="C134" t="str">
            <v>Security</v>
          </cell>
          <cell r="D134" t="str">
            <v>Network Security Plan 2004 - 2009</v>
          </cell>
          <cell r="E134" t="str">
            <v>Other</v>
          </cell>
          <cell r="F134" t="str">
            <v>T5 - Access Control</v>
          </cell>
          <cell r="G134" t="str">
            <v>C</v>
          </cell>
          <cell r="H134" t="str">
            <v>R</v>
          </cell>
          <cell r="I134">
            <v>2004</v>
          </cell>
          <cell r="J134" t="str">
            <v>Asset Managers</v>
          </cell>
          <cell r="K134">
            <v>39965</v>
          </cell>
          <cell r="M134">
            <v>8</v>
          </cell>
          <cell r="N134">
            <v>0</v>
          </cell>
          <cell r="O134">
            <v>5</v>
          </cell>
          <cell r="P134">
            <v>2</v>
          </cell>
        </row>
        <row r="135">
          <cell r="B135">
            <v>205</v>
          </cell>
          <cell r="C135" t="str">
            <v>Security</v>
          </cell>
          <cell r="D135" t="str">
            <v>Network Security Plan 2004 - 2009</v>
          </cell>
          <cell r="E135" t="str">
            <v>Other</v>
          </cell>
          <cell r="F135" t="str">
            <v>T6 - Movement activated lighting</v>
          </cell>
          <cell r="G135" t="str">
            <v>C</v>
          </cell>
          <cell r="H135" t="str">
            <v>R</v>
          </cell>
          <cell r="I135">
            <v>2004</v>
          </cell>
          <cell r="J135" t="str">
            <v>Asset Managers</v>
          </cell>
          <cell r="K135">
            <v>39965</v>
          </cell>
          <cell r="M135">
            <v>8</v>
          </cell>
          <cell r="N135">
            <v>0</v>
          </cell>
          <cell r="O135">
            <v>5</v>
          </cell>
          <cell r="P135">
            <v>2</v>
          </cell>
        </row>
        <row r="136">
          <cell r="B136">
            <v>206</v>
          </cell>
          <cell r="C136" t="str">
            <v>Security</v>
          </cell>
          <cell r="D136" t="str">
            <v>Network Security Plan 2004 - 2009</v>
          </cell>
          <cell r="E136" t="str">
            <v>Other</v>
          </cell>
          <cell r="F136" t="str">
            <v>T7 - Restricted locking and keying</v>
          </cell>
          <cell r="G136" t="str">
            <v>C</v>
          </cell>
          <cell r="H136" t="str">
            <v>R</v>
          </cell>
          <cell r="I136">
            <v>2004</v>
          </cell>
          <cell r="J136" t="str">
            <v>Asset Managers</v>
          </cell>
          <cell r="K136">
            <v>39965</v>
          </cell>
          <cell r="M136">
            <v>8</v>
          </cell>
          <cell r="N136">
            <v>0</v>
          </cell>
          <cell r="O136">
            <v>5</v>
          </cell>
          <cell r="P136">
            <v>2</v>
          </cell>
        </row>
        <row r="137">
          <cell r="B137">
            <v>207</v>
          </cell>
          <cell r="C137" t="str">
            <v>Security</v>
          </cell>
          <cell r="D137" t="str">
            <v>Network Security Plan 2004 - 2009</v>
          </cell>
          <cell r="E137" t="str">
            <v>Other</v>
          </cell>
          <cell r="F137" t="str">
            <v>T8 - Sinage</v>
          </cell>
          <cell r="G137" t="str">
            <v>C</v>
          </cell>
          <cell r="H137" t="str">
            <v>R</v>
          </cell>
          <cell r="I137">
            <v>2004</v>
          </cell>
          <cell r="J137" t="str">
            <v>Asset Managers</v>
          </cell>
          <cell r="K137">
            <v>39965</v>
          </cell>
          <cell r="M137">
            <v>8</v>
          </cell>
          <cell r="N137">
            <v>0</v>
          </cell>
          <cell r="O137">
            <v>5</v>
          </cell>
          <cell r="P137">
            <v>2</v>
          </cell>
        </row>
        <row r="138">
          <cell r="B138">
            <v>208</v>
          </cell>
          <cell r="C138" t="str">
            <v>Security</v>
          </cell>
          <cell r="D138" t="str">
            <v>Network Security Plan 2004 - 2009</v>
          </cell>
          <cell r="E138" t="str">
            <v>Other</v>
          </cell>
          <cell r="F138" t="str">
            <v>T9 - Community awareness</v>
          </cell>
          <cell r="G138" t="str">
            <v>C</v>
          </cell>
          <cell r="H138" t="str">
            <v>R</v>
          </cell>
          <cell r="I138">
            <v>2004</v>
          </cell>
          <cell r="J138" t="str">
            <v>Asset Managers</v>
          </cell>
          <cell r="K138">
            <v>39965</v>
          </cell>
          <cell r="M138">
            <v>8</v>
          </cell>
          <cell r="N138">
            <v>0</v>
          </cell>
          <cell r="O138">
            <v>5</v>
          </cell>
          <cell r="P138">
            <v>2</v>
          </cell>
        </row>
        <row r="139">
          <cell r="B139">
            <v>209</v>
          </cell>
          <cell r="C139" t="str">
            <v>Security</v>
          </cell>
          <cell r="D139" t="str">
            <v>Network Security Plan 2004 - 2009</v>
          </cell>
          <cell r="E139" t="str">
            <v>Other</v>
          </cell>
          <cell r="F139" t="str">
            <v>T10 - Staff awareness</v>
          </cell>
          <cell r="G139" t="str">
            <v>C</v>
          </cell>
          <cell r="H139" t="str">
            <v>R</v>
          </cell>
          <cell r="I139">
            <v>2004</v>
          </cell>
          <cell r="J139" t="str">
            <v>Asset Managers</v>
          </cell>
          <cell r="K139">
            <v>39965</v>
          </cell>
          <cell r="M139">
            <v>8</v>
          </cell>
          <cell r="N139">
            <v>0</v>
          </cell>
          <cell r="O139">
            <v>5</v>
          </cell>
          <cell r="P139">
            <v>2</v>
          </cell>
        </row>
        <row r="140">
          <cell r="B140">
            <v>300</v>
          </cell>
          <cell r="C140" t="str">
            <v>To Be confirmed</v>
          </cell>
          <cell r="D140" t="str">
            <v>To Be confirmed</v>
          </cell>
          <cell r="E140" t="str">
            <v>Other</v>
          </cell>
          <cell r="F140" t="str">
            <v>To Be confirmed</v>
          </cell>
        </row>
        <row r="141">
          <cell r="B141">
            <v>301</v>
          </cell>
          <cell r="C141" t="str">
            <v>Condition Monitoring</v>
          </cell>
          <cell r="D141" t="str">
            <v>Site Infrastructure</v>
          </cell>
          <cell r="E141" t="str">
            <v>Other</v>
          </cell>
          <cell r="F141" t="str">
            <v xml:space="preserve">Installation of infrastructure to support CM equipment </v>
          </cell>
          <cell r="G141" t="str">
            <v>C</v>
          </cell>
          <cell r="H141" t="str">
            <v>R</v>
          </cell>
          <cell r="I141">
            <v>3004</v>
          </cell>
          <cell r="J141" t="str">
            <v>Asset Managers</v>
          </cell>
          <cell r="K141">
            <v>39965</v>
          </cell>
          <cell r="M141">
            <v>0</v>
          </cell>
          <cell r="N141">
            <v>0</v>
          </cell>
          <cell r="O141">
            <v>0</v>
          </cell>
          <cell r="P141">
            <v>8</v>
          </cell>
        </row>
      </sheetData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  "/>
      <sheetName val="2.1 Exp summ (Consolidated)"/>
      <sheetName val="2.2 Repex (Consolidated)"/>
      <sheetName val="2.3 Augex (Consolidated)"/>
      <sheetName val="2.10 Overheads (Consolidated)"/>
      <sheetName val="2.11 Labour (Consolidated)"/>
      <sheetName val="2.12 Input (Consolidated)"/>
      <sheetName val="4.1 Plighting (Consolidated)"/>
      <sheetName val="4.2 Metering (Consolidated)"/>
      <sheetName val="4.3 Fee-based (Consolidated)"/>
      <sheetName val="4.4 Quoted (Consolidated)"/>
      <sheetName val="5.2 Asset Age (Consolidated)"/>
      <sheetName val="5.3 MD-Ntwrk lvl (Consolidated)"/>
      <sheetName val="5.4 MD&amp;util-Sp (Consolidated)"/>
      <sheetName val="6.3 Sustained interruptions"/>
    </sheetNames>
    <sheetDataSet>
      <sheetData sheetId="0"/>
      <sheetData sheetId="1">
        <row r="35">
          <cell r="C35" t="str">
            <v>2008/09</v>
          </cell>
          <cell r="D35" t="str">
            <v>2009/10</v>
          </cell>
          <cell r="E35" t="str">
            <v>2010/11</v>
          </cell>
          <cell r="F35" t="str">
            <v>2011/12</v>
          </cell>
          <cell r="G35" t="str">
            <v>2012/13</v>
          </cell>
          <cell r="H35" t="str">
            <v>2013/14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 SHEET 1"/>
      <sheetName val="WORKING SHEET 2"/>
      <sheetName val="Contents"/>
      <sheetName val="1.1 Instructions"/>
      <sheetName val="1.3 Business &amp; other details  "/>
      <sheetName val="1.2 Definitions"/>
      <sheetName val="4. Outputs to PTRM "/>
      <sheetName val="2.Expenditure Summary"/>
      <sheetName val="2.1 Capex"/>
      <sheetName val="2.1.1 Repex"/>
      <sheetName val="2.1.2 Repex Age Profile"/>
      <sheetName val="2.1.2.1 Augex"/>
      <sheetName val="2.1.2.2 Augex model"/>
      <sheetName val="2.1.3 Connections"/>
      <sheetName val="2.1.4 Metering"/>
      <sheetName val="2.1.5 Public lighting"/>
      <sheetName val="2.1.6 Fee &amp; quoted - Dx"/>
      <sheetName val="2.1.7 Non-network"/>
      <sheetName val="2.2 Opex "/>
      <sheetName val="2.2.1 Veg. management zones"/>
      <sheetName val="2.2.2 Vegetation Management"/>
      <sheetName val="2.2.3 Maintenance"/>
      <sheetName val="2.2.4 Emergency Response"/>
      <sheetName val="2.2.5 Overheads"/>
      <sheetName val="3. Network Information"/>
      <sheetName val="3.1 Customer Numbers"/>
      <sheetName val="3.2 Energy Consumption"/>
      <sheetName val="3.3 Network Demand"/>
      <sheetName val="3.3.1  Demand - System level"/>
      <sheetName val="3.3.2 Demand - Terminal station"/>
      <sheetName val="3.3.3 Demand - Zone sub station"/>
      <sheetName val="3.3.4 Demand - Feeder"/>
      <sheetName val="3.3.5 Demand - Weather data"/>
      <sheetName val="3.4 Aging Asset Schedule"/>
      <sheetName val="3.5 Asset Capacity"/>
      <sheetName val="3.6 Material Projects"/>
      <sheetName val="3.7 Contributions"/>
      <sheetName val="3.8 Services -Indicative  Price"/>
      <sheetName val="3.9 Service standards (STIPIS)"/>
      <sheetName val="3.10 Daily Performance Data"/>
      <sheetName val="5.1 Regulatory obligations"/>
      <sheetName val="5.2 Major Projects"/>
      <sheetName val="5.3 Expenditure with other pers"/>
      <sheetName val="6. Other Templates"/>
      <sheetName val="6.1  Policies and Procedures"/>
      <sheetName val="6.2 Key Assumptions"/>
      <sheetName val="6.3 Confidentiality"/>
      <sheetName val="7. Incentive Schemes"/>
      <sheetName val="7.1 EBSS"/>
      <sheetName val="7.2 CESS"/>
      <sheetName val="7.3 Cost of Capital"/>
      <sheetName val="7.4 Shared Assets"/>
      <sheetName val="3.6 Consumption"/>
      <sheetName val="3.7 Pricing"/>
      <sheetName val="8.1 Revenue"/>
      <sheetName val="8.2 Assets (RAB)"/>
      <sheetName val="8.3 Operational data"/>
      <sheetName val="8.4 Physical assets"/>
      <sheetName val="8.5 Quality of services"/>
      <sheetName val="8.6 Environmental factors"/>
      <sheetName val="9. Assumptions"/>
      <sheetName val="10. Confidentiality"/>
      <sheetName val="Overview"/>
      <sheetName val="To Do"/>
      <sheetName val="Forecasts"/>
      <sheetName val="RFM"/>
      <sheetName val="PTRM"/>
      <sheetName val="Capex"/>
      <sheetName val="Opex"/>
      <sheetName val="OHs"/>
      <sheetName val="RAB"/>
      <sheetName val="Volumes"/>
      <sheetName val="Assets"/>
      <sheetName val="Prices"/>
      <sheetName val="Assumptions"/>
      <sheetName val="Q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Poles"/>
      <sheetName val="2 Pole tops"/>
      <sheetName val="3 Conductor"/>
      <sheetName val="4 Cable"/>
      <sheetName val="5 TX MVA"/>
      <sheetName val="6 Table 2.2.2"/>
    </sheetNames>
    <sheetDataSet>
      <sheetData sheetId="0" refreshError="1">
        <row r="39">
          <cell r="I39" t="str">
            <v>UR</v>
          </cell>
          <cell r="J39">
            <v>191</v>
          </cell>
          <cell r="K39">
            <v>447</v>
          </cell>
          <cell r="L39">
            <v>451</v>
          </cell>
          <cell r="M39">
            <v>502</v>
          </cell>
          <cell r="N39">
            <v>617</v>
          </cell>
        </row>
        <row r="40">
          <cell r="I40" t="str">
            <v>LR</v>
          </cell>
          <cell r="J40">
            <v>946</v>
          </cell>
          <cell r="K40">
            <v>1097</v>
          </cell>
          <cell r="L40">
            <v>1001</v>
          </cell>
          <cell r="M40">
            <v>1667</v>
          </cell>
          <cell r="N40">
            <v>1689</v>
          </cell>
        </row>
        <row r="41">
          <cell r="I41" t="str">
            <v>SR</v>
          </cell>
          <cell r="J41">
            <v>1027</v>
          </cell>
          <cell r="K41">
            <v>1121</v>
          </cell>
          <cell r="L41">
            <v>1578</v>
          </cell>
          <cell r="M41">
            <v>2204</v>
          </cell>
          <cell r="N41">
            <v>1575</v>
          </cell>
        </row>
        <row r="42">
          <cell r="I42" t="str">
            <v>Check sum</v>
          </cell>
          <cell r="J42">
            <v>2164</v>
          </cell>
          <cell r="K42">
            <v>2665</v>
          </cell>
          <cell r="L42">
            <v>3030</v>
          </cell>
          <cell r="M42">
            <v>4373</v>
          </cell>
          <cell r="N42">
            <v>3881</v>
          </cell>
        </row>
      </sheetData>
      <sheetData sheetId="1" refreshError="1"/>
      <sheetData sheetId="2" refreshError="1">
        <row r="30">
          <cell r="I30" t="str">
            <v>UR</v>
          </cell>
          <cell r="J30">
            <v>9.4550000000000001</v>
          </cell>
          <cell r="K30">
            <v>26.178999999999998</v>
          </cell>
          <cell r="L30">
            <v>35.895000000000003</v>
          </cell>
          <cell r="M30">
            <v>45.42</v>
          </cell>
          <cell r="N30">
            <v>23.864000000000001</v>
          </cell>
        </row>
        <row r="31">
          <cell r="I31" t="str">
            <v>LR</v>
          </cell>
          <cell r="J31">
            <v>48.465000000000003</v>
          </cell>
          <cell r="K31">
            <v>95.671999999999997</v>
          </cell>
          <cell r="L31">
            <v>74.819999999999993</v>
          </cell>
          <cell r="M31">
            <v>78.403999999999996</v>
          </cell>
          <cell r="N31">
            <v>77.866</v>
          </cell>
        </row>
        <row r="32">
          <cell r="I32" t="str">
            <v>SR</v>
          </cell>
          <cell r="J32">
            <v>72.667000000000002</v>
          </cell>
          <cell r="K32">
            <v>166.441</v>
          </cell>
          <cell r="L32">
            <v>181.416</v>
          </cell>
          <cell r="M32">
            <v>388.791</v>
          </cell>
          <cell r="N32">
            <v>199.67099999999999</v>
          </cell>
        </row>
        <row r="33">
          <cell r="I33" t="str">
            <v>Check sum</v>
          </cell>
          <cell r="J33">
            <v>130.58699999999999</v>
          </cell>
          <cell r="K33">
            <v>288.29200000000003</v>
          </cell>
          <cell r="L33">
            <v>292.13099999999997</v>
          </cell>
          <cell r="M33">
            <v>512.61500000000001</v>
          </cell>
          <cell r="N33">
            <v>301.40100000000001</v>
          </cell>
        </row>
      </sheetData>
      <sheetData sheetId="3" refreshError="1">
        <row r="12">
          <cell r="I12" t="str">
            <v>UR</v>
          </cell>
          <cell r="J12">
            <v>1.919</v>
          </cell>
          <cell r="K12">
            <v>2.6989999999999998</v>
          </cell>
          <cell r="L12">
            <v>4.0030000000000001</v>
          </cell>
          <cell r="M12">
            <v>2.2570000000000001</v>
          </cell>
          <cell r="N12">
            <v>4.7779999999999996</v>
          </cell>
        </row>
        <row r="13">
          <cell r="I13" t="str">
            <v>LR</v>
          </cell>
          <cell r="J13">
            <v>1.415</v>
          </cell>
          <cell r="K13">
            <v>0</v>
          </cell>
          <cell r="L13">
            <v>0</v>
          </cell>
          <cell r="M13">
            <v>0.185</v>
          </cell>
          <cell r="N13">
            <v>0.16400000000000001</v>
          </cell>
        </row>
        <row r="14">
          <cell r="I14" t="str">
            <v>SR</v>
          </cell>
          <cell r="J14">
            <v>2.9129999999999998</v>
          </cell>
          <cell r="K14">
            <v>0.67</v>
          </cell>
          <cell r="L14">
            <v>2.165</v>
          </cell>
          <cell r="M14">
            <v>5.1829999999999998</v>
          </cell>
          <cell r="N14">
            <v>3.7890000000000001</v>
          </cell>
        </row>
        <row r="15">
          <cell r="I15" t="str">
            <v>Check sum</v>
          </cell>
          <cell r="J15">
            <v>6.2469999999999999</v>
          </cell>
          <cell r="K15">
            <v>3.3689999999999998</v>
          </cell>
          <cell r="L15">
            <v>6.1680000000000001</v>
          </cell>
          <cell r="M15">
            <v>7.625</v>
          </cell>
          <cell r="N15">
            <v>8.7309999999999999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  "/>
      <sheetName val="2.1 Expenditure summary"/>
      <sheetName val="2.2 Repex"/>
      <sheetName val="2.3 Augex"/>
      <sheetName val="2.4 Augex model"/>
      <sheetName val="2.5 Connections"/>
      <sheetName val="2.6 Non-network"/>
      <sheetName val="2.7 Vegetation management"/>
      <sheetName val="2.8 Maintenance"/>
      <sheetName val="2.9 Emergency Response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x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2 Asset Age Profile"/>
      <sheetName val="5.3 MD - Network level"/>
      <sheetName val="5.4 MD &amp; utilisation-Spatial"/>
      <sheetName val="6.1 Telephone answering"/>
      <sheetName val="6.2 Reliability &amp; Cust serv"/>
      <sheetName val="6.3 Sustained interruptions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7.7 Services, indicative prices"/>
      <sheetName val="Unprotected Worksheet"/>
      <sheetName val="QLD reset RIN 2015-20  Consolid"/>
    </sheetNames>
    <sheetDataSet>
      <sheetData sheetId="0"/>
      <sheetData sheetId="1"/>
      <sheetData sheetId="2">
        <row r="35">
          <cell r="C35" t="str">
            <v>2015-16</v>
          </cell>
          <cell r="D35" t="str">
            <v>2016-17</v>
          </cell>
          <cell r="E35" t="str">
            <v>2017-18</v>
          </cell>
          <cell r="F35" t="str">
            <v>2018-19</v>
          </cell>
          <cell r="G35" t="str">
            <v>2019-20</v>
          </cell>
        </row>
        <row r="38">
          <cell r="C38" t="str">
            <v>2010-11</v>
          </cell>
          <cell r="D38" t="str">
            <v>2011-12</v>
          </cell>
          <cell r="E38" t="str">
            <v>2012-13</v>
          </cell>
          <cell r="F38" t="str">
            <v>2013-14</v>
          </cell>
          <cell r="G38" t="str">
            <v>2014-15</v>
          </cell>
        </row>
        <row r="41">
          <cell r="C41" t="str">
            <v>2005-06</v>
          </cell>
          <cell r="D41" t="str">
            <v>2006-07</v>
          </cell>
          <cell r="E41" t="str">
            <v>2007-08</v>
          </cell>
          <cell r="F41" t="str">
            <v>2008-09</v>
          </cell>
          <cell r="G41" t="str">
            <v>2009-10</v>
          </cell>
        </row>
        <row r="55">
          <cell r="C55" t="str">
            <v>June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CPI series"/>
      <sheetName val="2.1 Expenditure summary"/>
      <sheetName val="2.2 Repex"/>
      <sheetName val="2.3 Augex (a)"/>
      <sheetName val="2.3 Augex (b)"/>
      <sheetName val="2.4 Augex model"/>
      <sheetName val="2.5 Connections"/>
      <sheetName val="2.6 Non-network"/>
      <sheetName val="2.10 Overheads"/>
      <sheetName val="2.11 Labour"/>
      <sheetName val="2.14 Forecast price changes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"/>
      <sheetName val="5.4 MD &amp; utilisation-Spatial"/>
      <sheetName val="6.1 Telephone answering"/>
      <sheetName val="6.2 Reliability &amp; Cust serv"/>
      <sheetName val="7.1  Policies and Procedures"/>
      <sheetName val="7.2 Contingent projects"/>
      <sheetName val="7.3 Obligations"/>
      <sheetName val="7.4 Shared Assets"/>
      <sheetName val="7.6 Indicative bill impact"/>
      <sheetName val="7.7 TSS-LRMC"/>
      <sheetName val="Amendments"/>
      <sheetName val="DNSP 2021-25 - Pre Draft Reset 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REGULATORY REPORTING STATEMENT</v>
          </cell>
        </row>
        <row r="81">
          <cell r="C81">
            <v>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Outcomes"/>
      <sheetName val="MAAR"/>
      <sheetName val="Price Limits"/>
      <sheetName val="Trans"/>
      <sheetName val="DUOS (t)"/>
      <sheetName val="TUOS (t)"/>
      <sheetName val="CPT (t)"/>
      <sheetName val="MSR (t)"/>
      <sheetName val="NUOS (t)"/>
      <sheetName val="DUOS (t-1)"/>
      <sheetName val="Q (ct-1) act"/>
      <sheetName val="RE (ct)"/>
      <sheetName val="RE (ct-1)"/>
      <sheetName val="Q (ct-1) adj (ct)"/>
      <sheetName val="Q (ct-1) adj (ct-1)"/>
      <sheetName val="ACS (t)"/>
    </sheetNames>
    <sheetDataSet>
      <sheetData sheetId="0" refreshError="1"/>
      <sheetData sheetId="1" refreshError="1">
        <row r="2">
          <cell r="B2" t="str">
            <v>ActewAGL</v>
          </cell>
        </row>
        <row r="3">
          <cell r="B3">
            <v>2011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y Location"/>
      <sheetName val="Summary by Strategy"/>
      <sheetName val="Strategies"/>
      <sheetName val="Comments"/>
      <sheetName val="Deleted"/>
      <sheetName val="Sheet1"/>
      <sheetName val="Sheet2"/>
      <sheetName val="Sheet3"/>
      <sheetName val="Summary "/>
      <sheetName val="Projects"/>
    </sheetNames>
    <sheetDataSet>
      <sheetData sheetId="0" refreshError="1"/>
      <sheetData sheetId="1" refreshError="1"/>
      <sheetData sheetId="2" refreshError="1">
        <row r="6">
          <cell r="B6">
            <v>0</v>
          </cell>
          <cell r="C6" t="str">
            <v>Transformers</v>
          </cell>
          <cell r="D6" t="str">
            <v>Condition Assessment</v>
          </cell>
          <cell r="E6" t="str">
            <v>Other</v>
          </cell>
          <cell r="F6" t="str">
            <v>Life Assessment</v>
          </cell>
          <cell r="G6" t="str">
            <v>O</v>
          </cell>
          <cell r="H6" t="str">
            <v>I</v>
          </cell>
          <cell r="I6">
            <v>1994</v>
          </cell>
          <cell r="J6" t="str">
            <v>Asset Managers</v>
          </cell>
          <cell r="K6" t="str">
            <v>Recurrent</v>
          </cell>
          <cell r="M6" t="str">
            <v>RM</v>
          </cell>
          <cell r="Q6">
            <v>3</v>
          </cell>
        </row>
        <row r="7">
          <cell r="B7">
            <v>0.1</v>
          </cell>
          <cell r="C7" t="str">
            <v>Transformers</v>
          </cell>
          <cell r="D7" t="str">
            <v>Transformer/Reactor Refurbishment</v>
          </cell>
          <cell r="E7" t="str">
            <v>Life Extension</v>
          </cell>
          <cell r="F7" t="str">
            <v>Refurbish Transformers</v>
          </cell>
          <cell r="G7" t="str">
            <v>M</v>
          </cell>
          <cell r="H7" t="str">
            <v>C</v>
          </cell>
          <cell r="I7">
            <v>1994</v>
          </cell>
          <cell r="J7" t="str">
            <v>Asset Managers</v>
          </cell>
          <cell r="K7" t="str">
            <v>Recurrent</v>
          </cell>
          <cell r="L7" t="str">
            <v>Need to separate oil leaks and oil treatment and also to include all txs in Attach A</v>
          </cell>
          <cell r="M7" t="str">
            <v>Assess indivually</v>
          </cell>
          <cell r="Q7" t="str">
            <v>3i</v>
          </cell>
        </row>
        <row r="8">
          <cell r="B8">
            <v>1</v>
          </cell>
          <cell r="C8" t="str">
            <v>Transformers</v>
          </cell>
          <cell r="D8" t="str">
            <v>Transformer/Reactor Life Extension</v>
          </cell>
          <cell r="E8" t="str">
            <v>Life Extension</v>
          </cell>
          <cell r="F8" t="str">
            <v>Life Extension Works</v>
          </cell>
          <cell r="G8" t="str">
            <v>C</v>
          </cell>
        </row>
        <row r="9">
          <cell r="B9">
            <v>1.1000000000000001</v>
          </cell>
          <cell r="C9" t="str">
            <v>Transformers</v>
          </cell>
          <cell r="D9" t="str">
            <v>Transformer/Reactor Replacement</v>
          </cell>
          <cell r="E9" t="str">
            <v>Replacement</v>
          </cell>
          <cell r="F9" t="str">
            <v>Replace Transformers (planned)</v>
          </cell>
          <cell r="G9" t="str">
            <v>C</v>
          </cell>
          <cell r="H9" t="str">
            <v>C</v>
          </cell>
          <cell r="I9">
            <v>2002</v>
          </cell>
          <cell r="J9" t="str">
            <v>Asset Managers</v>
          </cell>
          <cell r="K9" t="str">
            <v>Recurrent</v>
          </cell>
          <cell r="M9" t="str">
            <v>Assess indivually</v>
          </cell>
          <cell r="Q9" t="str">
            <v>2i</v>
          </cell>
        </row>
        <row r="10">
          <cell r="B10">
            <v>2</v>
          </cell>
          <cell r="C10" t="str">
            <v>Transformers</v>
          </cell>
          <cell r="D10" t="str">
            <v>Transformer/Reactor Failure</v>
          </cell>
          <cell r="E10" t="str">
            <v>Replacement</v>
          </cell>
          <cell r="F10" t="str">
            <v>Replace Transformers (unplanned)</v>
          </cell>
          <cell r="G10" t="str">
            <v>C</v>
          </cell>
          <cell r="H10" t="str">
            <v>C</v>
          </cell>
          <cell r="I10">
            <v>2002</v>
          </cell>
          <cell r="J10" t="str">
            <v>SSE</v>
          </cell>
          <cell r="K10" t="str">
            <v>Recurrent</v>
          </cell>
          <cell r="M10">
            <v>0</v>
          </cell>
          <cell r="N10">
            <v>0</v>
          </cell>
          <cell r="O10">
            <v>10</v>
          </cell>
          <cell r="P10">
            <v>0</v>
          </cell>
          <cell r="Q10">
            <v>1</v>
          </cell>
        </row>
        <row r="11">
          <cell r="B11">
            <v>3.1</v>
          </cell>
          <cell r="C11" t="str">
            <v>Transformers</v>
          </cell>
          <cell r="D11" t="str">
            <v>Conservator Bags</v>
          </cell>
          <cell r="E11" t="str">
            <v>Conservator Bags</v>
          </cell>
          <cell r="F11" t="str">
            <v>Install bags on Txs manufactured &gt;1975</v>
          </cell>
          <cell r="G11" t="str">
            <v>C</v>
          </cell>
          <cell r="H11" t="str">
            <v>R</v>
          </cell>
          <cell r="I11">
            <v>1994</v>
          </cell>
          <cell r="J11" t="str">
            <v>Asset Managers</v>
          </cell>
          <cell r="K11" t="str">
            <v>Deferred (no date)</v>
          </cell>
          <cell r="L11" t="str">
            <v>Need to split Strategy a1 into pre 1975 and post1975</v>
          </cell>
          <cell r="M11">
            <v>0</v>
          </cell>
          <cell r="N11">
            <v>0</v>
          </cell>
          <cell r="O11">
            <v>0</v>
          </cell>
          <cell r="P11">
            <v>10</v>
          </cell>
          <cell r="Q11">
            <v>3</v>
          </cell>
        </row>
        <row r="12">
          <cell r="B12">
            <v>3.2</v>
          </cell>
          <cell r="C12" t="str">
            <v>Transformers</v>
          </cell>
          <cell r="D12" t="str">
            <v>Conservator Bags</v>
          </cell>
          <cell r="E12" t="str">
            <v>Conservator Bags</v>
          </cell>
          <cell r="F12" t="str">
            <v>Install bags on Txs manufactured &lt;1975</v>
          </cell>
          <cell r="G12" t="str">
            <v>C</v>
          </cell>
          <cell r="H12" t="str">
            <v>R</v>
          </cell>
          <cell r="I12">
            <v>1994</v>
          </cell>
          <cell r="J12" t="str">
            <v>Asset Managers</v>
          </cell>
          <cell r="K12" t="str">
            <v>Deferred (2003)</v>
          </cell>
          <cell r="L12" t="str">
            <v>Reason for difference between pre 1975 and post 1975 not clear</v>
          </cell>
          <cell r="M12">
            <v>0</v>
          </cell>
          <cell r="N12">
            <v>0</v>
          </cell>
          <cell r="O12">
            <v>0</v>
          </cell>
          <cell r="P12">
            <v>8</v>
          </cell>
          <cell r="Q12">
            <v>3</v>
          </cell>
        </row>
        <row r="13">
          <cell r="B13">
            <v>3.3</v>
          </cell>
          <cell r="C13" t="str">
            <v>Transformers</v>
          </cell>
          <cell r="D13" t="str">
            <v>Conservator Bags</v>
          </cell>
          <cell r="E13" t="str">
            <v>Conservator Bags</v>
          </cell>
          <cell r="F13" t="str">
            <v>Review effectiveness of air/oil separation systems and investigate alternative methods</v>
          </cell>
          <cell r="G13" t="str">
            <v>O</v>
          </cell>
          <cell r="H13" t="str">
            <v>I</v>
          </cell>
          <cell r="I13">
            <v>2002</v>
          </cell>
          <cell r="J13" t="str">
            <v>AM/Central</v>
          </cell>
          <cell r="K13">
            <v>38352</v>
          </cell>
          <cell r="M13">
            <v>0</v>
          </cell>
          <cell r="N13">
            <v>0</v>
          </cell>
          <cell r="O13">
            <v>0</v>
          </cell>
          <cell r="P13">
            <v>8</v>
          </cell>
          <cell r="Q13">
            <v>3</v>
          </cell>
        </row>
        <row r="14">
          <cell r="B14">
            <v>4</v>
          </cell>
          <cell r="C14" t="str">
            <v>Transformers</v>
          </cell>
          <cell r="D14" t="str">
            <v>Sealing of On Load Tapchanger Diverter Compartments</v>
          </cell>
          <cell r="E14" t="str">
            <v>Other</v>
          </cell>
          <cell r="F14" t="str">
            <v>Review effectiveness of existing condition monitoring where oil leaks from diverter into the main tank and examine alternative techniques</v>
          </cell>
          <cell r="G14" t="str">
            <v>O</v>
          </cell>
          <cell r="H14" t="str">
            <v>I</v>
          </cell>
          <cell r="I14">
            <v>2002</v>
          </cell>
          <cell r="J14" t="str">
            <v>SSE</v>
          </cell>
          <cell r="K14">
            <v>38504</v>
          </cell>
          <cell r="L14" t="str">
            <v>Target dates required</v>
          </cell>
          <cell r="M14">
            <v>0</v>
          </cell>
          <cell r="N14">
            <v>0</v>
          </cell>
          <cell r="O14">
            <v>0</v>
          </cell>
          <cell r="P14">
            <v>8</v>
          </cell>
          <cell r="Q14">
            <v>3</v>
          </cell>
        </row>
        <row r="15">
          <cell r="B15">
            <v>5.0999999999999996</v>
          </cell>
          <cell r="C15" t="str">
            <v>Transformers</v>
          </cell>
          <cell r="D15" t="str">
            <v>Ageing of On Load Tapchangers</v>
          </cell>
          <cell r="E15" t="str">
            <v>Other</v>
          </cell>
          <cell r="F15" t="str">
            <v>Review all tapchangers that operate more than 15,000 times per year and assess suitability for an on-line filter unit to be installed, or other methods of controlling diverter switch wear</v>
          </cell>
          <cell r="G15" t="str">
            <v>O</v>
          </cell>
          <cell r="H15" t="str">
            <v>I</v>
          </cell>
          <cell r="I15">
            <v>1998</v>
          </cell>
          <cell r="J15" t="str">
            <v>Asset Managers</v>
          </cell>
          <cell r="K15">
            <v>38504</v>
          </cell>
          <cell r="L15" t="str">
            <v>Target dates required</v>
          </cell>
          <cell r="M15">
            <v>2</v>
          </cell>
          <cell r="N15">
            <v>2</v>
          </cell>
          <cell r="O15">
            <v>10</v>
          </cell>
          <cell r="P15">
            <v>8</v>
          </cell>
          <cell r="Q15">
            <v>3</v>
          </cell>
        </row>
        <row r="16">
          <cell r="B16">
            <v>5.2</v>
          </cell>
          <cell r="C16" t="str">
            <v>Transformers</v>
          </cell>
          <cell r="D16" t="str">
            <v>Ageing of On Load Tapchangers</v>
          </cell>
          <cell r="E16" t="str">
            <v>Other</v>
          </cell>
          <cell r="F16" t="str">
            <v>Install on-line oil filter units as determined by the investigation</v>
          </cell>
          <cell r="G16" t="str">
            <v>C</v>
          </cell>
          <cell r="H16" t="str">
            <v>C</v>
          </cell>
          <cell r="I16">
            <v>1998</v>
          </cell>
          <cell r="J16" t="str">
            <v>Asset Managers</v>
          </cell>
          <cell r="K16" t="str">
            <v>To be determined by investigation</v>
          </cell>
          <cell r="M16">
            <v>2</v>
          </cell>
          <cell r="N16">
            <v>2</v>
          </cell>
          <cell r="O16">
            <v>10</v>
          </cell>
          <cell r="P16">
            <v>8</v>
          </cell>
          <cell r="Q16">
            <v>3</v>
          </cell>
        </row>
        <row r="17">
          <cell r="B17">
            <v>6.1</v>
          </cell>
          <cell r="C17" t="str">
            <v>Transformers</v>
          </cell>
          <cell r="D17" t="str">
            <v>Ageing of On Load Tapchangers</v>
          </cell>
          <cell r="E17" t="str">
            <v>Other</v>
          </cell>
          <cell r="F17" t="str">
            <v>Develop a schedule for the inspection of all Reinhausen tapchangers with greater than 300,000 operations (500,000 operations for transformers loaded between 30%  and 50% of rating)</v>
          </cell>
          <cell r="G17" t="str">
            <v>O</v>
          </cell>
          <cell r="H17" t="str">
            <v>I</v>
          </cell>
          <cell r="I17">
            <v>2002</v>
          </cell>
          <cell r="J17" t="str">
            <v>SSE</v>
          </cell>
          <cell r="K17">
            <v>38322</v>
          </cell>
          <cell r="L17" t="str">
            <v>If it hasn't been done need to renew target date.  Also need to split strategy it List and Maintenance Actions</v>
          </cell>
          <cell r="M17">
            <v>2</v>
          </cell>
          <cell r="N17">
            <v>2</v>
          </cell>
          <cell r="O17">
            <v>10</v>
          </cell>
          <cell r="P17">
            <v>10</v>
          </cell>
          <cell r="Q17">
            <v>3</v>
          </cell>
        </row>
        <row r="18">
          <cell r="B18">
            <v>6.2</v>
          </cell>
          <cell r="C18" t="str">
            <v>Transformers</v>
          </cell>
          <cell r="D18" t="str">
            <v>Ageing of On Load Tapchangers</v>
          </cell>
          <cell r="E18" t="str">
            <v>Other</v>
          </cell>
          <cell r="F18" t="str">
            <v>Inspect Reinhausen type diverters in conjunction with suitably trained persons as per operational schedule</v>
          </cell>
          <cell r="G18" t="str">
            <v>O</v>
          </cell>
          <cell r="H18" t="str">
            <v>I</v>
          </cell>
          <cell r="I18">
            <v>2002</v>
          </cell>
          <cell r="J18" t="str">
            <v>Asset Managers</v>
          </cell>
          <cell r="K18">
            <v>38533</v>
          </cell>
          <cell r="M18">
            <v>2</v>
          </cell>
          <cell r="N18">
            <v>2</v>
          </cell>
          <cell r="O18">
            <v>10</v>
          </cell>
          <cell r="P18">
            <v>10</v>
          </cell>
          <cell r="Q18">
            <v>3</v>
          </cell>
        </row>
        <row r="19">
          <cell r="B19">
            <v>6.3</v>
          </cell>
          <cell r="C19" t="str">
            <v>Transformers</v>
          </cell>
          <cell r="D19" t="str">
            <v>Ageing of On Load Tapchangers</v>
          </cell>
          <cell r="E19" t="str">
            <v>Replacement</v>
          </cell>
          <cell r="F19" t="str">
            <v>Replace Reinhausen diverter switches dependent on assessment</v>
          </cell>
          <cell r="G19" t="str">
            <v>C</v>
          </cell>
          <cell r="H19" t="str">
            <v>C</v>
          </cell>
          <cell r="I19">
            <v>1998</v>
          </cell>
          <cell r="J19" t="str">
            <v>Asset Managers</v>
          </cell>
          <cell r="K19" t="str">
            <v>To be determined by investigation</v>
          </cell>
          <cell r="L19" t="str">
            <v>This strategy will need to be defined better so it can be costed.</v>
          </cell>
          <cell r="M19">
            <v>2</v>
          </cell>
          <cell r="N19">
            <v>2</v>
          </cell>
          <cell r="O19">
            <v>10</v>
          </cell>
          <cell r="P19">
            <v>10</v>
          </cell>
          <cell r="Q19">
            <v>3</v>
          </cell>
        </row>
        <row r="20">
          <cell r="B20">
            <v>7</v>
          </cell>
          <cell r="C20" t="str">
            <v>Transformers</v>
          </cell>
          <cell r="D20" t="str">
            <v>Ageing of On Load Tapchangers</v>
          </cell>
          <cell r="E20" t="str">
            <v>Other</v>
          </cell>
          <cell r="F20" t="str">
            <v>Identify F&amp;D Type diverters where there is no mechanical stop</v>
          </cell>
          <cell r="G20" t="str">
            <v>O</v>
          </cell>
          <cell r="H20" t="str">
            <v>I</v>
          </cell>
          <cell r="I20">
            <v>2003</v>
          </cell>
          <cell r="J20" t="str">
            <v>Asset Managers</v>
          </cell>
          <cell r="L20" t="str">
            <v xml:space="preserve">This strategy needs to be split into I &amp; M and target date added to I </v>
          </cell>
          <cell r="M20">
            <v>2</v>
          </cell>
          <cell r="N20">
            <v>2</v>
          </cell>
          <cell r="O20">
            <v>10</v>
          </cell>
          <cell r="P20">
            <v>10</v>
          </cell>
          <cell r="Q20">
            <v>3</v>
          </cell>
        </row>
        <row r="21">
          <cell r="B21">
            <v>7.1</v>
          </cell>
          <cell r="C21" t="str">
            <v>Transformers</v>
          </cell>
          <cell r="D21" t="str">
            <v>Ageing of On Load Tapchangers</v>
          </cell>
          <cell r="E21" t="str">
            <v>Other</v>
          </cell>
          <cell r="F21" t="str">
            <v>Fit new end stops to F &amp; D types</v>
          </cell>
          <cell r="G21" t="str">
            <v>O</v>
          </cell>
          <cell r="H21" t="str">
            <v>M</v>
          </cell>
          <cell r="I21">
            <v>2003</v>
          </cell>
          <cell r="J21" t="str">
            <v>Asset Managers</v>
          </cell>
          <cell r="K21">
            <v>38168</v>
          </cell>
          <cell r="L21" t="str">
            <v>If not done renew target dates.</v>
          </cell>
          <cell r="M21">
            <v>2</v>
          </cell>
          <cell r="N21">
            <v>2</v>
          </cell>
          <cell r="O21">
            <v>10</v>
          </cell>
          <cell r="P21">
            <v>10</v>
          </cell>
          <cell r="Q21">
            <v>3</v>
          </cell>
        </row>
        <row r="22">
          <cell r="B22">
            <v>8</v>
          </cell>
          <cell r="C22" t="str">
            <v>Transformers</v>
          </cell>
          <cell r="D22" t="str">
            <v>Ageing of On Load Tapchangers</v>
          </cell>
          <cell r="E22" t="str">
            <v>Other</v>
          </cell>
          <cell r="F22" t="str">
            <v>Investigate comparison methods to verify alignment in tapchangers</v>
          </cell>
          <cell r="G22" t="str">
            <v>O</v>
          </cell>
          <cell r="H22" t="str">
            <v>I</v>
          </cell>
          <cell r="I22">
            <v>2003</v>
          </cell>
          <cell r="J22" t="str">
            <v>SSE</v>
          </cell>
          <cell r="K22">
            <v>38533</v>
          </cell>
          <cell r="M22">
            <v>2</v>
          </cell>
          <cell r="N22">
            <v>2</v>
          </cell>
          <cell r="O22">
            <v>10</v>
          </cell>
          <cell r="P22">
            <v>10</v>
          </cell>
          <cell r="Q22">
            <v>3</v>
          </cell>
        </row>
        <row r="23">
          <cell r="B23">
            <v>9.1</v>
          </cell>
          <cell r="C23" t="str">
            <v>Transformers</v>
          </cell>
          <cell r="D23" t="str">
            <v>Ageing of On Load Tapchangers</v>
          </cell>
          <cell r="E23" t="str">
            <v>Other</v>
          </cell>
          <cell r="F23" t="str">
            <v>Set up program of inspection and life assessment of at risk and aged tapchangers</v>
          </cell>
          <cell r="G23" t="str">
            <v>O</v>
          </cell>
          <cell r="H23" t="str">
            <v>I</v>
          </cell>
          <cell r="I23">
            <v>2003</v>
          </cell>
          <cell r="J23" t="str">
            <v>SSE</v>
          </cell>
          <cell r="K23">
            <v>37741</v>
          </cell>
          <cell r="L23" t="str">
            <v>Needs to be split into I &amp; M strategies and really needs more specific targets clarifying types of tapchangers referred to</v>
          </cell>
          <cell r="M23">
            <v>2</v>
          </cell>
          <cell r="N23">
            <v>2</v>
          </cell>
          <cell r="O23">
            <v>10</v>
          </cell>
          <cell r="P23">
            <v>10</v>
          </cell>
          <cell r="Q23">
            <v>3</v>
          </cell>
        </row>
        <row r="24">
          <cell r="B24">
            <v>9.1999999999999993</v>
          </cell>
          <cell r="C24" t="str">
            <v>Transformers</v>
          </cell>
          <cell r="D24" t="str">
            <v>Ageing of On Load Tapchangers</v>
          </cell>
          <cell r="E24" t="str">
            <v>Other</v>
          </cell>
          <cell r="F24" t="str">
            <v>Suitably trained staff to Inspect tapchangers determine life assessment</v>
          </cell>
          <cell r="G24" t="str">
            <v>O</v>
          </cell>
          <cell r="H24" t="str">
            <v>I</v>
          </cell>
          <cell r="I24">
            <v>2003</v>
          </cell>
          <cell r="J24" t="str">
            <v>Asset Managers</v>
          </cell>
          <cell r="K24">
            <v>39263</v>
          </cell>
          <cell r="M24">
            <v>2</v>
          </cell>
          <cell r="N24">
            <v>2</v>
          </cell>
          <cell r="O24">
            <v>10</v>
          </cell>
          <cell r="P24">
            <v>10</v>
          </cell>
          <cell r="Q24">
            <v>3</v>
          </cell>
        </row>
        <row r="25">
          <cell r="B25">
            <v>10</v>
          </cell>
          <cell r="C25" t="str">
            <v>Transformers</v>
          </cell>
          <cell r="D25" t="str">
            <v>Ageing of On Load Tapchangers</v>
          </cell>
          <cell r="E25" t="str">
            <v>Other</v>
          </cell>
          <cell r="F25" t="str">
            <v>Report and investigate AVR to reduce no. taps/day</v>
          </cell>
          <cell r="G25" t="str">
            <v>O</v>
          </cell>
          <cell r="H25" t="str">
            <v>I</v>
          </cell>
          <cell r="I25">
            <v>2003</v>
          </cell>
          <cell r="J25" t="str">
            <v>Asset Managers</v>
          </cell>
          <cell r="K25">
            <v>38168</v>
          </cell>
          <cell r="M25">
            <v>2</v>
          </cell>
          <cell r="N25">
            <v>2</v>
          </cell>
          <cell r="O25">
            <v>10</v>
          </cell>
          <cell r="P25">
            <v>8</v>
          </cell>
          <cell r="Q25">
            <v>3</v>
          </cell>
        </row>
        <row r="26">
          <cell r="B26">
            <v>11</v>
          </cell>
          <cell r="C26" t="str">
            <v>Transformers</v>
          </cell>
          <cell r="D26" t="str">
            <v>Bushings</v>
          </cell>
          <cell r="E26" t="str">
            <v>Replacement</v>
          </cell>
          <cell r="F26" t="str">
            <v>Replace all condenser bushings with no DDF point</v>
          </cell>
          <cell r="G26" t="str">
            <v>M</v>
          </cell>
          <cell r="H26" t="str">
            <v>R</v>
          </cell>
          <cell r="I26">
            <v>2000</v>
          </cell>
          <cell r="J26" t="str">
            <v>Asset Managers</v>
          </cell>
          <cell r="K26" t="str">
            <v xml:space="preserve"> Dec 2004</v>
          </cell>
          <cell r="L26" t="str">
            <v>Need to identify which transformers have condenser bushings with no DDF point</v>
          </cell>
          <cell r="M26">
            <v>10</v>
          </cell>
          <cell r="N26">
            <v>5</v>
          </cell>
          <cell r="O26">
            <v>10</v>
          </cell>
          <cell r="P26">
            <v>10</v>
          </cell>
          <cell r="Q26">
            <v>3</v>
          </cell>
        </row>
        <row r="27">
          <cell r="B27">
            <v>12</v>
          </cell>
          <cell r="C27" t="str">
            <v>Transformers</v>
          </cell>
          <cell r="D27" t="str">
            <v>Bushings</v>
          </cell>
          <cell r="E27" t="str">
            <v>Replacement</v>
          </cell>
          <cell r="F27" t="str">
            <v>Replace all condenser type SRBP bushings</v>
          </cell>
          <cell r="G27" t="str">
            <v>M</v>
          </cell>
          <cell r="H27" t="str">
            <v>R</v>
          </cell>
          <cell r="I27">
            <v>2003</v>
          </cell>
          <cell r="J27" t="str">
            <v>Asset Managers</v>
          </cell>
          <cell r="K27">
            <v>39629</v>
          </cell>
          <cell r="L27" t="str">
            <v>Identify bushings</v>
          </cell>
          <cell r="M27">
            <v>10</v>
          </cell>
          <cell r="N27">
            <v>5</v>
          </cell>
          <cell r="O27">
            <v>10</v>
          </cell>
          <cell r="P27">
            <v>10</v>
          </cell>
          <cell r="Q27">
            <v>3</v>
          </cell>
        </row>
        <row r="28">
          <cell r="B28">
            <v>13</v>
          </cell>
          <cell r="C28" t="str">
            <v>Transformers</v>
          </cell>
          <cell r="D28" t="str">
            <v>DGA Techniques</v>
          </cell>
          <cell r="E28" t="str">
            <v>Other</v>
          </cell>
          <cell r="F28" t="str">
            <v>Provide Specialist Training in DGA assessment techniques for selected staff</v>
          </cell>
          <cell r="G28" t="str">
            <v>O</v>
          </cell>
          <cell r="H28" t="str">
            <v>I</v>
          </cell>
          <cell r="I28">
            <v>2003</v>
          </cell>
          <cell r="J28" t="str">
            <v>SSE</v>
          </cell>
          <cell r="K28">
            <v>38322</v>
          </cell>
          <cell r="M28">
            <v>0</v>
          </cell>
          <cell r="N28">
            <v>0</v>
          </cell>
          <cell r="O28">
            <v>0</v>
          </cell>
          <cell r="P28">
            <v>8</v>
          </cell>
          <cell r="Q28">
            <v>3</v>
          </cell>
        </row>
        <row r="29">
          <cell r="B29">
            <v>13.1</v>
          </cell>
          <cell r="C29" t="str">
            <v>Transformers</v>
          </cell>
          <cell r="D29" t="str">
            <v>DGA Techniques</v>
          </cell>
          <cell r="E29" t="str">
            <v>Other</v>
          </cell>
          <cell r="F29" t="str">
            <v>Acquire DGA Assessment tools and implement supporting processes</v>
          </cell>
          <cell r="G29" t="str">
            <v>O</v>
          </cell>
          <cell r="H29" t="str">
            <v>I</v>
          </cell>
          <cell r="I29">
            <v>2003</v>
          </cell>
          <cell r="J29" t="str">
            <v>SSE</v>
          </cell>
          <cell r="K29">
            <v>38504</v>
          </cell>
          <cell r="M29">
            <v>0</v>
          </cell>
          <cell r="N29">
            <v>0</v>
          </cell>
          <cell r="O29">
            <v>0</v>
          </cell>
          <cell r="P29">
            <v>8</v>
          </cell>
          <cell r="Q29">
            <v>3</v>
          </cell>
        </row>
        <row r="30">
          <cell r="B30">
            <v>14.1</v>
          </cell>
          <cell r="C30" t="str">
            <v>Transformers</v>
          </cell>
          <cell r="D30" t="str">
            <v>Aged Transformers</v>
          </cell>
          <cell r="E30" t="str">
            <v>Other</v>
          </cell>
          <cell r="F30" t="str">
            <v>Review available DGA Data to identify transformers of concern</v>
          </cell>
          <cell r="G30" t="str">
            <v>O</v>
          </cell>
          <cell r="H30" t="str">
            <v>I</v>
          </cell>
          <cell r="I30">
            <v>2003</v>
          </cell>
          <cell r="J30" t="str">
            <v>Asset Managers</v>
          </cell>
          <cell r="K30">
            <v>38322</v>
          </cell>
          <cell r="M30">
            <v>0</v>
          </cell>
          <cell r="N30">
            <v>0</v>
          </cell>
          <cell r="O30">
            <v>0</v>
          </cell>
          <cell r="P30">
            <v>8</v>
          </cell>
          <cell r="Q30">
            <v>3</v>
          </cell>
        </row>
        <row r="31">
          <cell r="B31">
            <v>14.2</v>
          </cell>
          <cell r="C31" t="str">
            <v>Transformers</v>
          </cell>
          <cell r="D31" t="str">
            <v>Aged Transformers</v>
          </cell>
          <cell r="E31" t="str">
            <v>Other</v>
          </cell>
          <cell r="F31" t="str">
            <v>Develop an Aged transformer management policy supported by a decision making model</v>
          </cell>
          <cell r="G31" t="str">
            <v>O</v>
          </cell>
          <cell r="H31" t="str">
            <v>I</v>
          </cell>
          <cell r="I31">
            <v>2003</v>
          </cell>
          <cell r="J31" t="str">
            <v>SSE</v>
          </cell>
          <cell r="K31">
            <v>38322</v>
          </cell>
          <cell r="M31">
            <v>0</v>
          </cell>
          <cell r="N31">
            <v>0</v>
          </cell>
          <cell r="O31">
            <v>0</v>
          </cell>
          <cell r="P31">
            <v>8</v>
          </cell>
          <cell r="Q31">
            <v>3</v>
          </cell>
        </row>
        <row r="32">
          <cell r="B32">
            <v>14.3</v>
          </cell>
          <cell r="C32" t="str">
            <v>Transformers</v>
          </cell>
          <cell r="D32" t="str">
            <v>Aged Transformers</v>
          </cell>
          <cell r="E32" t="str">
            <v>Other</v>
          </cell>
          <cell r="F32" t="str">
            <v>Apply the Aged Transformer model to all transformers to prioritise at risk transformers for replacement or refurbishment</v>
          </cell>
          <cell r="G32" t="str">
            <v>O</v>
          </cell>
          <cell r="H32" t="str">
            <v>I</v>
          </cell>
          <cell r="I32">
            <v>2003</v>
          </cell>
          <cell r="J32" t="str">
            <v>Asset Managers</v>
          </cell>
          <cell r="K32">
            <v>38504</v>
          </cell>
          <cell r="M32">
            <v>0</v>
          </cell>
          <cell r="N32">
            <v>0</v>
          </cell>
          <cell r="O32">
            <v>0</v>
          </cell>
          <cell r="P32">
            <v>8</v>
          </cell>
          <cell r="Q32">
            <v>3</v>
          </cell>
        </row>
        <row r="33">
          <cell r="B33">
            <v>15</v>
          </cell>
          <cell r="C33" t="str">
            <v>Transformers</v>
          </cell>
          <cell r="D33" t="str">
            <v>Operational Recommendations</v>
          </cell>
          <cell r="E33" t="str">
            <v>Other</v>
          </cell>
          <cell r="F33" t="str">
            <v>Implement operating procedures to minimise risk of loss of supply when taking tapchangers out of service by taking transformers to new tap before switching</v>
          </cell>
          <cell r="G33" t="str">
            <v>O</v>
          </cell>
          <cell r="H33" t="str">
            <v>I</v>
          </cell>
          <cell r="I33">
            <v>2003</v>
          </cell>
          <cell r="J33" t="str">
            <v>SSE</v>
          </cell>
          <cell r="K33">
            <v>38322</v>
          </cell>
          <cell r="M33">
            <v>2</v>
          </cell>
          <cell r="N33">
            <v>2</v>
          </cell>
          <cell r="O33">
            <v>10</v>
          </cell>
          <cell r="P33">
            <v>8</v>
          </cell>
          <cell r="Q33">
            <v>3</v>
          </cell>
        </row>
        <row r="34">
          <cell r="B34">
            <v>16</v>
          </cell>
          <cell r="C34" t="str">
            <v>Circuit Breakers</v>
          </cell>
          <cell r="D34" t="str">
            <v>AEI GA 11 W8 CBs</v>
          </cell>
          <cell r="E34" t="str">
            <v>Replacement</v>
          </cell>
          <cell r="F34" t="str">
            <v>Replace all of this type</v>
          </cell>
          <cell r="G34" t="str">
            <v>C</v>
          </cell>
          <cell r="H34" t="str">
            <v>R</v>
          </cell>
          <cell r="I34">
            <v>1995</v>
          </cell>
          <cell r="J34" t="str">
            <v>Asset Managers</v>
          </cell>
          <cell r="K34" t="str">
            <v>June, 2008</v>
          </cell>
          <cell r="L34" t="str">
            <v>Strategy shouldn't identify rate of change</v>
          </cell>
          <cell r="M34">
            <v>8</v>
          </cell>
          <cell r="N34">
            <v>0</v>
          </cell>
          <cell r="O34">
            <v>10</v>
          </cell>
          <cell r="P34">
            <v>10</v>
          </cell>
        </row>
        <row r="35">
          <cell r="B35">
            <v>17</v>
          </cell>
          <cell r="C35" t="str">
            <v>Circuit Breakers</v>
          </cell>
          <cell r="D35" t="str">
            <v>132 kV (OBR30) Reyrolle CBs</v>
          </cell>
          <cell r="E35" t="str">
            <v>Replacement</v>
          </cell>
          <cell r="F35" t="str">
            <v>Replace all of this type</v>
          </cell>
          <cell r="G35" t="str">
            <v>C</v>
          </cell>
          <cell r="H35" t="str">
            <v>R</v>
          </cell>
          <cell r="I35">
            <v>1995</v>
          </cell>
          <cell r="J35" t="str">
            <v>Asset Managers</v>
          </cell>
          <cell r="K35" t="str">
            <v>June, 2004</v>
          </cell>
          <cell r="M35">
            <v>5</v>
          </cell>
          <cell r="N35">
            <v>0</v>
          </cell>
          <cell r="O35">
            <v>10</v>
          </cell>
          <cell r="P35">
            <v>10</v>
          </cell>
        </row>
        <row r="36">
          <cell r="B36">
            <v>18</v>
          </cell>
          <cell r="C36" t="str">
            <v>Circuit Breakers</v>
          </cell>
          <cell r="D36" t="str">
            <v>132 kV AEG WM5077</v>
          </cell>
          <cell r="E36" t="str">
            <v>Replacement</v>
          </cell>
          <cell r="F36" t="str">
            <v>Replace all of this type</v>
          </cell>
          <cell r="G36" t="str">
            <v>C</v>
          </cell>
          <cell r="H36" t="str">
            <v>R</v>
          </cell>
          <cell r="I36">
            <v>1995</v>
          </cell>
          <cell r="J36" t="str">
            <v>Asset Managers</v>
          </cell>
          <cell r="K36" t="str">
            <v>June, 2005</v>
          </cell>
          <cell r="M36">
            <v>0</v>
          </cell>
          <cell r="N36">
            <v>0</v>
          </cell>
          <cell r="O36">
            <v>8</v>
          </cell>
          <cell r="P36">
            <v>8</v>
          </cell>
        </row>
        <row r="37">
          <cell r="B37">
            <v>19</v>
          </cell>
          <cell r="C37" t="str">
            <v>Circuit Breakers</v>
          </cell>
          <cell r="D37" t="str">
            <v>66kV Oerlikon TOF60.6</v>
          </cell>
          <cell r="E37" t="str">
            <v>Replacement</v>
          </cell>
          <cell r="F37" t="str">
            <v>Replace all of this type</v>
          </cell>
          <cell r="G37" t="str">
            <v>C</v>
          </cell>
          <cell r="H37" t="str">
            <v>R</v>
          </cell>
          <cell r="I37">
            <v>1995</v>
          </cell>
          <cell r="J37" t="str">
            <v>Asset Managers</v>
          </cell>
          <cell r="K37">
            <v>38139</v>
          </cell>
          <cell r="M37">
            <v>0</v>
          </cell>
          <cell r="N37">
            <v>0</v>
          </cell>
          <cell r="O37">
            <v>8</v>
          </cell>
          <cell r="P37">
            <v>8</v>
          </cell>
        </row>
        <row r="38">
          <cell r="B38">
            <v>20</v>
          </cell>
          <cell r="C38" t="str">
            <v>Circuit Breakers</v>
          </cell>
          <cell r="D38" t="str">
            <v xml:space="preserve">33kV Westinghouse GC </v>
          </cell>
          <cell r="E38" t="str">
            <v>Replacement</v>
          </cell>
          <cell r="F38" t="str">
            <v>Replace if no DDF Point</v>
          </cell>
          <cell r="G38" t="str">
            <v>C</v>
          </cell>
          <cell r="H38" t="str">
            <v>R</v>
          </cell>
          <cell r="I38">
            <v>2001</v>
          </cell>
          <cell r="J38" t="str">
            <v>Asset Managers</v>
          </cell>
          <cell r="K38">
            <v>38504</v>
          </cell>
          <cell r="L38" t="str">
            <v>No completion date</v>
          </cell>
          <cell r="M38">
            <v>8</v>
          </cell>
          <cell r="N38">
            <v>2</v>
          </cell>
          <cell r="O38">
            <v>8</v>
          </cell>
          <cell r="P38">
            <v>5</v>
          </cell>
        </row>
        <row r="39">
          <cell r="B39">
            <v>20.100000000000001</v>
          </cell>
          <cell r="C39" t="str">
            <v>Circuit Breakers</v>
          </cell>
          <cell r="D39" t="str">
            <v xml:space="preserve">33kV Westinghouse GC </v>
          </cell>
          <cell r="E39" t="str">
            <v>Replacement</v>
          </cell>
          <cell r="F39" t="str">
            <v>Replace all of this type</v>
          </cell>
          <cell r="G39" t="str">
            <v>C</v>
          </cell>
          <cell r="H39" t="str">
            <v>R</v>
          </cell>
          <cell r="I39">
            <v>2004</v>
          </cell>
          <cell r="J39" t="str">
            <v>Asset Managers</v>
          </cell>
          <cell r="K39" t="str">
            <v>June, 2007</v>
          </cell>
          <cell r="M39">
            <v>5</v>
          </cell>
          <cell r="N39">
            <v>2</v>
          </cell>
          <cell r="O39">
            <v>8</v>
          </cell>
          <cell r="P39">
            <v>5</v>
          </cell>
        </row>
        <row r="40">
          <cell r="B40">
            <v>21</v>
          </cell>
          <cell r="C40" t="str">
            <v>Circuit Breakers</v>
          </cell>
          <cell r="D40" t="str">
            <v>22kv Sace</v>
          </cell>
          <cell r="E40" t="str">
            <v>Replacement</v>
          </cell>
          <cell r="F40" t="str">
            <v>Replace all of this type</v>
          </cell>
          <cell r="G40" t="str">
            <v>C</v>
          </cell>
          <cell r="H40" t="str">
            <v>R</v>
          </cell>
          <cell r="I40">
            <v>1998</v>
          </cell>
          <cell r="J40" t="str">
            <v>Asset Managers</v>
          </cell>
          <cell r="K40" t="str">
            <v>June, 2005</v>
          </cell>
          <cell r="M40">
            <v>0</v>
          </cell>
          <cell r="N40">
            <v>0</v>
          </cell>
          <cell r="O40">
            <v>8</v>
          </cell>
          <cell r="P40">
            <v>8</v>
          </cell>
        </row>
        <row r="41">
          <cell r="B41">
            <v>22</v>
          </cell>
          <cell r="C41" t="str">
            <v>Circuit Breakers</v>
          </cell>
          <cell r="D41" t="str">
            <v>132kV Galileo OCERD 150</v>
          </cell>
          <cell r="E41" t="str">
            <v>Replacement</v>
          </cell>
          <cell r="F41" t="str">
            <v>Replace all of this type</v>
          </cell>
          <cell r="G41" t="str">
            <v>C</v>
          </cell>
          <cell r="H41" t="str">
            <v>R</v>
          </cell>
          <cell r="I41">
            <v>1998</v>
          </cell>
          <cell r="J41" t="str">
            <v>Asset Managers</v>
          </cell>
          <cell r="K41" t="str">
            <v>June, 2005</v>
          </cell>
          <cell r="M41">
            <v>0</v>
          </cell>
          <cell r="N41">
            <v>10</v>
          </cell>
          <cell r="O41">
            <v>5</v>
          </cell>
          <cell r="P41">
            <v>5</v>
          </cell>
        </row>
        <row r="42">
          <cell r="B42">
            <v>23</v>
          </cell>
          <cell r="C42" t="str">
            <v>Circuit Breakers</v>
          </cell>
          <cell r="D42" t="str">
            <v>Oerlikon FS13C3.1 &amp; FR</v>
          </cell>
          <cell r="E42" t="str">
            <v>Replacement</v>
          </cell>
          <cell r="F42" t="str">
            <v>Replace all of this type</v>
          </cell>
          <cell r="G42" t="str">
            <v>C</v>
          </cell>
          <cell r="H42" t="str">
            <v>R</v>
          </cell>
          <cell r="I42">
            <v>1995</v>
          </cell>
          <cell r="J42" t="str">
            <v>Asset Managers</v>
          </cell>
          <cell r="K42" t="str">
            <v>June, 2005</v>
          </cell>
          <cell r="M42">
            <v>0</v>
          </cell>
          <cell r="N42">
            <v>0</v>
          </cell>
          <cell r="O42">
            <v>8</v>
          </cell>
          <cell r="P42">
            <v>8</v>
          </cell>
        </row>
        <row r="43">
          <cell r="B43">
            <v>24</v>
          </cell>
          <cell r="C43" t="str">
            <v>Circuit Breakers</v>
          </cell>
          <cell r="D43" t="str">
            <v xml:space="preserve">BTH 66kV </v>
          </cell>
          <cell r="E43" t="str">
            <v>Replacement</v>
          </cell>
          <cell r="F43" t="str">
            <v>Replace all of this type</v>
          </cell>
          <cell r="G43" t="str">
            <v>C</v>
          </cell>
          <cell r="H43" t="str">
            <v>R</v>
          </cell>
          <cell r="I43">
            <v>2000</v>
          </cell>
          <cell r="J43" t="str">
            <v>Asset Managers</v>
          </cell>
          <cell r="K43" t="str">
            <v>June, 2005</v>
          </cell>
          <cell r="M43">
            <v>5</v>
          </cell>
          <cell r="N43">
            <v>2</v>
          </cell>
          <cell r="O43">
            <v>8</v>
          </cell>
          <cell r="P43">
            <v>5</v>
          </cell>
        </row>
        <row r="44">
          <cell r="B44">
            <v>25</v>
          </cell>
          <cell r="C44" t="str">
            <v>Circuit Breakers</v>
          </cell>
          <cell r="D44" t="str">
            <v>Reyrolle 132kV OS</v>
          </cell>
          <cell r="E44" t="str">
            <v>Replacement</v>
          </cell>
          <cell r="F44" t="str">
            <v>Replace all of this type</v>
          </cell>
          <cell r="G44" t="str">
            <v>C</v>
          </cell>
          <cell r="H44" t="str">
            <v>R</v>
          </cell>
          <cell r="I44">
            <v>2000</v>
          </cell>
          <cell r="J44" t="str">
            <v>Asset Managers</v>
          </cell>
          <cell r="K44" t="str">
            <v>June,2005</v>
          </cell>
          <cell r="M44">
            <v>0</v>
          </cell>
          <cell r="N44">
            <v>0</v>
          </cell>
          <cell r="O44">
            <v>8</v>
          </cell>
          <cell r="P44">
            <v>8</v>
          </cell>
        </row>
        <row r="45">
          <cell r="B45">
            <v>26</v>
          </cell>
          <cell r="C45" t="str">
            <v>Circuit Breakers</v>
          </cell>
          <cell r="D45" t="str">
            <v>ASEA 132kV HKEY</v>
          </cell>
          <cell r="E45" t="str">
            <v>Replacement</v>
          </cell>
          <cell r="F45" t="str">
            <v>Replace all of this type</v>
          </cell>
          <cell r="G45" t="str">
            <v>C</v>
          </cell>
          <cell r="H45" t="str">
            <v>R</v>
          </cell>
          <cell r="I45">
            <v>2000</v>
          </cell>
          <cell r="J45" t="str">
            <v>Asset Managers</v>
          </cell>
          <cell r="K45" t="str">
            <v>June, 2011</v>
          </cell>
          <cell r="M45">
            <v>0</v>
          </cell>
          <cell r="N45">
            <v>0</v>
          </cell>
          <cell r="O45">
            <v>8</v>
          </cell>
          <cell r="P45">
            <v>8</v>
          </cell>
        </row>
        <row r="46">
          <cell r="B46">
            <v>27</v>
          </cell>
          <cell r="C46" t="str">
            <v>Circuit Breakers</v>
          </cell>
          <cell r="D46" t="str">
            <v>ASEA 66kV HKEY</v>
          </cell>
          <cell r="E46" t="str">
            <v>Replacement</v>
          </cell>
          <cell r="F46" t="str">
            <v>Replace all of this type</v>
          </cell>
          <cell r="G46" t="str">
            <v>C</v>
          </cell>
          <cell r="H46" t="str">
            <v>R</v>
          </cell>
          <cell r="I46">
            <v>2000</v>
          </cell>
          <cell r="J46" t="str">
            <v>Asset Managers</v>
          </cell>
          <cell r="K46" t="str">
            <v>June, 2007</v>
          </cell>
          <cell r="M46">
            <v>0</v>
          </cell>
          <cell r="N46">
            <v>0</v>
          </cell>
          <cell r="O46">
            <v>8</v>
          </cell>
          <cell r="P46">
            <v>8</v>
          </cell>
        </row>
        <row r="47">
          <cell r="B47">
            <v>28</v>
          </cell>
          <cell r="C47" t="str">
            <v>Circuit Breakers</v>
          </cell>
          <cell r="D47" t="str">
            <v>Brown Boveri 66kV ELF</v>
          </cell>
          <cell r="E47" t="str">
            <v>Replacement</v>
          </cell>
          <cell r="F47" t="str">
            <v>Replace all of this type</v>
          </cell>
          <cell r="G47" t="str">
            <v>C</v>
          </cell>
          <cell r="H47" t="str">
            <v>R</v>
          </cell>
          <cell r="I47">
            <v>2000</v>
          </cell>
          <cell r="J47" t="str">
            <v>Asset Managers</v>
          </cell>
          <cell r="K47" t="str">
            <v>June, 2013</v>
          </cell>
          <cell r="M47">
            <v>0</v>
          </cell>
          <cell r="N47">
            <v>0</v>
          </cell>
          <cell r="O47">
            <v>8</v>
          </cell>
          <cell r="P47">
            <v>8</v>
          </cell>
        </row>
        <row r="48">
          <cell r="B48">
            <v>29</v>
          </cell>
          <cell r="C48" t="str">
            <v>Circuit Breakers</v>
          </cell>
          <cell r="D48" t="str">
            <v>SF6 CBs</v>
          </cell>
          <cell r="E48" t="str">
            <v>Other</v>
          </cell>
          <cell r="F48" t="str">
            <v>Inspection of Nominated CBs</v>
          </cell>
          <cell r="G48" t="str">
            <v>O</v>
          </cell>
          <cell r="H48" t="str">
            <v>I</v>
          </cell>
          <cell r="I48">
            <v>2000</v>
          </cell>
          <cell r="J48" t="str">
            <v>SSE</v>
          </cell>
          <cell r="K48" t="str">
            <v>Recurrent Each April</v>
          </cell>
          <cell r="M48">
            <v>0</v>
          </cell>
          <cell r="N48">
            <v>0</v>
          </cell>
          <cell r="O48">
            <v>8</v>
          </cell>
          <cell r="P48">
            <v>0</v>
          </cell>
        </row>
        <row r="49">
          <cell r="B49">
            <v>30</v>
          </cell>
          <cell r="C49" t="str">
            <v>Circuit Breakers</v>
          </cell>
          <cell r="D49" t="str">
            <v>AEI 33kV Bulk Oil</v>
          </cell>
          <cell r="E49" t="str">
            <v>Replacement</v>
          </cell>
          <cell r="F49" t="str">
            <v>Replace all of this type</v>
          </cell>
          <cell r="G49" t="str">
            <v>C</v>
          </cell>
          <cell r="H49" t="str">
            <v>R</v>
          </cell>
          <cell r="I49">
            <v>2001</v>
          </cell>
          <cell r="J49" t="str">
            <v>Asset Managers</v>
          </cell>
          <cell r="K49">
            <v>39417</v>
          </cell>
          <cell r="M49">
            <v>5</v>
          </cell>
          <cell r="N49">
            <v>2</v>
          </cell>
          <cell r="O49">
            <v>8</v>
          </cell>
          <cell r="P49">
            <v>5</v>
          </cell>
        </row>
        <row r="50">
          <cell r="B50">
            <v>31</v>
          </cell>
          <cell r="C50" t="str">
            <v>Circuit Breakers</v>
          </cell>
          <cell r="D50" t="str">
            <v>ABB 132kV HLD</v>
          </cell>
          <cell r="E50" t="str">
            <v>Replacement</v>
          </cell>
          <cell r="F50" t="str">
            <v>Replace all of this type</v>
          </cell>
          <cell r="G50" t="str">
            <v>C</v>
          </cell>
          <cell r="H50" t="str">
            <v>R</v>
          </cell>
          <cell r="I50">
            <v>2004</v>
          </cell>
          <cell r="J50" t="str">
            <v>Asset Managers</v>
          </cell>
          <cell r="K50">
            <v>42887</v>
          </cell>
          <cell r="M50">
            <v>0</v>
          </cell>
          <cell r="N50">
            <v>0</v>
          </cell>
          <cell r="O50">
            <v>8</v>
          </cell>
          <cell r="P50">
            <v>8</v>
          </cell>
        </row>
        <row r="51">
          <cell r="B51">
            <v>32</v>
          </cell>
          <cell r="C51" t="str">
            <v>Circuit Breakers</v>
          </cell>
          <cell r="D51" t="str">
            <v>DELLE 66kV HPGE</v>
          </cell>
          <cell r="E51" t="str">
            <v>Replacement</v>
          </cell>
          <cell r="F51" t="str">
            <v>Replace all of this type</v>
          </cell>
          <cell r="G51" t="str">
            <v>C</v>
          </cell>
          <cell r="H51" t="str">
            <v>R</v>
          </cell>
          <cell r="I51">
            <v>2004</v>
          </cell>
          <cell r="J51" t="str">
            <v>Asset Managers</v>
          </cell>
          <cell r="K51">
            <v>42887</v>
          </cell>
          <cell r="M51">
            <v>0</v>
          </cell>
          <cell r="N51">
            <v>0</v>
          </cell>
          <cell r="O51">
            <v>8</v>
          </cell>
          <cell r="P51">
            <v>8</v>
          </cell>
        </row>
        <row r="52">
          <cell r="B52">
            <v>33</v>
          </cell>
          <cell r="C52" t="str">
            <v>Circuit Breakers</v>
          </cell>
          <cell r="D52" t="str">
            <v>Merlin Gerin FA1</v>
          </cell>
          <cell r="E52" t="str">
            <v>Replacement</v>
          </cell>
          <cell r="F52" t="str">
            <v>Assess for Replacement Strategy</v>
          </cell>
          <cell r="G52" t="str">
            <v>O</v>
          </cell>
          <cell r="H52" t="str">
            <v>I</v>
          </cell>
          <cell r="I52">
            <v>2002</v>
          </cell>
          <cell r="J52" t="str">
            <v>SSE</v>
          </cell>
          <cell r="K52">
            <v>39052</v>
          </cell>
          <cell r="M52">
            <v>0</v>
          </cell>
          <cell r="N52">
            <v>0</v>
          </cell>
          <cell r="O52">
            <v>8</v>
          </cell>
          <cell r="P52">
            <v>8</v>
          </cell>
        </row>
        <row r="53">
          <cell r="B53">
            <v>34</v>
          </cell>
          <cell r="C53" t="str">
            <v>Circuit Breakers</v>
          </cell>
          <cell r="D53" t="str">
            <v>Merlin Gerin FA2</v>
          </cell>
          <cell r="E53" t="str">
            <v>Replacement</v>
          </cell>
          <cell r="F53" t="str">
            <v>Assess for Replacement Strategy</v>
          </cell>
          <cell r="G53" t="str">
            <v>O</v>
          </cell>
          <cell r="H53" t="str">
            <v>I</v>
          </cell>
          <cell r="I53">
            <v>2002</v>
          </cell>
          <cell r="J53" t="str">
            <v>SSE</v>
          </cell>
          <cell r="K53">
            <v>38687</v>
          </cell>
          <cell r="M53">
            <v>0</v>
          </cell>
          <cell r="N53">
            <v>0</v>
          </cell>
          <cell r="O53">
            <v>8</v>
          </cell>
          <cell r="P53">
            <v>8</v>
          </cell>
        </row>
        <row r="54">
          <cell r="B54">
            <v>35</v>
          </cell>
          <cell r="C54" t="str">
            <v>Circuit Breakers</v>
          </cell>
          <cell r="D54" t="str">
            <v>Merlin Gerin FA4</v>
          </cell>
          <cell r="E54" t="str">
            <v>Replacement</v>
          </cell>
          <cell r="F54" t="str">
            <v>Assess for Replacement Strategy</v>
          </cell>
          <cell r="G54" t="str">
            <v>O</v>
          </cell>
          <cell r="H54" t="str">
            <v>I</v>
          </cell>
          <cell r="I54">
            <v>2002</v>
          </cell>
          <cell r="J54" t="str">
            <v>SSE</v>
          </cell>
          <cell r="K54">
            <v>38687</v>
          </cell>
          <cell r="M54">
            <v>0</v>
          </cell>
          <cell r="N54">
            <v>0</v>
          </cell>
          <cell r="O54">
            <v>8</v>
          </cell>
          <cell r="P54">
            <v>8</v>
          </cell>
        </row>
        <row r="55">
          <cell r="B55">
            <v>36</v>
          </cell>
          <cell r="C55" t="str">
            <v>Circuit Breakers</v>
          </cell>
          <cell r="D55" t="str">
            <v>Merlin Gerin PFA</v>
          </cell>
          <cell r="E55" t="str">
            <v>Replacement</v>
          </cell>
          <cell r="F55" t="str">
            <v>Assess for Replacement Strategy</v>
          </cell>
          <cell r="G55" t="str">
            <v>O</v>
          </cell>
          <cell r="H55" t="str">
            <v>I</v>
          </cell>
          <cell r="I55">
            <v>2002</v>
          </cell>
          <cell r="J55" t="str">
            <v>SSE</v>
          </cell>
          <cell r="K55">
            <v>39052</v>
          </cell>
          <cell r="M55">
            <v>0</v>
          </cell>
          <cell r="N55">
            <v>0</v>
          </cell>
          <cell r="O55">
            <v>8</v>
          </cell>
          <cell r="P55">
            <v>8</v>
          </cell>
        </row>
        <row r="56">
          <cell r="B56">
            <v>37</v>
          </cell>
          <cell r="C56" t="str">
            <v>Circuit Breakers</v>
          </cell>
          <cell r="D56" t="str">
            <v>330kv Sprecher HPF515Q6</v>
          </cell>
          <cell r="E56" t="str">
            <v>Replacement</v>
          </cell>
          <cell r="F56" t="str">
            <v>Assess for Replacement Strategy</v>
          </cell>
          <cell r="G56" t="str">
            <v>O</v>
          </cell>
          <cell r="H56" t="str">
            <v>I</v>
          </cell>
          <cell r="I56">
            <v>2002</v>
          </cell>
          <cell r="J56" t="str">
            <v>SSE</v>
          </cell>
          <cell r="K56">
            <v>38687</v>
          </cell>
          <cell r="M56">
            <v>0</v>
          </cell>
          <cell r="N56">
            <v>0</v>
          </cell>
          <cell r="O56">
            <v>8</v>
          </cell>
          <cell r="P56">
            <v>8</v>
          </cell>
        </row>
        <row r="57">
          <cell r="B57">
            <v>37.1</v>
          </cell>
          <cell r="C57" t="str">
            <v>Circuit Breakers</v>
          </cell>
          <cell r="D57" t="str">
            <v>BTH OW407</v>
          </cell>
          <cell r="E57" t="str">
            <v>Replacement</v>
          </cell>
          <cell r="F57" t="str">
            <v>Assess for Replacement Strategy</v>
          </cell>
          <cell r="G57" t="str">
            <v>O</v>
          </cell>
          <cell r="H57" t="str">
            <v>I</v>
          </cell>
          <cell r="I57">
            <v>2004</v>
          </cell>
          <cell r="J57" t="str">
            <v>SSE</v>
          </cell>
          <cell r="M57">
            <v>0</v>
          </cell>
          <cell r="N57">
            <v>0</v>
          </cell>
          <cell r="O57">
            <v>8</v>
          </cell>
          <cell r="P57">
            <v>8</v>
          </cell>
        </row>
        <row r="58">
          <cell r="B58">
            <v>37.200000000000003</v>
          </cell>
          <cell r="C58" t="str">
            <v>Circuit Breakers</v>
          </cell>
          <cell r="D58" t="str">
            <v>REYROLLE 132OS10</v>
          </cell>
          <cell r="E58" t="str">
            <v>Replacement</v>
          </cell>
          <cell r="F58" t="str">
            <v>Assess for Replacement Strategy</v>
          </cell>
          <cell r="G58" t="str">
            <v>O</v>
          </cell>
          <cell r="H58" t="str">
            <v>I</v>
          </cell>
          <cell r="I58">
            <v>2004</v>
          </cell>
          <cell r="J58" t="str">
            <v>SSE</v>
          </cell>
          <cell r="M58">
            <v>0</v>
          </cell>
          <cell r="N58">
            <v>0</v>
          </cell>
          <cell r="O58">
            <v>8</v>
          </cell>
          <cell r="P58">
            <v>8</v>
          </cell>
        </row>
        <row r="59">
          <cell r="B59">
            <v>37.299999999999997</v>
          </cell>
          <cell r="C59" t="str">
            <v>Circuit Breakers</v>
          </cell>
          <cell r="D59" t="str">
            <v>OERLIKON TOF60.6</v>
          </cell>
          <cell r="E59" t="str">
            <v>Replacement</v>
          </cell>
          <cell r="F59" t="str">
            <v>Assess for Replacement Strategy</v>
          </cell>
          <cell r="G59" t="str">
            <v>O</v>
          </cell>
          <cell r="H59" t="str">
            <v>I</v>
          </cell>
          <cell r="I59">
            <v>2004</v>
          </cell>
          <cell r="J59" t="str">
            <v>SSE</v>
          </cell>
          <cell r="M59">
            <v>0</v>
          </cell>
          <cell r="N59">
            <v>0</v>
          </cell>
          <cell r="O59">
            <v>8</v>
          </cell>
          <cell r="P59">
            <v>8</v>
          </cell>
        </row>
        <row r="60">
          <cell r="B60">
            <v>37.4</v>
          </cell>
          <cell r="C60" t="str">
            <v>Circuit Breakers</v>
          </cell>
          <cell r="D60" t="str">
            <v>WESTINGHOUSE 345GC</v>
          </cell>
          <cell r="E60" t="str">
            <v>Replacement</v>
          </cell>
          <cell r="F60" t="str">
            <v>Assess for Replacement Strategy</v>
          </cell>
          <cell r="G60" t="str">
            <v>O</v>
          </cell>
          <cell r="H60" t="str">
            <v>I</v>
          </cell>
          <cell r="I60">
            <v>2004</v>
          </cell>
          <cell r="J60" t="str">
            <v>SSE</v>
          </cell>
          <cell r="M60">
            <v>0</v>
          </cell>
          <cell r="N60">
            <v>0</v>
          </cell>
          <cell r="O60">
            <v>8</v>
          </cell>
          <cell r="P60">
            <v>8</v>
          </cell>
        </row>
        <row r="61">
          <cell r="B61">
            <v>37.5</v>
          </cell>
          <cell r="C61" t="str">
            <v>Circuit Breakers</v>
          </cell>
          <cell r="D61" t="str">
            <v>REYROLLE 132OS15</v>
          </cell>
          <cell r="E61" t="str">
            <v>Replacement</v>
          </cell>
          <cell r="F61" t="str">
            <v>Assess for Replacement Strategy</v>
          </cell>
          <cell r="G61" t="str">
            <v>O</v>
          </cell>
          <cell r="H61" t="str">
            <v>I</v>
          </cell>
          <cell r="I61">
            <v>2004</v>
          </cell>
          <cell r="J61" t="str">
            <v>SSE</v>
          </cell>
          <cell r="M61">
            <v>0</v>
          </cell>
          <cell r="N61">
            <v>0</v>
          </cell>
          <cell r="O61">
            <v>8</v>
          </cell>
          <cell r="P61">
            <v>8</v>
          </cell>
        </row>
        <row r="62">
          <cell r="B62">
            <v>37.6</v>
          </cell>
          <cell r="C62" t="str">
            <v>Circuit Breakers</v>
          </cell>
          <cell r="D62" t="str">
            <v>AEI GA11W8</v>
          </cell>
          <cell r="E62" t="str">
            <v>Replacement</v>
          </cell>
          <cell r="F62" t="str">
            <v>Assess for Replacement Strategy</v>
          </cell>
          <cell r="G62" t="str">
            <v>O</v>
          </cell>
          <cell r="H62" t="str">
            <v>I</v>
          </cell>
          <cell r="I62">
            <v>2004</v>
          </cell>
          <cell r="J62" t="str">
            <v>SSE</v>
          </cell>
          <cell r="M62">
            <v>0</v>
          </cell>
          <cell r="N62">
            <v>0</v>
          </cell>
          <cell r="O62">
            <v>8</v>
          </cell>
          <cell r="P62">
            <v>8</v>
          </cell>
        </row>
        <row r="63">
          <cell r="B63">
            <v>37.700000000000003</v>
          </cell>
          <cell r="C63" t="str">
            <v>Circuit Breakers</v>
          </cell>
          <cell r="D63" t="str">
            <v>REYROLLE 14SPH</v>
          </cell>
          <cell r="E63" t="str">
            <v>Replacement</v>
          </cell>
          <cell r="F63" t="str">
            <v>Assess for Replacement Strategy</v>
          </cell>
          <cell r="G63" t="str">
            <v>O</v>
          </cell>
          <cell r="H63" t="str">
            <v>I</v>
          </cell>
          <cell r="I63">
            <v>2004</v>
          </cell>
          <cell r="J63" t="str">
            <v>SSE</v>
          </cell>
          <cell r="M63">
            <v>0</v>
          </cell>
          <cell r="N63">
            <v>0</v>
          </cell>
          <cell r="O63">
            <v>8</v>
          </cell>
          <cell r="P63">
            <v>8</v>
          </cell>
        </row>
        <row r="64">
          <cell r="B64">
            <v>37.799999999999997</v>
          </cell>
          <cell r="C64" t="str">
            <v>Circuit Breakers</v>
          </cell>
          <cell r="D64" t="str">
            <v>REYROLLE 132OS14</v>
          </cell>
          <cell r="E64" t="str">
            <v>Replacement</v>
          </cell>
          <cell r="F64" t="str">
            <v>Assess for Replacement Strategy</v>
          </cell>
          <cell r="G64" t="str">
            <v>O</v>
          </cell>
          <cell r="H64" t="str">
            <v>I</v>
          </cell>
          <cell r="I64">
            <v>2004</v>
          </cell>
          <cell r="J64" t="str">
            <v>SSE</v>
          </cell>
          <cell r="M64">
            <v>0</v>
          </cell>
          <cell r="N64">
            <v>0</v>
          </cell>
          <cell r="O64">
            <v>8</v>
          </cell>
          <cell r="P64">
            <v>8</v>
          </cell>
        </row>
        <row r="65">
          <cell r="B65">
            <v>37.9</v>
          </cell>
          <cell r="C65" t="str">
            <v>Circuit Breakers</v>
          </cell>
          <cell r="D65" t="str">
            <v>ASEA HKEYC120/600</v>
          </cell>
          <cell r="E65" t="str">
            <v>Replacement</v>
          </cell>
          <cell r="F65" t="str">
            <v>Assess for Replacement Strategy</v>
          </cell>
          <cell r="G65" t="str">
            <v>O</v>
          </cell>
          <cell r="H65" t="str">
            <v>I</v>
          </cell>
          <cell r="I65">
            <v>2004</v>
          </cell>
          <cell r="J65" t="str">
            <v>SSE</v>
          </cell>
          <cell r="M65">
            <v>0</v>
          </cell>
          <cell r="N65">
            <v>0</v>
          </cell>
          <cell r="O65">
            <v>8</v>
          </cell>
          <cell r="P65">
            <v>8</v>
          </cell>
        </row>
        <row r="66">
          <cell r="B66">
            <v>37.909999999999997</v>
          </cell>
          <cell r="C66" t="str">
            <v>Circuit Breakers</v>
          </cell>
          <cell r="D66" t="str">
            <v>BROWN BOV. ECKS132</v>
          </cell>
          <cell r="E66" t="str">
            <v>Replacement</v>
          </cell>
          <cell r="F66" t="str">
            <v>Assess for Replacement Strategy</v>
          </cell>
          <cell r="G66" t="str">
            <v>O</v>
          </cell>
          <cell r="H66" t="str">
            <v>I</v>
          </cell>
          <cell r="I66">
            <v>2004</v>
          </cell>
          <cell r="J66" t="str">
            <v>SSE</v>
          </cell>
          <cell r="M66">
            <v>0</v>
          </cell>
          <cell r="N66">
            <v>0</v>
          </cell>
          <cell r="O66">
            <v>8</v>
          </cell>
          <cell r="P66">
            <v>8</v>
          </cell>
        </row>
        <row r="67">
          <cell r="B67">
            <v>37.92</v>
          </cell>
          <cell r="C67" t="str">
            <v>Circuit Breakers</v>
          </cell>
          <cell r="D67" t="str">
            <v>OERLIKON FR</v>
          </cell>
          <cell r="E67" t="str">
            <v>Replacement</v>
          </cell>
          <cell r="F67" t="str">
            <v>Assess for Replacement Strategy</v>
          </cell>
          <cell r="G67" t="str">
            <v>O</v>
          </cell>
          <cell r="H67" t="str">
            <v>I</v>
          </cell>
          <cell r="I67">
            <v>2004</v>
          </cell>
          <cell r="J67" t="str">
            <v>SSE</v>
          </cell>
          <cell r="M67">
            <v>0</v>
          </cell>
          <cell r="N67">
            <v>0</v>
          </cell>
          <cell r="O67">
            <v>8</v>
          </cell>
          <cell r="P67">
            <v>8</v>
          </cell>
        </row>
        <row r="68">
          <cell r="B68">
            <v>37.93</v>
          </cell>
          <cell r="C68" t="str">
            <v>Circuit Breakers</v>
          </cell>
          <cell r="D68" t="str">
            <v>SPRECHER HPF515C6FS</v>
          </cell>
          <cell r="E68" t="str">
            <v>Replacement</v>
          </cell>
          <cell r="F68" t="str">
            <v>Assess for Replacement Strategy</v>
          </cell>
          <cell r="G68" t="str">
            <v>O</v>
          </cell>
          <cell r="H68" t="str">
            <v>I</v>
          </cell>
          <cell r="I68">
            <v>2004</v>
          </cell>
          <cell r="J68" t="str">
            <v>SSE</v>
          </cell>
          <cell r="M68">
            <v>0</v>
          </cell>
          <cell r="N68">
            <v>0</v>
          </cell>
          <cell r="O68">
            <v>8</v>
          </cell>
          <cell r="P68">
            <v>8</v>
          </cell>
        </row>
        <row r="69">
          <cell r="B69">
            <v>37.94</v>
          </cell>
          <cell r="C69" t="str">
            <v>Circuit Breakers</v>
          </cell>
          <cell r="D69" t="str">
            <v>ASEA HLC72.5 1600</v>
          </cell>
          <cell r="E69" t="str">
            <v>Replacement</v>
          </cell>
          <cell r="F69" t="str">
            <v>Assess for Replacement Strategy</v>
          </cell>
          <cell r="G69" t="str">
            <v>O</v>
          </cell>
          <cell r="H69" t="str">
            <v>I</v>
          </cell>
          <cell r="I69">
            <v>2004</v>
          </cell>
          <cell r="J69" t="str">
            <v>SSE</v>
          </cell>
          <cell r="M69">
            <v>0</v>
          </cell>
          <cell r="N69">
            <v>0</v>
          </cell>
          <cell r="O69">
            <v>8</v>
          </cell>
          <cell r="P69">
            <v>8</v>
          </cell>
        </row>
        <row r="70">
          <cell r="B70">
            <v>37.950000000000003</v>
          </cell>
          <cell r="C70" t="str">
            <v>Circuit Breakers</v>
          </cell>
          <cell r="D70" t="str">
            <v>MAGRINI 38MGE1500</v>
          </cell>
          <cell r="E70" t="str">
            <v>Replacement</v>
          </cell>
          <cell r="F70" t="str">
            <v>Assess for Replacement Strategy</v>
          </cell>
          <cell r="G70" t="str">
            <v>O</v>
          </cell>
          <cell r="H70" t="str">
            <v>I</v>
          </cell>
          <cell r="I70">
            <v>2004</v>
          </cell>
          <cell r="J70" t="str">
            <v>SSE</v>
          </cell>
          <cell r="M70">
            <v>0</v>
          </cell>
          <cell r="N70">
            <v>0</v>
          </cell>
          <cell r="O70">
            <v>8</v>
          </cell>
          <cell r="P70">
            <v>8</v>
          </cell>
        </row>
        <row r="71">
          <cell r="B71">
            <v>37.96</v>
          </cell>
          <cell r="C71" t="str">
            <v>Circuit Breakers</v>
          </cell>
          <cell r="D71" t="str">
            <v>SPRECHER HPF509K</v>
          </cell>
          <cell r="E71" t="str">
            <v>Replacement</v>
          </cell>
          <cell r="F71" t="str">
            <v>Assess for Replacement Strategy</v>
          </cell>
          <cell r="G71" t="str">
            <v>O</v>
          </cell>
          <cell r="H71" t="str">
            <v>I</v>
          </cell>
          <cell r="I71">
            <v>2004</v>
          </cell>
          <cell r="J71" t="str">
            <v>SSE</v>
          </cell>
          <cell r="M71">
            <v>0</v>
          </cell>
          <cell r="N71">
            <v>0</v>
          </cell>
          <cell r="O71">
            <v>8</v>
          </cell>
          <cell r="P71">
            <v>8</v>
          </cell>
        </row>
        <row r="72">
          <cell r="B72">
            <v>37.97</v>
          </cell>
          <cell r="C72" t="str">
            <v>Circuit Breakers</v>
          </cell>
          <cell r="D72" t="str">
            <v>JOSLYN VBU-4</v>
          </cell>
          <cell r="E72" t="str">
            <v>Replacement</v>
          </cell>
          <cell r="F72" t="str">
            <v>Assess for Replacement Strategy</v>
          </cell>
          <cell r="G72" t="str">
            <v>O</v>
          </cell>
          <cell r="H72" t="str">
            <v>I</v>
          </cell>
          <cell r="I72">
            <v>2004</v>
          </cell>
          <cell r="J72" t="str">
            <v>SSE</v>
          </cell>
          <cell r="M72">
            <v>0</v>
          </cell>
          <cell r="N72">
            <v>0</v>
          </cell>
          <cell r="O72">
            <v>8</v>
          </cell>
          <cell r="P72">
            <v>8</v>
          </cell>
        </row>
        <row r="73">
          <cell r="B73">
            <v>38</v>
          </cell>
          <cell r="C73" t="str">
            <v>Instrument Transformers</v>
          </cell>
          <cell r="D73" t="str">
            <v>Its that cannot be sampled</v>
          </cell>
          <cell r="E73" t="str">
            <v>Replacement</v>
          </cell>
          <cell r="F73" t="str">
            <v>Replace all instrument transformers that cannot be sampled to meet the requirements of the maintenance policy</v>
          </cell>
          <cell r="G73" t="str">
            <v>CAP</v>
          </cell>
          <cell r="H73" t="str">
            <v>R</v>
          </cell>
          <cell r="I73">
            <v>1994</v>
          </cell>
          <cell r="J73" t="str">
            <v>Asset Managers</v>
          </cell>
          <cell r="K73" t="str">
            <v xml:space="preserve"> dec2008</v>
          </cell>
          <cell r="M73">
            <v>8</v>
          </cell>
          <cell r="N73">
            <v>5</v>
          </cell>
          <cell r="O73">
            <v>8</v>
          </cell>
          <cell r="P73">
            <v>5</v>
          </cell>
        </row>
        <row r="74">
          <cell r="B74">
            <v>39.1</v>
          </cell>
          <cell r="C74" t="str">
            <v>Instrument Transformers</v>
          </cell>
          <cell r="D74" t="str">
            <v>High DGA ITs - 220kV and above</v>
          </cell>
          <cell r="E74" t="str">
            <v>Replacement</v>
          </cell>
          <cell r="F74" t="str">
            <v>Assess and Replace as required</v>
          </cell>
          <cell r="G74" t="str">
            <v>CAP</v>
          </cell>
          <cell r="H74" t="str">
            <v>C</v>
          </cell>
          <cell r="I74">
            <v>1994</v>
          </cell>
          <cell r="J74" t="str">
            <v>Asset Managers</v>
          </cell>
          <cell r="K74" t="str">
            <v>Recurrent</v>
          </cell>
          <cell r="M74">
            <v>10</v>
          </cell>
          <cell r="N74">
            <v>5</v>
          </cell>
          <cell r="O74">
            <v>8</v>
          </cell>
          <cell r="P74">
            <v>5</v>
          </cell>
        </row>
        <row r="75">
          <cell r="B75">
            <v>39.200000000000003</v>
          </cell>
          <cell r="C75" t="str">
            <v>Instrument Transformers</v>
          </cell>
          <cell r="D75" t="str">
            <v>High DGA ITs - 220kV and above</v>
          </cell>
          <cell r="E75" t="str">
            <v>Replacement</v>
          </cell>
          <cell r="F75" t="str">
            <v>Make budget provision for unidentified replacements based on historical replacement rates</v>
          </cell>
          <cell r="G75" t="str">
            <v>CAP</v>
          </cell>
          <cell r="H75" t="str">
            <v>C</v>
          </cell>
          <cell r="J75" t="str">
            <v>SSE</v>
          </cell>
          <cell r="K75" t="str">
            <v>Recurrent</v>
          </cell>
          <cell r="M75">
            <v>10</v>
          </cell>
          <cell r="N75">
            <v>5</v>
          </cell>
          <cell r="O75">
            <v>8</v>
          </cell>
          <cell r="P75">
            <v>5</v>
          </cell>
        </row>
        <row r="76">
          <cell r="B76">
            <v>40.1</v>
          </cell>
          <cell r="C76" t="str">
            <v>Instrument Transformers</v>
          </cell>
          <cell r="D76" t="str">
            <v xml:space="preserve">High DGA ITs - 132kV </v>
          </cell>
          <cell r="E76" t="str">
            <v>Replacement</v>
          </cell>
          <cell r="F76" t="str">
            <v>Assess and Replace as required</v>
          </cell>
          <cell r="G76" t="str">
            <v>CAP</v>
          </cell>
          <cell r="H76" t="str">
            <v>C</v>
          </cell>
          <cell r="I76">
            <v>1994</v>
          </cell>
          <cell r="J76" t="str">
            <v>Asset Managers</v>
          </cell>
          <cell r="K76" t="str">
            <v>Recurrent</v>
          </cell>
          <cell r="M76">
            <v>10</v>
          </cell>
          <cell r="N76">
            <v>5</v>
          </cell>
          <cell r="O76">
            <v>8</v>
          </cell>
          <cell r="P76">
            <v>5</v>
          </cell>
        </row>
        <row r="77">
          <cell r="B77">
            <v>40.200000000000003</v>
          </cell>
          <cell r="C77" t="str">
            <v>Instrument Transformers</v>
          </cell>
          <cell r="D77" t="str">
            <v xml:space="preserve">High DGA ITs - 132kV </v>
          </cell>
          <cell r="E77" t="str">
            <v>Replacement</v>
          </cell>
          <cell r="F77" t="str">
            <v>Make budget provision for unidentified replacements based on historical replacement rates</v>
          </cell>
          <cell r="G77" t="str">
            <v>CAP</v>
          </cell>
          <cell r="H77" t="str">
            <v>C</v>
          </cell>
          <cell r="J77" t="str">
            <v>SSE</v>
          </cell>
          <cell r="K77" t="str">
            <v>Recurrent</v>
          </cell>
          <cell r="M77">
            <v>10</v>
          </cell>
          <cell r="N77">
            <v>5</v>
          </cell>
          <cell r="O77">
            <v>8</v>
          </cell>
          <cell r="P77">
            <v>5</v>
          </cell>
        </row>
        <row r="78">
          <cell r="B78">
            <v>41.1</v>
          </cell>
          <cell r="C78" t="str">
            <v>Instrument Transformers</v>
          </cell>
          <cell r="D78" t="str">
            <v>High DGA ITs - 66kV and below</v>
          </cell>
          <cell r="E78" t="str">
            <v>Replacement</v>
          </cell>
          <cell r="F78" t="str">
            <v>Assess and Replace as required</v>
          </cell>
          <cell r="G78" t="str">
            <v>CAP</v>
          </cell>
          <cell r="H78" t="str">
            <v>C</v>
          </cell>
          <cell r="I78">
            <v>1994</v>
          </cell>
          <cell r="J78" t="str">
            <v>Asset Managers</v>
          </cell>
          <cell r="K78" t="str">
            <v>Recurrent</v>
          </cell>
          <cell r="M78">
            <v>10</v>
          </cell>
          <cell r="N78">
            <v>5</v>
          </cell>
          <cell r="O78">
            <v>8</v>
          </cell>
          <cell r="P78">
            <v>5</v>
          </cell>
        </row>
        <row r="79">
          <cell r="B79">
            <v>41.2</v>
          </cell>
          <cell r="C79" t="str">
            <v>Instrument Transformers</v>
          </cell>
          <cell r="D79" t="str">
            <v>High DGA ITs - 66kV and below</v>
          </cell>
          <cell r="E79" t="str">
            <v>Replacement</v>
          </cell>
          <cell r="F79" t="str">
            <v>Make budget provision for unidentified replacements based on historical replacement rates</v>
          </cell>
          <cell r="G79" t="str">
            <v>CAP</v>
          </cell>
          <cell r="H79" t="str">
            <v>C</v>
          </cell>
          <cell r="J79" t="str">
            <v>SSE</v>
          </cell>
          <cell r="K79" t="str">
            <v>Recurrent</v>
          </cell>
          <cell r="M79">
            <v>10</v>
          </cell>
          <cell r="N79">
            <v>5</v>
          </cell>
          <cell r="O79">
            <v>8</v>
          </cell>
          <cell r="P79">
            <v>5</v>
          </cell>
        </row>
        <row r="80">
          <cell r="B80">
            <v>42.1</v>
          </cell>
          <cell r="C80" t="str">
            <v>Instrument Transformers</v>
          </cell>
          <cell r="D80" t="str">
            <v>Tyree Contract 2794 (with on-line monitoring)</v>
          </cell>
          <cell r="E80" t="str">
            <v>Other</v>
          </cell>
          <cell r="F80" t="str">
            <v>Assess effectiveness and reliability of OLM</v>
          </cell>
          <cell r="G80" t="str">
            <v>CAP</v>
          </cell>
          <cell r="H80" t="str">
            <v>I</v>
          </cell>
          <cell r="I80">
            <v>2000</v>
          </cell>
          <cell r="J80" t="str">
            <v>AM/Central, AM/Northern</v>
          </cell>
          <cell r="K80" t="str">
            <v>Recurrent</v>
          </cell>
          <cell r="M80">
            <v>8</v>
          </cell>
          <cell r="N80">
            <v>5</v>
          </cell>
          <cell r="O80">
            <v>8</v>
          </cell>
          <cell r="P80">
            <v>5</v>
          </cell>
        </row>
        <row r="81">
          <cell r="B81">
            <v>42.2</v>
          </cell>
          <cell r="C81" t="str">
            <v>Instrument Transformers</v>
          </cell>
          <cell r="D81" t="str">
            <v>Tyree Contract 2794 (without on-line monitoring)</v>
          </cell>
          <cell r="E81" t="str">
            <v>Replacement</v>
          </cell>
          <cell r="F81" t="str">
            <v>Replace all of this type without on-line monitoring</v>
          </cell>
          <cell r="G81" t="str">
            <v>CAP</v>
          </cell>
          <cell r="H81" t="str">
            <v>R</v>
          </cell>
          <cell r="I81">
            <v>2000</v>
          </cell>
          <cell r="J81" t="str">
            <v>Asset Managers</v>
          </cell>
          <cell r="M81">
            <v>8</v>
          </cell>
          <cell r="N81">
            <v>5</v>
          </cell>
          <cell r="O81">
            <v>8</v>
          </cell>
          <cell r="P81">
            <v>5</v>
          </cell>
        </row>
        <row r="82">
          <cell r="B82">
            <v>42.3</v>
          </cell>
          <cell r="C82" t="str">
            <v>Instrument Transformers</v>
          </cell>
          <cell r="D82" t="str">
            <v>Tyree Contract 2794</v>
          </cell>
          <cell r="E82" t="str">
            <v>Replacement</v>
          </cell>
          <cell r="F82" t="str">
            <v>Replace all of this type</v>
          </cell>
          <cell r="G82" t="str">
            <v>CAP</v>
          </cell>
          <cell r="H82" t="str">
            <v>R</v>
          </cell>
          <cell r="I82">
            <v>2005</v>
          </cell>
          <cell r="J82" t="str">
            <v>Asset Managers</v>
          </cell>
          <cell r="K82">
            <v>2010</v>
          </cell>
          <cell r="L82" t="str">
            <v>80% certain</v>
          </cell>
          <cell r="M82">
            <v>8</v>
          </cell>
          <cell r="N82">
            <v>5</v>
          </cell>
          <cell r="O82">
            <v>8</v>
          </cell>
          <cell r="P82">
            <v>5</v>
          </cell>
        </row>
        <row r="83">
          <cell r="B83">
            <v>43.1</v>
          </cell>
          <cell r="C83" t="str">
            <v>Instrument Transformers</v>
          </cell>
          <cell r="D83" t="str">
            <v>Tyree Contract 3113 (without OLM)</v>
          </cell>
          <cell r="E83" t="str">
            <v>Other</v>
          </cell>
          <cell r="F83" t="str">
            <v>Carry out 6-monthly oil sampling</v>
          </cell>
          <cell r="G83" t="str">
            <v>CAP</v>
          </cell>
          <cell r="H83" t="str">
            <v>M</v>
          </cell>
          <cell r="I83">
            <v>2000</v>
          </cell>
          <cell r="J83" t="str">
            <v>Asset Managers</v>
          </cell>
          <cell r="K83" t="str">
            <v>Ongoing</v>
          </cell>
          <cell r="M83">
            <v>8</v>
          </cell>
          <cell r="N83">
            <v>5</v>
          </cell>
          <cell r="O83">
            <v>8</v>
          </cell>
          <cell r="P83">
            <v>5</v>
          </cell>
        </row>
        <row r="84">
          <cell r="B84">
            <v>43.2</v>
          </cell>
          <cell r="C84" t="str">
            <v>Instrument Transformers</v>
          </cell>
          <cell r="D84" t="str">
            <v>Tyree Contract 3113 (without OLM)</v>
          </cell>
          <cell r="E84" t="str">
            <v>Replacement</v>
          </cell>
          <cell r="F84" t="str">
            <v>Replace</v>
          </cell>
          <cell r="G84" t="str">
            <v>CAP</v>
          </cell>
          <cell r="H84" t="str">
            <v>R</v>
          </cell>
          <cell r="I84">
            <v>2000</v>
          </cell>
          <cell r="J84" t="str">
            <v>Asset Managers</v>
          </cell>
          <cell r="K84">
            <v>38139</v>
          </cell>
          <cell r="M84">
            <v>8</v>
          </cell>
          <cell r="N84">
            <v>5</v>
          </cell>
          <cell r="O84">
            <v>8</v>
          </cell>
          <cell r="P84">
            <v>5</v>
          </cell>
        </row>
        <row r="85">
          <cell r="B85">
            <v>43.3</v>
          </cell>
          <cell r="C85" t="str">
            <v>Instrument Transformers</v>
          </cell>
          <cell r="D85" t="str">
            <v>Tyree Contract 3113 (with OLM)</v>
          </cell>
          <cell r="E85" t="str">
            <v>Other</v>
          </cell>
          <cell r="F85" t="str">
            <v>Assess effectiveness and reliability of OLM</v>
          </cell>
          <cell r="G85" t="str">
            <v>CAP</v>
          </cell>
          <cell r="H85" t="str">
            <v>I</v>
          </cell>
          <cell r="I85">
            <v>2000</v>
          </cell>
          <cell r="J85" t="str">
            <v>AM/Central</v>
          </cell>
          <cell r="M85">
            <v>8</v>
          </cell>
          <cell r="N85">
            <v>5</v>
          </cell>
          <cell r="O85">
            <v>8</v>
          </cell>
          <cell r="P85">
            <v>5</v>
          </cell>
        </row>
        <row r="86">
          <cell r="B86">
            <v>43.4</v>
          </cell>
          <cell r="C86" t="str">
            <v>Instrument Transformers</v>
          </cell>
          <cell r="D86" t="str">
            <v>Tyree Contract 3113 (with OLM)</v>
          </cell>
          <cell r="E86" t="str">
            <v>Other</v>
          </cell>
          <cell r="F86" t="str">
            <v>Annual DGA testing?</v>
          </cell>
          <cell r="G86" t="str">
            <v>CAP</v>
          </cell>
          <cell r="H86" t="str">
            <v>I</v>
          </cell>
          <cell r="I86">
            <v>2000</v>
          </cell>
          <cell r="J86" t="str">
            <v>AM/Central</v>
          </cell>
          <cell r="M86">
            <v>8</v>
          </cell>
          <cell r="N86">
            <v>5</v>
          </cell>
          <cell r="O86">
            <v>8</v>
          </cell>
          <cell r="P86">
            <v>5</v>
          </cell>
        </row>
        <row r="87">
          <cell r="B87">
            <v>44.1</v>
          </cell>
          <cell r="C87" t="str">
            <v>Instrument Transformers</v>
          </cell>
          <cell r="D87" t="str">
            <v>Tyree Contract 2909 (without OLM)</v>
          </cell>
          <cell r="E87" t="str">
            <v>Other</v>
          </cell>
          <cell r="F87" t="str">
            <v>Assess effectiveness and reliability of OLM</v>
          </cell>
          <cell r="G87" t="str">
            <v>CAP</v>
          </cell>
          <cell r="M87">
            <v>8</v>
          </cell>
          <cell r="N87">
            <v>5</v>
          </cell>
          <cell r="O87">
            <v>8</v>
          </cell>
          <cell r="P87">
            <v>5</v>
          </cell>
        </row>
        <row r="88">
          <cell r="B88">
            <v>44.2</v>
          </cell>
          <cell r="C88" t="str">
            <v>Instrument Transformers</v>
          </cell>
          <cell r="D88" t="str">
            <v>Tyree Contract 2909 (without OLM)</v>
          </cell>
          <cell r="E88" t="str">
            <v>Replacement</v>
          </cell>
          <cell r="F88" t="str">
            <v>Replace all of this type without on-line monitoring</v>
          </cell>
          <cell r="G88" t="str">
            <v>CAP</v>
          </cell>
          <cell r="H88" t="str">
            <v>R</v>
          </cell>
          <cell r="I88">
            <v>2001</v>
          </cell>
          <cell r="J88" t="str">
            <v>Asset Managers</v>
          </cell>
          <cell r="K88" t="str">
            <v>June, 2006</v>
          </cell>
          <cell r="M88">
            <v>8</v>
          </cell>
          <cell r="N88">
            <v>5</v>
          </cell>
          <cell r="O88">
            <v>8</v>
          </cell>
          <cell r="P88">
            <v>5</v>
          </cell>
        </row>
        <row r="89">
          <cell r="B89">
            <v>45.1</v>
          </cell>
          <cell r="C89" t="str">
            <v>Instrument Transformers</v>
          </cell>
          <cell r="D89" t="str">
            <v>ASEA CUEA (X-mas Tree) CVT</v>
          </cell>
          <cell r="E89" t="str">
            <v>Replacement</v>
          </cell>
          <cell r="F89" t="str">
            <v>Replace all of this type</v>
          </cell>
          <cell r="G89" t="str">
            <v>CAP</v>
          </cell>
          <cell r="H89" t="str">
            <v>R</v>
          </cell>
          <cell r="I89">
            <v>1995</v>
          </cell>
          <cell r="J89" t="str">
            <v>Asset Managers</v>
          </cell>
          <cell r="K89">
            <v>38504</v>
          </cell>
          <cell r="M89">
            <v>8</v>
          </cell>
          <cell r="N89">
            <v>5</v>
          </cell>
          <cell r="O89">
            <v>8</v>
          </cell>
          <cell r="P89">
            <v>8</v>
          </cell>
        </row>
        <row r="90">
          <cell r="B90">
            <v>45.2</v>
          </cell>
          <cell r="C90" t="str">
            <v>Instrument Transformers</v>
          </cell>
          <cell r="D90" t="str">
            <v>Coupling Capacitors for X-mas Tress CVTs</v>
          </cell>
          <cell r="E90" t="str">
            <v>Replacement</v>
          </cell>
          <cell r="F90" t="str">
            <v>Replace all of this type</v>
          </cell>
          <cell r="G90" t="str">
            <v>CAP</v>
          </cell>
          <cell r="H90" t="str">
            <v>R</v>
          </cell>
          <cell r="I90">
            <v>1998</v>
          </cell>
          <cell r="J90" t="str">
            <v>Asset Managers</v>
          </cell>
          <cell r="K90" t="str">
            <v>June, 2005</v>
          </cell>
          <cell r="M90">
            <v>8</v>
          </cell>
          <cell r="N90">
            <v>5</v>
          </cell>
          <cell r="O90">
            <v>8</v>
          </cell>
          <cell r="P90">
            <v>8</v>
          </cell>
        </row>
        <row r="91">
          <cell r="B91">
            <v>46</v>
          </cell>
          <cell r="C91" t="str">
            <v>Instrument Transformers</v>
          </cell>
          <cell r="D91" t="str">
            <v>Under rated NUB CTs for in capacitor banks</v>
          </cell>
          <cell r="E91" t="str">
            <v>Replacement</v>
          </cell>
          <cell r="F91" t="str">
            <v>Replace with fully rated CT</v>
          </cell>
          <cell r="G91" t="str">
            <v>CAP</v>
          </cell>
          <cell r="H91" t="str">
            <v>R</v>
          </cell>
          <cell r="I91">
            <v>1995</v>
          </cell>
          <cell r="J91" t="str">
            <v>Asset Managers</v>
          </cell>
          <cell r="K91">
            <v>38504</v>
          </cell>
          <cell r="L91" t="str">
            <v>Not defined</v>
          </cell>
          <cell r="M91">
            <v>8</v>
          </cell>
          <cell r="N91">
            <v>2</v>
          </cell>
          <cell r="O91">
            <v>8</v>
          </cell>
          <cell r="P91">
            <v>0</v>
          </cell>
        </row>
        <row r="92">
          <cell r="B92">
            <v>47</v>
          </cell>
          <cell r="C92" t="str">
            <v>Other Equipment</v>
          </cell>
          <cell r="D92" t="str">
            <v>Provide alternate auxiliary supply to Avon SS</v>
          </cell>
          <cell r="E92" t="str">
            <v>Replacement</v>
          </cell>
          <cell r="F92" t="str">
            <v>Install power rated MVTs at Avon to Provide auxiliary supply</v>
          </cell>
          <cell r="G92" t="str">
            <v>CAP</v>
          </cell>
          <cell r="H92" t="str">
            <v>R</v>
          </cell>
          <cell r="I92">
            <v>2003</v>
          </cell>
          <cell r="J92" t="str">
            <v>AM/Central</v>
          </cell>
          <cell r="K92">
            <v>38504</v>
          </cell>
          <cell r="M92">
            <v>0</v>
          </cell>
          <cell r="N92">
            <v>0</v>
          </cell>
          <cell r="O92">
            <v>10</v>
          </cell>
          <cell r="P92">
            <v>8</v>
          </cell>
        </row>
        <row r="93">
          <cell r="B93">
            <v>48</v>
          </cell>
          <cell r="C93" t="str">
            <v>Ancillary Systems</v>
          </cell>
          <cell r="D93" t="str">
            <v xml:space="preserve">VT Secondary Boxes </v>
          </cell>
          <cell r="E93" t="str">
            <v>Replacement</v>
          </cell>
          <cell r="F93" t="str">
            <v>Replace De-ion CBs</v>
          </cell>
          <cell r="G93" t="str">
            <v>MOPS</v>
          </cell>
          <cell r="H93" t="str">
            <v>R</v>
          </cell>
          <cell r="I93">
            <v>2004</v>
          </cell>
          <cell r="J93" t="str">
            <v>Asset Managers</v>
          </cell>
          <cell r="K93">
            <v>38504</v>
          </cell>
          <cell r="M93">
            <v>0</v>
          </cell>
          <cell r="N93">
            <v>0</v>
          </cell>
          <cell r="O93">
            <v>5</v>
          </cell>
          <cell r="P93">
            <v>8</v>
          </cell>
        </row>
        <row r="94">
          <cell r="B94">
            <v>49</v>
          </cell>
          <cell r="C94" t="str">
            <v>Instrument Transformers</v>
          </cell>
          <cell r="D94" t="str">
            <v>Non-Standard CTs</v>
          </cell>
          <cell r="E94" t="str">
            <v>Replacement</v>
          </cell>
          <cell r="F94" t="str">
            <v>Where non-standard CTs are in service, replace if there is no reasonable contingency available</v>
          </cell>
          <cell r="G94" t="str">
            <v>CAP</v>
          </cell>
          <cell r="H94" t="str">
            <v>R</v>
          </cell>
          <cell r="I94">
            <v>1994</v>
          </cell>
          <cell r="J94" t="str">
            <v>Asset Managers</v>
          </cell>
          <cell r="K94">
            <v>38869</v>
          </cell>
          <cell r="L94" t="str">
            <v>Not defined, split</v>
          </cell>
          <cell r="M94">
            <v>0</v>
          </cell>
          <cell r="N94">
            <v>0</v>
          </cell>
          <cell r="O94">
            <v>8</v>
          </cell>
          <cell r="P94">
            <v>5</v>
          </cell>
        </row>
        <row r="95">
          <cell r="B95">
            <v>50</v>
          </cell>
          <cell r="C95" t="str">
            <v>DC Systems</v>
          </cell>
          <cell r="D95" t="str">
            <v>Substation Batteries - 50V</v>
          </cell>
          <cell r="E95" t="str">
            <v>Replacement</v>
          </cell>
          <cell r="F95" t="str">
            <v>Monitor and replace as required</v>
          </cell>
          <cell r="G95" t="str">
            <v>CAP</v>
          </cell>
          <cell r="H95" t="str">
            <v>C</v>
          </cell>
          <cell r="I95">
            <v>1994</v>
          </cell>
          <cell r="J95" t="str">
            <v>Asset Managers</v>
          </cell>
          <cell r="K95" t="str">
            <v>Recurrent</v>
          </cell>
          <cell r="M95">
            <v>0</v>
          </cell>
          <cell r="N95">
            <v>0</v>
          </cell>
          <cell r="O95">
            <v>10</v>
          </cell>
          <cell r="P95">
            <v>2</v>
          </cell>
        </row>
        <row r="96">
          <cell r="B96">
            <v>51</v>
          </cell>
          <cell r="C96" t="str">
            <v>DC Systems</v>
          </cell>
          <cell r="D96" t="str">
            <v>Substation Batteries - 110V</v>
          </cell>
          <cell r="E96" t="str">
            <v>Replacement</v>
          </cell>
          <cell r="F96" t="str">
            <v>Monitor and replace as required</v>
          </cell>
          <cell r="G96" t="str">
            <v>CAP</v>
          </cell>
          <cell r="H96" t="str">
            <v>C</v>
          </cell>
          <cell r="I96">
            <v>1994</v>
          </cell>
          <cell r="J96" t="str">
            <v>Asset Managers</v>
          </cell>
          <cell r="K96" t="str">
            <v>Recurrent</v>
          </cell>
          <cell r="M96">
            <v>0</v>
          </cell>
          <cell r="N96">
            <v>0</v>
          </cell>
          <cell r="O96">
            <v>8</v>
          </cell>
          <cell r="P96">
            <v>2</v>
          </cell>
        </row>
        <row r="97">
          <cell r="B97">
            <v>52</v>
          </cell>
          <cell r="C97" t="str">
            <v>DC Systems</v>
          </cell>
          <cell r="D97" t="str">
            <v>Substation Batteries - 240V</v>
          </cell>
          <cell r="E97" t="str">
            <v>Replacement</v>
          </cell>
          <cell r="F97" t="str">
            <v>Monitor and replace as required</v>
          </cell>
          <cell r="G97" t="str">
            <v>CAP</v>
          </cell>
          <cell r="H97" t="str">
            <v>C</v>
          </cell>
          <cell r="J97" t="str">
            <v>Asset Managers</v>
          </cell>
          <cell r="K97" t="str">
            <v>Recurrent</v>
          </cell>
          <cell r="M97">
            <v>0</v>
          </cell>
          <cell r="N97">
            <v>0</v>
          </cell>
          <cell r="O97">
            <v>8</v>
          </cell>
          <cell r="P97">
            <v>2</v>
          </cell>
        </row>
        <row r="98">
          <cell r="B98">
            <v>53</v>
          </cell>
          <cell r="C98" t="str">
            <v>DC Systems</v>
          </cell>
          <cell r="D98" t="str">
            <v>Substation Battery chargers - 50V</v>
          </cell>
          <cell r="E98" t="str">
            <v>Replacement</v>
          </cell>
          <cell r="F98" t="str">
            <v>Monitor and replace as required</v>
          </cell>
          <cell r="G98" t="str">
            <v>CAP</v>
          </cell>
          <cell r="H98" t="str">
            <v>C</v>
          </cell>
          <cell r="I98">
            <v>1998</v>
          </cell>
          <cell r="J98" t="str">
            <v>Asset Managers</v>
          </cell>
          <cell r="K98" t="str">
            <v>Recurrent</v>
          </cell>
          <cell r="M98">
            <v>0</v>
          </cell>
          <cell r="N98">
            <v>0</v>
          </cell>
          <cell r="O98">
            <v>8</v>
          </cell>
          <cell r="P98">
            <v>2</v>
          </cell>
        </row>
        <row r="99">
          <cell r="B99">
            <v>54</v>
          </cell>
          <cell r="C99" t="str">
            <v>DC Systems</v>
          </cell>
          <cell r="D99" t="str">
            <v>Substation Battery chargers - 110V</v>
          </cell>
          <cell r="E99" t="str">
            <v>Replacement</v>
          </cell>
          <cell r="F99" t="str">
            <v>Monitor and replace as required</v>
          </cell>
          <cell r="G99" t="str">
            <v>CAP</v>
          </cell>
          <cell r="H99" t="str">
            <v>C</v>
          </cell>
          <cell r="I99">
            <v>1998</v>
          </cell>
          <cell r="J99" t="str">
            <v>Asset Managers</v>
          </cell>
          <cell r="K99" t="str">
            <v>Recurrent</v>
          </cell>
          <cell r="M99">
            <v>0</v>
          </cell>
          <cell r="N99">
            <v>0</v>
          </cell>
          <cell r="O99">
            <v>8</v>
          </cell>
          <cell r="P99">
            <v>2</v>
          </cell>
        </row>
        <row r="100">
          <cell r="B100">
            <v>55</v>
          </cell>
          <cell r="C100" t="str">
            <v>DC Systems</v>
          </cell>
          <cell r="D100" t="str">
            <v>Substation Battery chargers - 240V</v>
          </cell>
          <cell r="E100" t="str">
            <v>Replacement</v>
          </cell>
          <cell r="F100" t="str">
            <v>Monitor and replace as required</v>
          </cell>
          <cell r="G100" t="str">
            <v>CAP</v>
          </cell>
          <cell r="H100" t="str">
            <v>C</v>
          </cell>
          <cell r="J100" t="str">
            <v>Asset Managers</v>
          </cell>
          <cell r="K100" t="str">
            <v>Recurrent</v>
          </cell>
          <cell r="M100">
            <v>0</v>
          </cell>
          <cell r="N100">
            <v>0</v>
          </cell>
          <cell r="O100">
            <v>8</v>
          </cell>
          <cell r="P100">
            <v>2</v>
          </cell>
        </row>
        <row r="101">
          <cell r="B101">
            <v>56</v>
          </cell>
          <cell r="C101" t="str">
            <v>Disconnectors and Earth Switches</v>
          </cell>
          <cell r="D101" t="str">
            <v>220kV and above</v>
          </cell>
          <cell r="E101" t="str">
            <v>Replacement</v>
          </cell>
          <cell r="F101" t="str">
            <v>Monitor and replace as required</v>
          </cell>
          <cell r="G101" t="str">
            <v>CAP</v>
          </cell>
          <cell r="H101" t="str">
            <v>C</v>
          </cell>
          <cell r="I101">
            <v>1997</v>
          </cell>
          <cell r="J101" t="str">
            <v>Asset Managers</v>
          </cell>
          <cell r="K101" t="str">
            <v>Recurrent</v>
          </cell>
          <cell r="M101">
            <v>5</v>
          </cell>
          <cell r="N101">
            <v>0</v>
          </cell>
          <cell r="O101">
            <v>10</v>
          </cell>
          <cell r="P101">
            <v>5</v>
          </cell>
        </row>
        <row r="102">
          <cell r="B102">
            <v>57</v>
          </cell>
          <cell r="C102" t="str">
            <v>Disconnectors and Earth Switches</v>
          </cell>
          <cell r="D102" t="str">
            <v>132kV</v>
          </cell>
          <cell r="E102" t="str">
            <v>Replacement</v>
          </cell>
          <cell r="F102" t="str">
            <v>Monitor and replace as required</v>
          </cell>
          <cell r="G102" t="str">
            <v>CAP</v>
          </cell>
          <cell r="H102" t="str">
            <v>C</v>
          </cell>
          <cell r="I102">
            <v>1997</v>
          </cell>
          <cell r="J102" t="str">
            <v>Asset Managers</v>
          </cell>
          <cell r="K102" t="str">
            <v>Recurrent</v>
          </cell>
          <cell r="M102">
            <v>5</v>
          </cell>
          <cell r="N102">
            <v>0</v>
          </cell>
          <cell r="O102">
            <v>10</v>
          </cell>
          <cell r="P102">
            <v>5</v>
          </cell>
        </row>
        <row r="103">
          <cell r="B103">
            <v>58</v>
          </cell>
          <cell r="C103" t="str">
            <v>Disconnectors and Earth Switches</v>
          </cell>
          <cell r="D103" t="str">
            <v>66kV and below</v>
          </cell>
          <cell r="E103" t="str">
            <v>Replacement</v>
          </cell>
          <cell r="F103" t="str">
            <v>Monitor and replace as required</v>
          </cell>
          <cell r="G103" t="str">
            <v>CAP</v>
          </cell>
          <cell r="H103" t="str">
            <v>C</v>
          </cell>
          <cell r="I103">
            <v>1997</v>
          </cell>
          <cell r="J103" t="str">
            <v>Asset Managers</v>
          </cell>
          <cell r="K103" t="str">
            <v>Recurrent</v>
          </cell>
          <cell r="M103">
            <v>5</v>
          </cell>
          <cell r="N103">
            <v>0</v>
          </cell>
          <cell r="O103">
            <v>10</v>
          </cell>
          <cell r="P103">
            <v>5</v>
          </cell>
        </row>
        <row r="104">
          <cell r="B104">
            <v>59</v>
          </cell>
          <cell r="C104" t="str">
            <v>GIS</v>
          </cell>
          <cell r="D104" t="str">
            <v>Beaconsfield</v>
          </cell>
          <cell r="E104" t="str">
            <v>Other</v>
          </cell>
          <cell r="F104" t="str">
            <v>Review options beyond 2006</v>
          </cell>
          <cell r="G104" t="str">
            <v>Ops</v>
          </cell>
          <cell r="H104" t="str">
            <v>I</v>
          </cell>
          <cell r="I104">
            <v>2003</v>
          </cell>
          <cell r="J104" t="str">
            <v>M/AP</v>
          </cell>
          <cell r="K104">
            <v>38687</v>
          </cell>
          <cell r="M104">
            <v>0</v>
          </cell>
          <cell r="N104">
            <v>0</v>
          </cell>
          <cell r="O104">
            <v>8</v>
          </cell>
          <cell r="P104">
            <v>10</v>
          </cell>
        </row>
        <row r="105">
          <cell r="B105">
            <v>60</v>
          </cell>
          <cell r="C105" t="str">
            <v>GIS</v>
          </cell>
          <cell r="D105" t="str">
            <v>Beaconsfield</v>
          </cell>
          <cell r="E105" t="str">
            <v>Replacement</v>
          </cell>
          <cell r="F105" t="str">
            <v>Install conventional CB on No.1 Reactor</v>
          </cell>
          <cell r="G105" t="str">
            <v>CAP</v>
          </cell>
          <cell r="H105" t="str">
            <v>R</v>
          </cell>
          <cell r="I105">
            <v>2004</v>
          </cell>
          <cell r="J105" t="str">
            <v>AM/Central</v>
          </cell>
          <cell r="K105">
            <v>38504</v>
          </cell>
          <cell r="M105">
            <v>0</v>
          </cell>
          <cell r="N105">
            <v>2</v>
          </cell>
          <cell r="O105">
            <v>10</v>
          </cell>
          <cell r="P105">
            <v>10</v>
          </cell>
        </row>
        <row r="106">
          <cell r="B106">
            <v>61</v>
          </cell>
          <cell r="C106" t="str">
            <v>Environment</v>
          </cell>
          <cell r="D106" t="str">
            <v>PCB Disposal</v>
          </cell>
          <cell r="E106" t="str">
            <v>Replacement</v>
          </cell>
          <cell r="F106" t="str">
            <v>Remove all scheduled PCB contaminated from in-service equipment</v>
          </cell>
          <cell r="G106" t="str">
            <v>CAP</v>
          </cell>
          <cell r="H106" t="str">
            <v>R</v>
          </cell>
          <cell r="I106">
            <v>2003</v>
          </cell>
          <cell r="J106" t="str">
            <v>Asset Managers</v>
          </cell>
          <cell r="K106">
            <v>40179</v>
          </cell>
          <cell r="M106">
            <v>2</v>
          </cell>
          <cell r="N106">
            <v>10</v>
          </cell>
          <cell r="O106">
            <v>0</v>
          </cell>
          <cell r="P106">
            <v>8</v>
          </cell>
        </row>
        <row r="107">
          <cell r="B107">
            <v>62</v>
          </cell>
          <cell r="C107" t="str">
            <v>Surge Diverters</v>
          </cell>
          <cell r="D107" t="str">
            <v>Gapped Type (pre 1965) - 220kV and above</v>
          </cell>
          <cell r="E107" t="str">
            <v>Replacement</v>
          </cell>
          <cell r="F107" t="str">
            <v>Replace</v>
          </cell>
          <cell r="G107" t="str">
            <v>MOPS</v>
          </cell>
          <cell r="H107" t="str">
            <v>R</v>
          </cell>
          <cell r="I107">
            <v>2000</v>
          </cell>
          <cell r="J107" t="str">
            <v>Asset Managers</v>
          </cell>
          <cell r="K107" t="str">
            <v>June, 2005</v>
          </cell>
          <cell r="M107">
            <v>8</v>
          </cell>
          <cell r="N107">
            <v>0</v>
          </cell>
          <cell r="O107">
            <v>8</v>
          </cell>
          <cell r="P107">
            <v>0</v>
          </cell>
        </row>
        <row r="108">
          <cell r="B108">
            <v>63</v>
          </cell>
          <cell r="C108" t="str">
            <v>Surge Diverters</v>
          </cell>
          <cell r="D108" t="str">
            <v>Gapped Type (pre 1965) - 132kV</v>
          </cell>
          <cell r="E108" t="str">
            <v>Replacement</v>
          </cell>
          <cell r="F108" t="str">
            <v>Replace</v>
          </cell>
          <cell r="G108" t="str">
            <v>MOPS</v>
          </cell>
          <cell r="H108" t="str">
            <v>R</v>
          </cell>
          <cell r="I108">
            <v>2000</v>
          </cell>
          <cell r="J108" t="str">
            <v>Asset Managers</v>
          </cell>
          <cell r="K108" t="str">
            <v>June, 2005</v>
          </cell>
          <cell r="M108">
            <v>8</v>
          </cell>
          <cell r="N108">
            <v>0</v>
          </cell>
          <cell r="O108">
            <v>8</v>
          </cell>
          <cell r="P108">
            <v>0</v>
          </cell>
        </row>
        <row r="109">
          <cell r="B109">
            <v>64</v>
          </cell>
          <cell r="C109" t="str">
            <v>Surge Diverters</v>
          </cell>
          <cell r="D109" t="str">
            <v>Gapped Type (pre 1965) - 66kV</v>
          </cell>
          <cell r="E109" t="str">
            <v>Replacement</v>
          </cell>
          <cell r="F109" t="str">
            <v>Replace</v>
          </cell>
          <cell r="G109" t="str">
            <v>MOPS</v>
          </cell>
          <cell r="H109" t="str">
            <v>R</v>
          </cell>
          <cell r="I109">
            <v>2000</v>
          </cell>
          <cell r="J109" t="str">
            <v>Asset Managers</v>
          </cell>
          <cell r="K109" t="str">
            <v>June, 2005</v>
          </cell>
          <cell r="M109">
            <v>8</v>
          </cell>
          <cell r="N109">
            <v>0</v>
          </cell>
          <cell r="O109">
            <v>8</v>
          </cell>
          <cell r="P109">
            <v>0</v>
          </cell>
        </row>
        <row r="110">
          <cell r="B110">
            <v>65</v>
          </cell>
          <cell r="C110" t="str">
            <v>Surge Diverters</v>
          </cell>
          <cell r="D110" t="str">
            <v>Gapped Type (post 1965) - 220kV and above</v>
          </cell>
          <cell r="E110" t="str">
            <v>Replacement</v>
          </cell>
          <cell r="F110" t="str">
            <v>Replace</v>
          </cell>
          <cell r="G110" t="str">
            <v>MOPS</v>
          </cell>
          <cell r="H110" t="str">
            <v>R</v>
          </cell>
          <cell r="I110">
            <v>2002</v>
          </cell>
          <cell r="J110" t="str">
            <v>Asset Managers</v>
          </cell>
          <cell r="K110">
            <v>40330</v>
          </cell>
          <cell r="M110">
            <v>8</v>
          </cell>
          <cell r="N110">
            <v>0</v>
          </cell>
          <cell r="O110">
            <v>8</v>
          </cell>
          <cell r="P110">
            <v>0</v>
          </cell>
        </row>
        <row r="111">
          <cell r="B111">
            <v>66</v>
          </cell>
          <cell r="C111" t="str">
            <v>Surge Diverters</v>
          </cell>
          <cell r="D111" t="str">
            <v>Gapped Type (post 1965) - 132kV</v>
          </cell>
          <cell r="E111" t="str">
            <v>Replacement</v>
          </cell>
          <cell r="F111" t="str">
            <v>Replace</v>
          </cell>
          <cell r="G111" t="str">
            <v>MOPS</v>
          </cell>
          <cell r="H111" t="str">
            <v>R</v>
          </cell>
          <cell r="I111">
            <v>2002</v>
          </cell>
          <cell r="J111" t="str">
            <v>Asset Managers</v>
          </cell>
          <cell r="K111">
            <v>40330</v>
          </cell>
          <cell r="M111">
            <v>8</v>
          </cell>
          <cell r="N111">
            <v>0</v>
          </cell>
          <cell r="O111">
            <v>8</v>
          </cell>
          <cell r="P111">
            <v>0</v>
          </cell>
        </row>
        <row r="112">
          <cell r="B112">
            <v>67</v>
          </cell>
          <cell r="C112" t="str">
            <v>Surge Diverters</v>
          </cell>
          <cell r="D112" t="str">
            <v>Gapped Type (post 1965) - 66kV and below</v>
          </cell>
          <cell r="E112" t="str">
            <v>Replacement</v>
          </cell>
          <cell r="F112" t="str">
            <v>Replace</v>
          </cell>
          <cell r="G112" t="str">
            <v>MOPS</v>
          </cell>
          <cell r="H112" t="str">
            <v>R</v>
          </cell>
          <cell r="I112">
            <v>2002</v>
          </cell>
          <cell r="J112" t="str">
            <v>Asset Managers</v>
          </cell>
          <cell r="K112">
            <v>40330</v>
          </cell>
          <cell r="M112">
            <v>8</v>
          </cell>
          <cell r="N112">
            <v>0</v>
          </cell>
          <cell r="O112">
            <v>8</v>
          </cell>
          <cell r="P112">
            <v>0</v>
          </cell>
        </row>
        <row r="113">
          <cell r="B113">
            <v>68</v>
          </cell>
          <cell r="C113" t="str">
            <v>Reactive Plant</v>
          </cell>
          <cell r="D113" t="str">
            <v>Capacitor</v>
          </cell>
          <cell r="E113" t="str">
            <v>Replacement</v>
          </cell>
          <cell r="F113" t="str">
            <v>Monitor and replace as required</v>
          </cell>
          <cell r="G113" t="str">
            <v>CAP</v>
          </cell>
          <cell r="H113" t="str">
            <v>C</v>
          </cell>
          <cell r="I113">
            <v>2000</v>
          </cell>
          <cell r="J113" t="str">
            <v>Asset Managers</v>
          </cell>
          <cell r="K113" t="str">
            <v>Recurrent</v>
          </cell>
          <cell r="M113">
            <v>2</v>
          </cell>
          <cell r="N113">
            <v>2</v>
          </cell>
          <cell r="O113">
            <v>8</v>
          </cell>
          <cell r="P113">
            <v>10</v>
          </cell>
        </row>
        <row r="114">
          <cell r="B114">
            <v>69.099999999999994</v>
          </cell>
          <cell r="C114" t="str">
            <v>Buildings</v>
          </cell>
          <cell r="D114" t="str">
            <v>Pre- 1975 Buildings</v>
          </cell>
          <cell r="E114" t="str">
            <v>Other</v>
          </cell>
          <cell r="F114" t="str">
            <v>Formal building inspection to be carried out since 1990</v>
          </cell>
          <cell r="G114" t="str">
            <v>Ops</v>
          </cell>
          <cell r="H114" t="str">
            <v>I</v>
          </cell>
          <cell r="I114">
            <v>1998</v>
          </cell>
          <cell r="J114" t="str">
            <v>Asset Managers</v>
          </cell>
          <cell r="K114">
            <v>38322</v>
          </cell>
        </row>
        <row r="115">
          <cell r="B115">
            <v>69.2</v>
          </cell>
          <cell r="C115" t="str">
            <v>Buildings</v>
          </cell>
          <cell r="D115" t="str">
            <v>Building Defects</v>
          </cell>
          <cell r="E115" t="str">
            <v>Other</v>
          </cell>
          <cell r="F115" t="str">
            <v>Regional Business plans to make provision for maintenance</v>
          </cell>
          <cell r="G115" t="str">
            <v>MOPS</v>
          </cell>
          <cell r="H115" t="str">
            <v>c</v>
          </cell>
          <cell r="I115">
            <v>1998</v>
          </cell>
          <cell r="J115" t="str">
            <v>Asset Managers</v>
          </cell>
          <cell r="K115" t="str">
            <v>Recurrent</v>
          </cell>
          <cell r="M115">
            <v>5</v>
          </cell>
          <cell r="N115">
            <v>2</v>
          </cell>
          <cell r="O115">
            <v>0</v>
          </cell>
          <cell r="P115">
            <v>2</v>
          </cell>
        </row>
        <row r="116">
          <cell r="B116">
            <v>69.3</v>
          </cell>
          <cell r="C116" t="str">
            <v>Buildings</v>
          </cell>
          <cell r="D116" t="str">
            <v>Building Improvements</v>
          </cell>
          <cell r="E116" t="str">
            <v>Other</v>
          </cell>
          <cell r="F116" t="str">
            <v>Regional Buisness plans to make provision for building improvements</v>
          </cell>
          <cell r="G116" t="str">
            <v>CAP</v>
          </cell>
          <cell r="H116" t="str">
            <v>c</v>
          </cell>
          <cell r="I116">
            <v>2004</v>
          </cell>
          <cell r="J116" t="str">
            <v>Asset Managers</v>
          </cell>
          <cell r="K116" t="str">
            <v>recurrent</v>
          </cell>
        </row>
        <row r="117">
          <cell r="B117">
            <v>70.099999999999994</v>
          </cell>
          <cell r="C117" t="str">
            <v>Buildings</v>
          </cell>
          <cell r="D117" t="str">
            <v>Energy Efficiency (220kV sites and above)</v>
          </cell>
          <cell r="E117" t="str">
            <v>Other</v>
          </cell>
          <cell r="F117" t="str">
            <v>Carry out energy audit and implement approved recommendations</v>
          </cell>
          <cell r="G117" t="str">
            <v>Ops</v>
          </cell>
          <cell r="H117" t="str">
            <v>I,A</v>
          </cell>
          <cell r="I117">
            <v>2003</v>
          </cell>
          <cell r="J117" t="str">
            <v>Asset Managers</v>
          </cell>
          <cell r="K117" t="str">
            <v>December, 2003, June 2004</v>
          </cell>
          <cell r="L117" t="str">
            <v>Split</v>
          </cell>
        </row>
        <row r="118">
          <cell r="B118">
            <v>70.2</v>
          </cell>
          <cell r="C118" t="str">
            <v>Buildings</v>
          </cell>
          <cell r="D118" t="str">
            <v>Energy Efficiency (sites 132kV and below)</v>
          </cell>
          <cell r="E118" t="str">
            <v>Other</v>
          </cell>
          <cell r="F118" t="str">
            <v>Carry out energy audit and implement approved recommendations</v>
          </cell>
          <cell r="G118" t="str">
            <v>Ops</v>
          </cell>
          <cell r="H118" t="str">
            <v>I,A</v>
          </cell>
          <cell r="I118">
            <v>2003</v>
          </cell>
          <cell r="J118" t="str">
            <v>Asset Managers</v>
          </cell>
          <cell r="K118" t="str">
            <v>June, 2004, December 2004</v>
          </cell>
          <cell r="L118" t="str">
            <v>Split</v>
          </cell>
          <cell r="M118" t="str">
            <v>Assess indivually</v>
          </cell>
        </row>
        <row r="119">
          <cell r="B119">
            <v>71.099999999999994</v>
          </cell>
          <cell r="C119" t="str">
            <v>Fire</v>
          </cell>
          <cell r="D119" t="str">
            <v>Fire Detection and Protection Systems</v>
          </cell>
          <cell r="E119" t="str">
            <v>Other</v>
          </cell>
          <cell r="F119" t="str">
            <v>Regional Business plans to make provision for any installation or replacement to fire detection and protection systems in accordance with the Fire Protection Policies and procedures manual</v>
          </cell>
          <cell r="G119" t="str">
            <v>MOPS</v>
          </cell>
          <cell r="H119" t="str">
            <v>C</v>
          </cell>
          <cell r="I119">
            <v>1998</v>
          </cell>
          <cell r="J119" t="str">
            <v>Asset Managers</v>
          </cell>
          <cell r="K119" t="str">
            <v>Recurrent</v>
          </cell>
          <cell r="M119" t="str">
            <v>Assess indivually</v>
          </cell>
        </row>
        <row r="120">
          <cell r="B120">
            <v>71.2</v>
          </cell>
          <cell r="C120" t="str">
            <v>Fire</v>
          </cell>
          <cell r="D120" t="str">
            <v>Fire Detection and Protection Systems</v>
          </cell>
          <cell r="E120" t="str">
            <v>Upgrade</v>
          </cell>
          <cell r="F120" t="str">
            <v>Install VESDA Systems</v>
          </cell>
          <cell r="G120" t="str">
            <v>CAP</v>
          </cell>
          <cell r="H120" t="str">
            <v>R</v>
          </cell>
        </row>
        <row r="121">
          <cell r="B121">
            <v>72.099999999999994</v>
          </cell>
          <cell r="C121" t="str">
            <v>Fire</v>
          </cell>
          <cell r="D121" t="str">
            <v>Automatic Fire Protection Schemes for Power transformers</v>
          </cell>
          <cell r="E121" t="str">
            <v>Other</v>
          </cell>
          <cell r="F121" t="str">
            <v>Regional Business plans to make provision for any installation or replacement to fire detection and protection systems in accordance with the Fire Protection Policies and procedures manual</v>
          </cell>
          <cell r="G121" t="str">
            <v>MOPS</v>
          </cell>
          <cell r="H121" t="str">
            <v>C</v>
          </cell>
          <cell r="I121">
            <v>1998</v>
          </cell>
          <cell r="J121" t="str">
            <v>Asset Managers</v>
          </cell>
          <cell r="K121">
            <v>38504</v>
          </cell>
          <cell r="M121" t="str">
            <v>Assess indivually</v>
          </cell>
        </row>
        <row r="122">
          <cell r="B122">
            <v>72.2</v>
          </cell>
          <cell r="C122" t="str">
            <v>Fire</v>
          </cell>
          <cell r="D122" t="str">
            <v>Automatic Fire Protection Schemes for Power transformers</v>
          </cell>
          <cell r="E122" t="str">
            <v>Other</v>
          </cell>
          <cell r="F122" t="str">
            <v>Decommission deluge systems not required as and when maintenance costs become significant.</v>
          </cell>
          <cell r="G122" t="str">
            <v>Ops</v>
          </cell>
          <cell r="H122" t="str">
            <v>C</v>
          </cell>
          <cell r="I122">
            <v>1998</v>
          </cell>
          <cell r="J122" t="str">
            <v>Asset Managers</v>
          </cell>
          <cell r="K122">
            <v>38504</v>
          </cell>
          <cell r="M122">
            <v>0</v>
          </cell>
          <cell r="N122">
            <v>0</v>
          </cell>
          <cell r="O122">
            <v>0</v>
          </cell>
          <cell r="P122">
            <v>10</v>
          </cell>
        </row>
        <row r="123">
          <cell r="B123">
            <v>73</v>
          </cell>
          <cell r="C123" t="str">
            <v>Other Equipment</v>
          </cell>
          <cell r="D123" t="str">
            <v>General</v>
          </cell>
          <cell r="E123" t="str">
            <v>Other</v>
          </cell>
          <cell r="F123" t="str">
            <v>Monitor and replace as required</v>
          </cell>
          <cell r="G123" t="str">
            <v>MOPS</v>
          </cell>
          <cell r="H123" t="str">
            <v>C</v>
          </cell>
          <cell r="I123">
            <v>1998</v>
          </cell>
          <cell r="J123" t="str">
            <v>Asset Managers</v>
          </cell>
          <cell r="K123" t="str">
            <v>recurrent</v>
          </cell>
          <cell r="M123" t="str">
            <v>Assess indivually</v>
          </cell>
        </row>
        <row r="124">
          <cell r="B124">
            <v>74</v>
          </cell>
          <cell r="C124" t="str">
            <v>Environment</v>
          </cell>
          <cell r="D124" t="str">
            <v>Transformer Bunds</v>
          </cell>
          <cell r="E124" t="str">
            <v>Other</v>
          </cell>
          <cell r="F124" t="str">
            <v>Inspect and reseal all bunds where sealing is not satisfactory</v>
          </cell>
          <cell r="G124" t="str">
            <v>MOPS</v>
          </cell>
          <cell r="H124" t="str">
            <v>C</v>
          </cell>
          <cell r="I124">
            <v>2004</v>
          </cell>
          <cell r="J124" t="str">
            <v>Asset Managers</v>
          </cell>
          <cell r="K124">
            <v>38869</v>
          </cell>
          <cell r="M124">
            <v>0</v>
          </cell>
          <cell r="N124">
            <v>10</v>
          </cell>
          <cell r="O124">
            <v>0</v>
          </cell>
          <cell r="P124">
            <v>10</v>
          </cell>
        </row>
        <row r="125">
          <cell r="B125">
            <v>75</v>
          </cell>
          <cell r="C125" t="str">
            <v>Circuit Breakers</v>
          </cell>
          <cell r="D125" t="str">
            <v>POW Circuit Breakers</v>
          </cell>
          <cell r="E125" t="str">
            <v>Replacement</v>
          </cell>
          <cell r="F125" t="str">
            <v>Install Point on Wave CBs</v>
          </cell>
          <cell r="G125" t="str">
            <v>CAP</v>
          </cell>
          <cell r="H125" t="str">
            <v>A</v>
          </cell>
          <cell r="I125">
            <v>1998</v>
          </cell>
          <cell r="J125" t="str">
            <v>Asset Managers</v>
          </cell>
          <cell r="K125" t="str">
            <v>June , 2005</v>
          </cell>
          <cell r="M125">
            <v>0</v>
          </cell>
          <cell r="N125">
            <v>0</v>
          </cell>
          <cell r="O125">
            <v>8</v>
          </cell>
          <cell r="P125">
            <v>10</v>
          </cell>
        </row>
        <row r="126">
          <cell r="B126">
            <v>76</v>
          </cell>
          <cell r="C126" t="str">
            <v>Reactive Plant</v>
          </cell>
          <cell r="D126" t="str">
            <v>Sydney South Syn Cons</v>
          </cell>
          <cell r="E126" t="str">
            <v>Other</v>
          </cell>
          <cell r="F126" t="str">
            <v>Retire on commissioning of Sydney South SVC</v>
          </cell>
          <cell r="G126" t="str">
            <v>Ops</v>
          </cell>
          <cell r="H126" t="str">
            <v>C</v>
          </cell>
          <cell r="I126">
            <v>1998</v>
          </cell>
          <cell r="J126" t="str">
            <v>Asset Managers</v>
          </cell>
          <cell r="K126" t="str">
            <v>within 12 months of SYW SVC</v>
          </cell>
          <cell r="M126">
            <v>5</v>
          </cell>
          <cell r="N126">
            <v>2</v>
          </cell>
          <cell r="O126">
            <v>10</v>
          </cell>
          <cell r="P126">
            <v>10</v>
          </cell>
        </row>
        <row r="127">
          <cell r="B127">
            <v>77</v>
          </cell>
          <cell r="C127" t="str">
            <v>Shunt Capacitor Banks</v>
          </cell>
          <cell r="D127" t="str">
            <v>Concrete Pads</v>
          </cell>
          <cell r="E127" t="str">
            <v>Other</v>
          </cell>
          <cell r="F127" t="str">
            <v xml:space="preserve">Identify Capacitor banks with excessive weed growth </v>
          </cell>
          <cell r="G127" t="str">
            <v>Ops</v>
          </cell>
          <cell r="H127" t="str">
            <v>I</v>
          </cell>
          <cell r="I127">
            <v>2001</v>
          </cell>
          <cell r="J127" t="str">
            <v>Asset Managers</v>
          </cell>
          <cell r="K127">
            <v>38504</v>
          </cell>
          <cell r="M127">
            <v>2</v>
          </cell>
          <cell r="N127">
            <v>2</v>
          </cell>
          <cell r="O127">
            <v>8</v>
          </cell>
          <cell r="P127">
            <v>5</v>
          </cell>
        </row>
        <row r="128">
          <cell r="B128">
            <v>77.099999999999994</v>
          </cell>
          <cell r="C128" t="str">
            <v>Shunt Capacitor Banks</v>
          </cell>
          <cell r="D128" t="str">
            <v>Concrete Pads</v>
          </cell>
          <cell r="E128" t="str">
            <v>Replacement</v>
          </cell>
          <cell r="F128" t="str">
            <v>Re-surface capacitor banks as required</v>
          </cell>
          <cell r="G128" t="str">
            <v>MOPS</v>
          </cell>
          <cell r="H128" t="str">
            <v>C</v>
          </cell>
          <cell r="I128">
            <v>2001</v>
          </cell>
          <cell r="J128" t="str">
            <v>Asset Managers</v>
          </cell>
          <cell r="K128">
            <v>39965</v>
          </cell>
          <cell r="M128">
            <v>2</v>
          </cell>
          <cell r="N128">
            <v>2</v>
          </cell>
          <cell r="O128">
            <v>8</v>
          </cell>
          <cell r="P128">
            <v>8</v>
          </cell>
        </row>
        <row r="129">
          <cell r="B129">
            <v>78</v>
          </cell>
          <cell r="C129" t="str">
            <v>Condition Monitoring</v>
          </cell>
          <cell r="D129" t="str">
            <v>Dissolved Gas in Oil</v>
          </cell>
          <cell r="E129" t="str">
            <v>Other</v>
          </cell>
          <cell r="F129" t="str">
            <v>Install DGA monitors on transformers nominated in the Condition Monitoring Working Group Report (Recommendation 5.)</v>
          </cell>
          <cell r="G129" t="str">
            <v>CAP</v>
          </cell>
          <cell r="H129" t="str">
            <v>A</v>
          </cell>
          <cell r="I129">
            <v>2003</v>
          </cell>
          <cell r="J129" t="str">
            <v>Asset Managers</v>
          </cell>
          <cell r="K129">
            <v>38504</v>
          </cell>
          <cell r="L129" t="str">
            <v>List in Doc, - 3 categories</v>
          </cell>
          <cell r="M129">
            <v>0</v>
          </cell>
          <cell r="N129">
            <v>0</v>
          </cell>
          <cell r="O129">
            <v>10</v>
          </cell>
          <cell r="P129">
            <v>10</v>
          </cell>
        </row>
        <row r="130">
          <cell r="B130">
            <v>79</v>
          </cell>
          <cell r="C130" t="str">
            <v>Condition Monitoring</v>
          </cell>
          <cell r="D130" t="str">
            <v>Dissolved Gas in Oil</v>
          </cell>
          <cell r="E130" t="str">
            <v>Other</v>
          </cell>
          <cell r="F130" t="str">
            <v>Upgrade  to Calisto type</v>
          </cell>
          <cell r="G130" t="str">
            <v>CAP</v>
          </cell>
          <cell r="I130">
            <v>2003</v>
          </cell>
          <cell r="J130" t="str">
            <v>Asset Managers</v>
          </cell>
          <cell r="K130">
            <v>38504</v>
          </cell>
          <cell r="M130">
            <v>0</v>
          </cell>
          <cell r="N130">
            <v>0</v>
          </cell>
          <cell r="O130">
            <v>10</v>
          </cell>
          <cell r="P130">
            <v>10</v>
          </cell>
        </row>
        <row r="131">
          <cell r="B131">
            <v>80</v>
          </cell>
          <cell r="C131" t="str">
            <v>Condition Monitoring</v>
          </cell>
          <cell r="D131" t="str">
            <v>Dissolved Gas in Oil</v>
          </cell>
          <cell r="E131" t="str">
            <v>Other</v>
          </cell>
          <cell r="F131" t="str">
            <v>Move to Oil circulation path</v>
          </cell>
          <cell r="G131" t="str">
            <v>MOPS</v>
          </cell>
          <cell r="I131">
            <v>2003</v>
          </cell>
          <cell r="J131" t="str">
            <v>Asset Managers</v>
          </cell>
          <cell r="K131">
            <v>38869</v>
          </cell>
          <cell r="M131">
            <v>0</v>
          </cell>
          <cell r="N131">
            <v>0</v>
          </cell>
          <cell r="O131">
            <v>10</v>
          </cell>
          <cell r="P131">
            <v>10</v>
          </cell>
        </row>
        <row r="132">
          <cell r="B132">
            <v>81</v>
          </cell>
          <cell r="C132" t="str">
            <v>Condition Monitoring</v>
          </cell>
          <cell r="D132" t="str">
            <v>Moisture in Oil</v>
          </cell>
          <cell r="E132" t="str">
            <v>Other</v>
          </cell>
          <cell r="F132" t="str">
            <v>Install online moisture monitors to  transformers nominated in the Condition Monitoring working group Report (Recommendation 10)</v>
          </cell>
          <cell r="G132" t="str">
            <v>CAP</v>
          </cell>
          <cell r="H132" t="str">
            <v>R</v>
          </cell>
          <cell r="I132">
            <v>2003</v>
          </cell>
          <cell r="J132" t="str">
            <v>Asset Managers</v>
          </cell>
          <cell r="K132">
            <v>38504</v>
          </cell>
          <cell r="M132">
            <v>0</v>
          </cell>
          <cell r="N132">
            <v>0</v>
          </cell>
          <cell r="O132">
            <v>10</v>
          </cell>
          <cell r="P132">
            <v>10</v>
          </cell>
        </row>
        <row r="133">
          <cell r="B133">
            <v>82.1</v>
          </cell>
          <cell r="C133" t="str">
            <v>Condition Monitoring</v>
          </cell>
          <cell r="D133" t="str">
            <v>Tapchanger Monitors</v>
          </cell>
          <cell r="E133" t="str">
            <v>Other</v>
          </cell>
          <cell r="F133" t="str">
            <v>Install tapchanger monitors to specific Reinhausen Tapchangers nominated in the Condition Monitoring Working Group Report (Recommendation 13)</v>
          </cell>
          <cell r="G133" t="str">
            <v>CAP</v>
          </cell>
          <cell r="H133" t="str">
            <v>R</v>
          </cell>
          <cell r="I133">
            <v>2003</v>
          </cell>
          <cell r="J133" t="str">
            <v>Asset Managers</v>
          </cell>
          <cell r="K133">
            <v>39234</v>
          </cell>
          <cell r="M133">
            <v>2</v>
          </cell>
          <cell r="N133">
            <v>2</v>
          </cell>
          <cell r="O133">
            <v>10</v>
          </cell>
          <cell r="P133">
            <v>8</v>
          </cell>
        </row>
        <row r="134">
          <cell r="B134">
            <v>82.2</v>
          </cell>
          <cell r="C134" t="str">
            <v>Condition Monitoring</v>
          </cell>
          <cell r="D134" t="str">
            <v>Tapchanger Monitors</v>
          </cell>
          <cell r="E134" t="str">
            <v>Other</v>
          </cell>
          <cell r="F134" t="str">
            <v>Review effectiveness of existing tapchanger monitors and consider further installation of tapchanger monitors on transformers identified in the Condition Working Group Report (Recommendation 13)</v>
          </cell>
          <cell r="G134" t="str">
            <v>Ops</v>
          </cell>
          <cell r="H134" t="str">
            <v>I</v>
          </cell>
          <cell r="I134">
            <v>2003</v>
          </cell>
          <cell r="J134" t="str">
            <v>SSE</v>
          </cell>
          <cell r="K134">
            <v>38322</v>
          </cell>
          <cell r="M134">
            <v>2</v>
          </cell>
          <cell r="N134">
            <v>2</v>
          </cell>
          <cell r="O134">
            <v>10</v>
          </cell>
          <cell r="P134">
            <v>8</v>
          </cell>
        </row>
        <row r="135">
          <cell r="B135">
            <v>82.3</v>
          </cell>
          <cell r="C135" t="str">
            <v>Condition Monitoring</v>
          </cell>
          <cell r="D135" t="str">
            <v>Tapchanger Monitors</v>
          </cell>
          <cell r="E135" t="str">
            <v>Other</v>
          </cell>
          <cell r="F135" t="str">
            <v>Install Reinhausen Tapchanger Monitors to transformers identified above</v>
          </cell>
          <cell r="G135" t="str">
            <v>CAP</v>
          </cell>
          <cell r="H135" t="str">
            <v>C</v>
          </cell>
          <cell r="I135">
            <v>2003</v>
          </cell>
          <cell r="J135" t="str">
            <v>Asset Managers</v>
          </cell>
          <cell r="K135">
            <v>39965</v>
          </cell>
          <cell r="M135">
            <v>2</v>
          </cell>
          <cell r="N135">
            <v>2</v>
          </cell>
          <cell r="O135">
            <v>10</v>
          </cell>
          <cell r="P135">
            <v>8</v>
          </cell>
        </row>
        <row r="136">
          <cell r="B136">
            <v>83</v>
          </cell>
          <cell r="C136" t="str">
            <v>Condition Monitoring</v>
          </cell>
          <cell r="D136" t="str">
            <v>CT  DDF Monitors</v>
          </cell>
          <cell r="E136" t="str">
            <v>Other</v>
          </cell>
          <cell r="F136" t="str">
            <v>Resolve Reliability Concerns for Powerlink DDF monitoring system</v>
          </cell>
          <cell r="G136" t="str">
            <v>Ops</v>
          </cell>
          <cell r="H136" t="str">
            <v>I</v>
          </cell>
          <cell r="I136">
            <v>2003</v>
          </cell>
          <cell r="J136" t="str">
            <v>AM/Northern</v>
          </cell>
          <cell r="K136">
            <v>38504</v>
          </cell>
          <cell r="L136" t="str">
            <v>No date</v>
          </cell>
          <cell r="M136">
            <v>0</v>
          </cell>
          <cell r="N136">
            <v>0</v>
          </cell>
          <cell r="O136">
            <v>10</v>
          </cell>
          <cell r="P136">
            <v>10</v>
          </cell>
        </row>
        <row r="137">
          <cell r="B137">
            <v>84.1</v>
          </cell>
          <cell r="C137" t="str">
            <v>Condition Monitoring</v>
          </cell>
          <cell r="D137" t="str">
            <v>CT  DDF Monitors</v>
          </cell>
          <cell r="E137" t="str">
            <v>Other</v>
          </cell>
          <cell r="F137" t="str">
            <v>Purchase, install AVO SOS system</v>
          </cell>
          <cell r="G137" t="str">
            <v>CAP</v>
          </cell>
          <cell r="H137" t="str">
            <v>I</v>
          </cell>
          <cell r="I137">
            <v>2003</v>
          </cell>
          <cell r="J137" t="str">
            <v>AM/Central</v>
          </cell>
          <cell r="K137">
            <v>38139</v>
          </cell>
          <cell r="M137">
            <v>0</v>
          </cell>
          <cell r="N137">
            <v>0</v>
          </cell>
          <cell r="O137">
            <v>10</v>
          </cell>
          <cell r="P137">
            <v>10</v>
          </cell>
        </row>
        <row r="138">
          <cell r="B138">
            <v>84.2</v>
          </cell>
          <cell r="C138" t="str">
            <v>Condition Monitoring</v>
          </cell>
          <cell r="D138" t="str">
            <v>CT  DDF Monitors</v>
          </cell>
          <cell r="E138" t="str">
            <v>Other</v>
          </cell>
          <cell r="F138" t="str">
            <v>Evaluate performance of AVO SOS system</v>
          </cell>
          <cell r="G138" t="str">
            <v>Ops</v>
          </cell>
          <cell r="H138" t="str">
            <v>I</v>
          </cell>
          <cell r="I138">
            <v>2003</v>
          </cell>
          <cell r="J138" t="str">
            <v>AM/Central</v>
          </cell>
          <cell r="K138">
            <v>38687</v>
          </cell>
          <cell r="M138">
            <v>0</v>
          </cell>
          <cell r="N138">
            <v>0</v>
          </cell>
          <cell r="O138">
            <v>10</v>
          </cell>
          <cell r="P138">
            <v>10</v>
          </cell>
        </row>
        <row r="139">
          <cell r="B139">
            <v>85.1</v>
          </cell>
          <cell r="C139" t="str">
            <v>Condition Monitoring</v>
          </cell>
          <cell r="D139" t="str">
            <v>CT  DDF Monitors</v>
          </cell>
          <cell r="E139" t="str">
            <v>Other</v>
          </cell>
          <cell r="F139" t="str">
            <v>Purchase and install Connel Wagner Intellinode system</v>
          </cell>
          <cell r="G139" t="str">
            <v>CAP</v>
          </cell>
          <cell r="H139" t="str">
            <v>I</v>
          </cell>
          <cell r="I139">
            <v>2003</v>
          </cell>
          <cell r="J139" t="str">
            <v>AM/Northern</v>
          </cell>
          <cell r="K139" t="str">
            <v>When System is in production</v>
          </cell>
          <cell r="L139" t="str">
            <v>No Date</v>
          </cell>
          <cell r="M139">
            <v>0</v>
          </cell>
          <cell r="N139">
            <v>0</v>
          </cell>
          <cell r="O139">
            <v>10</v>
          </cell>
          <cell r="P139">
            <v>10</v>
          </cell>
        </row>
        <row r="140">
          <cell r="B140">
            <v>85.2</v>
          </cell>
          <cell r="C140" t="str">
            <v>Condition Monitoring</v>
          </cell>
          <cell r="D140" t="str">
            <v>CT  DDF Monitors</v>
          </cell>
          <cell r="E140" t="str">
            <v>Other</v>
          </cell>
          <cell r="F140" t="str">
            <v>Evaluate performance of Connel Wagner Intellinode system</v>
          </cell>
          <cell r="G140" t="str">
            <v>Ops</v>
          </cell>
          <cell r="H140" t="str">
            <v>I</v>
          </cell>
          <cell r="I140">
            <v>2003</v>
          </cell>
          <cell r="J140" t="str">
            <v>AM/Northern</v>
          </cell>
          <cell r="K140" t="str">
            <v>TBA</v>
          </cell>
          <cell r="L140" t="str">
            <v>No Date</v>
          </cell>
          <cell r="M140">
            <v>0</v>
          </cell>
          <cell r="N140">
            <v>0</v>
          </cell>
          <cell r="O140">
            <v>10</v>
          </cell>
          <cell r="P140">
            <v>10</v>
          </cell>
        </row>
        <row r="141">
          <cell r="B141">
            <v>86.1</v>
          </cell>
          <cell r="C141" t="str">
            <v>Condition Monitoring</v>
          </cell>
          <cell r="D141" t="str">
            <v>Bushing DDF Monitors</v>
          </cell>
          <cell r="E141" t="str">
            <v>Other</v>
          </cell>
          <cell r="F141" t="str">
            <v>Install bushing monitor on system critical transformers with no system spares - Lismore</v>
          </cell>
          <cell r="G141" t="str">
            <v>CAP</v>
          </cell>
          <cell r="H141" t="str">
            <v>A</v>
          </cell>
          <cell r="I141">
            <v>2003</v>
          </cell>
          <cell r="J141" t="str">
            <v>AM/Northern</v>
          </cell>
          <cell r="K141">
            <v>38869</v>
          </cell>
          <cell r="L141" t="str">
            <v>No Date</v>
          </cell>
          <cell r="M141">
            <v>0</v>
          </cell>
          <cell r="N141">
            <v>0</v>
          </cell>
          <cell r="O141">
            <v>10</v>
          </cell>
          <cell r="P141">
            <v>10</v>
          </cell>
        </row>
        <row r="142">
          <cell r="B142">
            <v>86.2</v>
          </cell>
          <cell r="C142" t="str">
            <v>Condition Monitoring</v>
          </cell>
          <cell r="D142" t="str">
            <v>Portable Tx On line Monitor</v>
          </cell>
          <cell r="E142" t="str">
            <v>Other</v>
          </cell>
          <cell r="F142" t="str">
            <v>Establish portable on-line monitoring unit for short-term monitoring or nursing of transformers</v>
          </cell>
          <cell r="G142" t="str">
            <v>CAP</v>
          </cell>
          <cell r="H142" t="str">
            <v>A</v>
          </cell>
          <cell r="I142">
            <v>2003</v>
          </cell>
          <cell r="J142" t="str">
            <v>SSE</v>
          </cell>
          <cell r="K142">
            <v>38322</v>
          </cell>
          <cell r="M142">
            <v>0</v>
          </cell>
          <cell r="N142">
            <v>0</v>
          </cell>
          <cell r="O142">
            <v>10</v>
          </cell>
          <cell r="P142">
            <v>10</v>
          </cell>
        </row>
        <row r="143">
          <cell r="B143">
            <v>88</v>
          </cell>
          <cell r="C143" t="str">
            <v>Circuit Breakers</v>
          </cell>
          <cell r="D143" t="str">
            <v>Circuit Breakers Testing</v>
          </cell>
          <cell r="E143" t="str">
            <v>Other</v>
          </cell>
          <cell r="F143" t="str">
            <v>Investigate and Report on circuit breaker test procedures and methods by December 2004</v>
          </cell>
          <cell r="G143" t="str">
            <v>Ops</v>
          </cell>
          <cell r="H143" t="str">
            <v>I</v>
          </cell>
          <cell r="I143">
            <v>2003</v>
          </cell>
          <cell r="J143" t="str">
            <v>SSE</v>
          </cell>
          <cell r="K143">
            <v>38322</v>
          </cell>
          <cell r="M143">
            <v>0</v>
          </cell>
          <cell r="N143">
            <v>0</v>
          </cell>
          <cell r="O143">
            <v>10</v>
          </cell>
          <cell r="P143">
            <v>10</v>
          </cell>
        </row>
        <row r="144">
          <cell r="B144">
            <v>89</v>
          </cell>
          <cell r="C144" t="str">
            <v>Spare Equipment</v>
          </cell>
          <cell r="D144" t="str">
            <v>Spare Equipment</v>
          </cell>
          <cell r="E144" t="str">
            <v>Other</v>
          </cell>
          <cell r="F144" t="str">
            <v>Develop and issue general policy for the management of spare plant and parts to be held for substations</v>
          </cell>
          <cell r="G144" t="str">
            <v>Ops</v>
          </cell>
          <cell r="H144" t="str">
            <v>I</v>
          </cell>
          <cell r="I144">
            <v>2004</v>
          </cell>
          <cell r="J144" t="str">
            <v>SSE</v>
          </cell>
          <cell r="K144">
            <v>38504</v>
          </cell>
          <cell r="M144">
            <v>0</v>
          </cell>
          <cell r="N144">
            <v>0</v>
          </cell>
          <cell r="O144">
            <v>8</v>
          </cell>
          <cell r="P144">
            <v>0</v>
          </cell>
        </row>
        <row r="145">
          <cell r="B145">
            <v>90</v>
          </cell>
          <cell r="C145" t="str">
            <v>Instrument Transformers</v>
          </cell>
          <cell r="D145" t="str">
            <v xml:space="preserve">Other Condition </v>
          </cell>
          <cell r="E145" t="str">
            <v>Other</v>
          </cell>
          <cell r="F145" t="str">
            <v>Replace</v>
          </cell>
          <cell r="G145" t="str">
            <v>CAP</v>
          </cell>
          <cell r="H145" t="str">
            <v>C</v>
          </cell>
          <cell r="J145" t="str">
            <v>Asset Managers</v>
          </cell>
          <cell r="K145" t="str">
            <v>Recurrent</v>
          </cell>
          <cell r="M145" t="str">
            <v>Assess</v>
          </cell>
        </row>
        <row r="146">
          <cell r="B146">
            <v>91</v>
          </cell>
          <cell r="C146" t="str">
            <v>Instrument Transformers</v>
          </cell>
          <cell r="D146" t="str">
            <v>Ducon CTs and CVTs</v>
          </cell>
          <cell r="E146" t="str">
            <v>Other</v>
          </cell>
          <cell r="F146" t="str">
            <v>Replace</v>
          </cell>
          <cell r="G146" t="str">
            <v>CAP</v>
          </cell>
          <cell r="H146" t="str">
            <v>C</v>
          </cell>
          <cell r="J146" t="str">
            <v>Asset Managers</v>
          </cell>
          <cell r="K146" t="str">
            <v>Recurrent</v>
          </cell>
        </row>
        <row r="147">
          <cell r="B147">
            <v>92</v>
          </cell>
          <cell r="C147" t="str">
            <v>Reactive Plant</v>
          </cell>
          <cell r="D147" t="str">
            <v>SVC</v>
          </cell>
          <cell r="E147" t="str">
            <v>Other</v>
          </cell>
          <cell r="F147" t="str">
            <v>Site Specific</v>
          </cell>
          <cell r="G147" t="str">
            <v>CAP</v>
          </cell>
          <cell r="H147" t="str">
            <v>c</v>
          </cell>
          <cell r="J147" t="str">
            <v>Asset Managers</v>
          </cell>
          <cell r="M147" t="str">
            <v>Assess</v>
          </cell>
        </row>
        <row r="148">
          <cell r="B148">
            <v>200</v>
          </cell>
          <cell r="C148" t="str">
            <v>Security</v>
          </cell>
          <cell r="D148" t="str">
            <v>Network Security Plan 2004 - 2009</v>
          </cell>
          <cell r="E148" t="str">
            <v>Replacement</v>
          </cell>
          <cell r="F148" t="str">
            <v>T1 - Security Perimeter Delineation Fence</v>
          </cell>
          <cell r="G148" t="str">
            <v>CAP</v>
          </cell>
          <cell r="H148" t="str">
            <v>R</v>
          </cell>
          <cell r="I148">
            <v>2004</v>
          </cell>
          <cell r="J148" t="str">
            <v>Asset Managers</v>
          </cell>
          <cell r="K148">
            <v>39965</v>
          </cell>
          <cell r="M148">
            <v>8</v>
          </cell>
          <cell r="N148">
            <v>0</v>
          </cell>
          <cell r="O148">
            <v>5</v>
          </cell>
          <cell r="P148">
            <v>2</v>
          </cell>
        </row>
        <row r="149">
          <cell r="B149">
            <v>201</v>
          </cell>
          <cell r="C149" t="str">
            <v>Security</v>
          </cell>
          <cell r="D149" t="str">
            <v>Network Security Plan 2004 - 2009</v>
          </cell>
          <cell r="E149" t="str">
            <v>Replacement</v>
          </cell>
          <cell r="F149" t="str">
            <v>T2 - Security Perimeter Fence</v>
          </cell>
          <cell r="G149" t="str">
            <v>CAP</v>
          </cell>
          <cell r="H149" t="str">
            <v>R</v>
          </cell>
          <cell r="I149">
            <v>2004</v>
          </cell>
          <cell r="J149" t="str">
            <v>Asset Managers</v>
          </cell>
          <cell r="K149">
            <v>39965</v>
          </cell>
          <cell r="M149">
            <v>8</v>
          </cell>
          <cell r="N149">
            <v>0</v>
          </cell>
          <cell r="O149">
            <v>5</v>
          </cell>
          <cell r="P149">
            <v>2</v>
          </cell>
        </row>
        <row r="150">
          <cell r="B150">
            <v>202</v>
          </cell>
          <cell r="C150" t="str">
            <v>Security</v>
          </cell>
          <cell r="D150" t="str">
            <v>Network Security Plan 2004 - 2009</v>
          </cell>
          <cell r="E150" t="str">
            <v>Other</v>
          </cell>
          <cell r="F150" t="str">
            <v>T3 - CCTV/PA</v>
          </cell>
          <cell r="G150" t="str">
            <v>CAP</v>
          </cell>
          <cell r="H150" t="str">
            <v>R</v>
          </cell>
          <cell r="I150">
            <v>2004</v>
          </cell>
          <cell r="J150" t="str">
            <v>Asset Managers</v>
          </cell>
          <cell r="K150">
            <v>39965</v>
          </cell>
          <cell r="M150">
            <v>8</v>
          </cell>
          <cell r="N150">
            <v>0</v>
          </cell>
          <cell r="O150">
            <v>5</v>
          </cell>
          <cell r="P150">
            <v>2</v>
          </cell>
        </row>
        <row r="151">
          <cell r="B151">
            <v>203</v>
          </cell>
          <cell r="C151" t="str">
            <v>Security</v>
          </cell>
          <cell r="D151" t="str">
            <v>Network Security Plan 2004 - 2009</v>
          </cell>
          <cell r="E151" t="str">
            <v>Other</v>
          </cell>
          <cell r="F151" t="str">
            <v>T4 - Monitored intrusion detection</v>
          </cell>
          <cell r="G151" t="str">
            <v>CAP</v>
          </cell>
          <cell r="H151" t="str">
            <v>R</v>
          </cell>
          <cell r="I151">
            <v>2004</v>
          </cell>
          <cell r="J151" t="str">
            <v>Asset Managers</v>
          </cell>
          <cell r="K151">
            <v>39965</v>
          </cell>
          <cell r="M151">
            <v>8</v>
          </cell>
          <cell r="N151">
            <v>0</v>
          </cell>
          <cell r="O151">
            <v>5</v>
          </cell>
          <cell r="P151">
            <v>2</v>
          </cell>
        </row>
        <row r="152">
          <cell r="B152">
            <v>204</v>
          </cell>
          <cell r="C152" t="str">
            <v>Security</v>
          </cell>
          <cell r="D152" t="str">
            <v>Network Security Plan 2004 - 2009</v>
          </cell>
          <cell r="E152" t="str">
            <v>Other</v>
          </cell>
          <cell r="F152" t="str">
            <v>T5 - Access Control</v>
          </cell>
          <cell r="G152" t="str">
            <v>CAP</v>
          </cell>
          <cell r="H152" t="str">
            <v>R</v>
          </cell>
          <cell r="I152">
            <v>2004</v>
          </cell>
          <cell r="J152" t="str">
            <v>Asset Managers</v>
          </cell>
          <cell r="K152">
            <v>39965</v>
          </cell>
          <cell r="M152">
            <v>8</v>
          </cell>
          <cell r="N152">
            <v>0</v>
          </cell>
          <cell r="O152">
            <v>5</v>
          </cell>
          <cell r="P152">
            <v>2</v>
          </cell>
        </row>
        <row r="153">
          <cell r="B153">
            <v>205</v>
          </cell>
          <cell r="C153" t="str">
            <v>Security</v>
          </cell>
          <cell r="D153" t="str">
            <v>Network Security Plan 2004 - 2009</v>
          </cell>
          <cell r="E153" t="str">
            <v>Other</v>
          </cell>
          <cell r="F153" t="str">
            <v>T6 - Movement activated lighting</v>
          </cell>
          <cell r="G153" t="str">
            <v>CAP</v>
          </cell>
          <cell r="H153" t="str">
            <v>R</v>
          </cell>
          <cell r="I153">
            <v>2004</v>
          </cell>
          <cell r="J153" t="str">
            <v>Asset Managers</v>
          </cell>
          <cell r="K153">
            <v>39965</v>
          </cell>
          <cell r="M153">
            <v>8</v>
          </cell>
          <cell r="N153">
            <v>0</v>
          </cell>
          <cell r="O153">
            <v>5</v>
          </cell>
          <cell r="P153">
            <v>2</v>
          </cell>
        </row>
        <row r="154">
          <cell r="B154">
            <v>206</v>
          </cell>
          <cell r="C154" t="str">
            <v>Security</v>
          </cell>
          <cell r="D154" t="str">
            <v>Network Security Plan 2004 - 2009</v>
          </cell>
          <cell r="E154" t="str">
            <v>Other</v>
          </cell>
          <cell r="F154" t="str">
            <v>T7 - Restricted locking and keying</v>
          </cell>
          <cell r="G154" t="str">
            <v>CAP</v>
          </cell>
          <cell r="H154" t="str">
            <v>R</v>
          </cell>
          <cell r="I154">
            <v>2004</v>
          </cell>
          <cell r="J154" t="str">
            <v>Asset Managers</v>
          </cell>
          <cell r="K154">
            <v>39965</v>
          </cell>
          <cell r="M154">
            <v>8</v>
          </cell>
          <cell r="N154">
            <v>0</v>
          </cell>
          <cell r="O154">
            <v>5</v>
          </cell>
          <cell r="P154">
            <v>2</v>
          </cell>
        </row>
        <row r="155">
          <cell r="B155">
            <v>207</v>
          </cell>
          <cell r="C155" t="str">
            <v>Security</v>
          </cell>
          <cell r="D155" t="str">
            <v>Network Security Plan 2004 - 2009</v>
          </cell>
          <cell r="E155" t="str">
            <v>Other</v>
          </cell>
          <cell r="F155" t="str">
            <v>T8 - Sinage</v>
          </cell>
          <cell r="G155" t="str">
            <v>CAP</v>
          </cell>
          <cell r="H155" t="str">
            <v>R</v>
          </cell>
          <cell r="I155">
            <v>2004</v>
          </cell>
          <cell r="J155" t="str">
            <v>Asset Managers</v>
          </cell>
          <cell r="K155">
            <v>39965</v>
          </cell>
          <cell r="M155">
            <v>8</v>
          </cell>
          <cell r="N155">
            <v>0</v>
          </cell>
          <cell r="O155">
            <v>5</v>
          </cell>
          <cell r="P155">
            <v>2</v>
          </cell>
        </row>
        <row r="156">
          <cell r="B156">
            <v>208</v>
          </cell>
          <cell r="C156" t="str">
            <v>Security</v>
          </cell>
          <cell r="D156" t="str">
            <v>Network Security Plan 2004 - 2009</v>
          </cell>
          <cell r="E156" t="str">
            <v>Other</v>
          </cell>
          <cell r="F156" t="str">
            <v>T9 - Community awareness</v>
          </cell>
          <cell r="G156" t="str">
            <v>CAP</v>
          </cell>
          <cell r="H156" t="str">
            <v>R</v>
          </cell>
          <cell r="I156">
            <v>2004</v>
          </cell>
          <cell r="J156" t="str">
            <v>Asset Managers</v>
          </cell>
          <cell r="K156">
            <v>39965</v>
          </cell>
          <cell r="M156">
            <v>8</v>
          </cell>
          <cell r="N156">
            <v>0</v>
          </cell>
          <cell r="O156">
            <v>5</v>
          </cell>
          <cell r="P156">
            <v>2</v>
          </cell>
        </row>
        <row r="157">
          <cell r="B157">
            <v>209</v>
          </cell>
          <cell r="C157" t="str">
            <v>Security</v>
          </cell>
          <cell r="D157" t="str">
            <v>Network Security Plan 2004 - 2009</v>
          </cell>
          <cell r="E157" t="str">
            <v>Other</v>
          </cell>
          <cell r="F157" t="str">
            <v>T10 - Staff awareness</v>
          </cell>
          <cell r="G157" t="str">
            <v>CAP</v>
          </cell>
          <cell r="H157" t="str">
            <v>R</v>
          </cell>
          <cell r="I157">
            <v>2004</v>
          </cell>
          <cell r="J157" t="str">
            <v>Asset Managers</v>
          </cell>
          <cell r="K157">
            <v>39965</v>
          </cell>
          <cell r="M157">
            <v>8</v>
          </cell>
          <cell r="N157">
            <v>0</v>
          </cell>
          <cell r="O157">
            <v>5</v>
          </cell>
          <cell r="P157">
            <v>2</v>
          </cell>
        </row>
        <row r="158">
          <cell r="B158">
            <v>300</v>
          </cell>
          <cell r="C158" t="str">
            <v>To Be confirmed</v>
          </cell>
          <cell r="D158" t="str">
            <v>To Be confirmed</v>
          </cell>
          <cell r="E158" t="str">
            <v>Other</v>
          </cell>
          <cell r="F158" t="str">
            <v>To Be confirmed</v>
          </cell>
        </row>
        <row r="159">
          <cell r="B159">
            <v>301</v>
          </cell>
          <cell r="C159" t="str">
            <v>Condition Monitoring</v>
          </cell>
          <cell r="D159" t="str">
            <v>Site Infrastructure</v>
          </cell>
          <cell r="E159" t="str">
            <v>Other</v>
          </cell>
          <cell r="F159" t="str">
            <v xml:space="preserve">Installation of infrastructure to support CM equipment </v>
          </cell>
          <cell r="G159" t="str">
            <v>CAP</v>
          </cell>
          <cell r="H159" t="str">
            <v>R</v>
          </cell>
          <cell r="I159">
            <v>3004</v>
          </cell>
          <cell r="J159" t="str">
            <v>Asset Managers</v>
          </cell>
          <cell r="K159">
            <v>39965</v>
          </cell>
          <cell r="M159">
            <v>0</v>
          </cell>
          <cell r="N159">
            <v>0</v>
          </cell>
          <cell r="O159">
            <v>0</v>
          </cell>
          <cell r="P159">
            <v>8</v>
          </cell>
        </row>
        <row r="160">
          <cell r="B160">
            <v>302</v>
          </cell>
          <cell r="C160" t="str">
            <v>Condition Monitonring</v>
          </cell>
          <cell r="D160" t="str">
            <v>Evaluation of New Equipment</v>
          </cell>
          <cell r="E160" t="str">
            <v>Other</v>
          </cell>
          <cell r="F160" t="str">
            <v>Evaluate New Condition Monitoring Equipment</v>
          </cell>
          <cell r="G160" t="str">
            <v>CAP</v>
          </cell>
          <cell r="H160" t="str">
            <v>I</v>
          </cell>
          <cell r="I160">
            <v>2004</v>
          </cell>
          <cell r="J160" t="str">
            <v>SSE</v>
          </cell>
          <cell r="K160" t="str">
            <v>Recurrent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t Six Years (2)"/>
      <sheetName val="Past Six Years"/>
      <sheetName val="Lead times"/>
      <sheetName val="CD List1 - Sorted on Compl"/>
      <sheetName val="CD List1 - Sorted by Type"/>
      <sheetName val="Projected Eng &amp; Net Resources"/>
      <sheetName val="PC Overview"/>
      <sheetName val="Property Scope"/>
      <sheetName val="Complexes - Summary"/>
      <sheetName val="Order of Preference - P'Complex"/>
      <sheetName val="Planning Dates #1"/>
      <sheetName val="Corrected Dates #2"/>
      <sheetName val="PDR Issue Dates"/>
      <sheetName val="Short List rev00 "/>
    </sheetNames>
    <sheetDataSet>
      <sheetData sheetId="0" refreshError="1"/>
      <sheetData sheetId="1" refreshError="1"/>
      <sheetData sheetId="2" refreshError="1">
        <row r="7">
          <cell r="A7">
            <v>1</v>
          </cell>
          <cell r="B7" t="str">
            <v>EHV TL -EIS</v>
          </cell>
          <cell r="C7">
            <v>60</v>
          </cell>
          <cell r="D7">
            <v>0.2</v>
          </cell>
        </row>
        <row r="8">
          <cell r="A8">
            <v>2</v>
          </cell>
          <cell r="B8" t="str">
            <v>EHV TL -REF</v>
          </cell>
          <cell r="C8">
            <v>36</v>
          </cell>
          <cell r="D8">
            <v>0.17499999999999999</v>
          </cell>
        </row>
        <row r="9">
          <cell r="A9">
            <v>3</v>
          </cell>
          <cell r="B9" t="str">
            <v>TL -EIS</v>
          </cell>
          <cell r="C9">
            <v>48</v>
          </cell>
          <cell r="D9">
            <v>0.2</v>
          </cell>
        </row>
        <row r="10">
          <cell r="A10">
            <v>4</v>
          </cell>
          <cell r="B10" t="str">
            <v>TL -REF</v>
          </cell>
          <cell r="C10">
            <v>24</v>
          </cell>
          <cell r="D10">
            <v>0.17499999999999999</v>
          </cell>
        </row>
        <row r="11">
          <cell r="A11">
            <v>5</v>
          </cell>
          <cell r="B11" t="str">
            <v>500/330kV Greenfield</v>
          </cell>
          <cell r="C11">
            <v>40</v>
          </cell>
          <cell r="D11">
            <v>0.2</v>
          </cell>
        </row>
        <row r="12">
          <cell r="A12">
            <v>6</v>
          </cell>
          <cell r="B12" t="str">
            <v>330/132kV Greenfield</v>
          </cell>
          <cell r="C12">
            <v>36</v>
          </cell>
          <cell r="D12">
            <v>0.2</v>
          </cell>
        </row>
        <row r="13">
          <cell r="A13">
            <v>7</v>
          </cell>
          <cell r="B13" t="str">
            <v>132kV Greenfield</v>
          </cell>
          <cell r="C13">
            <v>30</v>
          </cell>
          <cell r="D13">
            <v>0.2</v>
          </cell>
        </row>
        <row r="14">
          <cell r="A14">
            <v>8</v>
          </cell>
          <cell r="B14" t="str">
            <v>500/330kV Aug</v>
          </cell>
          <cell r="C14">
            <v>28</v>
          </cell>
          <cell r="D14">
            <v>0.3</v>
          </cell>
        </row>
        <row r="15">
          <cell r="A15">
            <v>9</v>
          </cell>
          <cell r="B15" t="str">
            <v>330/132kV Aug</v>
          </cell>
          <cell r="C15">
            <v>24</v>
          </cell>
          <cell r="D15">
            <v>0.3</v>
          </cell>
        </row>
        <row r="16">
          <cell r="A16">
            <v>10</v>
          </cell>
          <cell r="B16" t="str">
            <v>132kV Aug</v>
          </cell>
          <cell r="C16">
            <v>24</v>
          </cell>
          <cell r="D16">
            <v>0.3</v>
          </cell>
        </row>
        <row r="17">
          <cell r="A17">
            <v>11</v>
          </cell>
          <cell r="B17" t="str">
            <v>Transformer Replace</v>
          </cell>
          <cell r="C17">
            <v>18</v>
          </cell>
          <cell r="D17">
            <v>0.3</v>
          </cell>
        </row>
        <row r="18">
          <cell r="A18">
            <v>12</v>
          </cell>
          <cell r="B18" t="str">
            <v>Capacitor Replace</v>
          </cell>
          <cell r="C18">
            <v>14</v>
          </cell>
          <cell r="D18">
            <v>0.6</v>
          </cell>
        </row>
        <row r="19">
          <cell r="A19">
            <v>13</v>
          </cell>
          <cell r="B19" t="str">
            <v>Shunt Reactor Replace</v>
          </cell>
          <cell r="C19">
            <v>18</v>
          </cell>
          <cell r="D19">
            <v>0.3</v>
          </cell>
        </row>
        <row r="20">
          <cell r="A20">
            <v>14</v>
          </cell>
          <cell r="B20" t="str">
            <v>SS Property Acquistion</v>
          </cell>
          <cell r="C20">
            <v>18</v>
          </cell>
        </row>
        <row r="21">
          <cell r="A21">
            <v>15</v>
          </cell>
          <cell r="B21" t="str">
            <v>TL Property Acquistion</v>
          </cell>
          <cell r="C21">
            <v>18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a"/>
      <sheetName val="Option 1 Meet Planning Dates"/>
      <sheetName val="Option 2 No Major Projects"/>
      <sheetName val="Option 3 Selected Major Project"/>
      <sheetName val="Option 3 Selected Major-sorted"/>
      <sheetName val="Option 3 Eng &amp; Net Costs"/>
      <sheetName val="Option 3 Eng &amp; Net Costs (2)"/>
      <sheetName val="Sheet1"/>
      <sheetName val="Simplified Summary"/>
      <sheetName val="Lead ti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No</v>
          </cell>
          <cell r="B5" t="str">
            <v>Type</v>
          </cell>
          <cell r="C5" t="str">
            <v xml:space="preserve">Lead Time </v>
          </cell>
          <cell r="D5" t="str">
            <v xml:space="preserve">Eng &amp; </v>
          </cell>
        </row>
        <row r="6">
          <cell r="C6" t="str">
            <v>Months</v>
          </cell>
          <cell r="D6" t="str">
            <v>Network</v>
          </cell>
        </row>
        <row r="7">
          <cell r="A7">
            <v>1</v>
          </cell>
          <cell r="B7" t="str">
            <v>EHV TL -EIS</v>
          </cell>
          <cell r="C7">
            <v>60</v>
          </cell>
          <cell r="D7">
            <v>0.2</v>
          </cell>
        </row>
        <row r="8">
          <cell r="A8">
            <v>2</v>
          </cell>
          <cell r="B8" t="str">
            <v>EHV TL -REF</v>
          </cell>
          <cell r="C8">
            <v>36</v>
          </cell>
          <cell r="D8">
            <v>0.17499999999999999</v>
          </cell>
        </row>
        <row r="9">
          <cell r="A9">
            <v>3</v>
          </cell>
          <cell r="B9" t="str">
            <v>TL -EIS</v>
          </cell>
          <cell r="C9">
            <v>48</v>
          </cell>
          <cell r="D9">
            <v>0.2</v>
          </cell>
        </row>
        <row r="10">
          <cell r="A10">
            <v>4</v>
          </cell>
          <cell r="B10" t="str">
            <v>TL -REF</v>
          </cell>
          <cell r="C10">
            <v>24</v>
          </cell>
          <cell r="D10">
            <v>0.17499999999999999</v>
          </cell>
        </row>
        <row r="11">
          <cell r="A11">
            <v>5</v>
          </cell>
          <cell r="B11" t="str">
            <v>500/330kV Greenfield</v>
          </cell>
          <cell r="C11">
            <v>40</v>
          </cell>
          <cell r="D11">
            <v>0.2</v>
          </cell>
        </row>
        <row r="12">
          <cell r="A12">
            <v>6</v>
          </cell>
          <cell r="B12" t="str">
            <v>330/132kV Greenfield</v>
          </cell>
          <cell r="C12">
            <v>36</v>
          </cell>
          <cell r="D12">
            <v>0.2</v>
          </cell>
        </row>
        <row r="13">
          <cell r="A13">
            <v>7</v>
          </cell>
          <cell r="B13" t="str">
            <v>132kV Greenfield</v>
          </cell>
          <cell r="C13">
            <v>30</v>
          </cell>
          <cell r="D13">
            <v>0.2</v>
          </cell>
        </row>
        <row r="14">
          <cell r="A14">
            <v>8</v>
          </cell>
          <cell r="B14" t="str">
            <v>500/330kV Aug</v>
          </cell>
          <cell r="C14">
            <v>28</v>
          </cell>
          <cell r="D14">
            <v>0.3</v>
          </cell>
        </row>
        <row r="15">
          <cell r="A15">
            <v>9</v>
          </cell>
          <cell r="B15" t="str">
            <v>330/132kV Aug</v>
          </cell>
          <cell r="C15">
            <v>24</v>
          </cell>
          <cell r="D15">
            <v>0.3</v>
          </cell>
        </row>
        <row r="16">
          <cell r="A16">
            <v>10</v>
          </cell>
          <cell r="B16" t="str">
            <v>132kV Aug</v>
          </cell>
          <cell r="C16">
            <v>24</v>
          </cell>
          <cell r="D16">
            <v>0.3</v>
          </cell>
        </row>
        <row r="17">
          <cell r="A17">
            <v>11</v>
          </cell>
          <cell r="B17" t="str">
            <v>Transformer Replace</v>
          </cell>
          <cell r="C17">
            <v>18</v>
          </cell>
          <cell r="D17">
            <v>0.3</v>
          </cell>
        </row>
        <row r="18">
          <cell r="A18">
            <v>12</v>
          </cell>
          <cell r="B18" t="str">
            <v>Capacitor Replace</v>
          </cell>
          <cell r="C18">
            <v>14</v>
          </cell>
          <cell r="D18">
            <v>0.6</v>
          </cell>
        </row>
        <row r="19">
          <cell r="A19">
            <v>13</v>
          </cell>
          <cell r="B19" t="str">
            <v>Shunt Reactor Replace</v>
          </cell>
          <cell r="C19">
            <v>18</v>
          </cell>
          <cell r="D19">
            <v>0.3</v>
          </cell>
        </row>
        <row r="20">
          <cell r="A20">
            <v>14</v>
          </cell>
          <cell r="B20" t="str">
            <v>SS Property Acquistion</v>
          </cell>
          <cell r="C20">
            <v>18</v>
          </cell>
        </row>
        <row r="21">
          <cell r="A21">
            <v>15</v>
          </cell>
          <cell r="B21" t="str">
            <v>TL Property Acquistion</v>
          </cell>
          <cell r="C21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opLeftCell="A20" zoomScaleNormal="100" workbookViewId="0">
      <selection activeCell="R56" sqref="R56"/>
    </sheetView>
  </sheetViews>
  <sheetFormatPr defaultRowHeight="15"/>
  <sheetData/>
  <pageMargins left="0.7" right="0.7" top="0.75" bottom="0.75" header="0.3" footer="0.3"/>
  <pageSetup paperSize="9" scale="7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showGridLines="0" topLeftCell="B1" zoomScale="85" zoomScaleNormal="85" workbookViewId="0">
      <pane ySplit="6" topLeftCell="A44" activePane="bottomLeft" state="frozen"/>
      <selection pane="bottomLeft" activeCell="X88" sqref="X88"/>
    </sheetView>
  </sheetViews>
  <sheetFormatPr defaultColWidth="8" defaultRowHeight="11.25"/>
  <cols>
    <col min="1" max="1" width="4.7109375" style="1" customWidth="1"/>
    <col min="2" max="2" width="12.85546875" style="1" customWidth="1"/>
    <col min="3" max="3" width="28.42578125" style="1" customWidth="1"/>
    <col min="4" max="4" width="32.5703125" style="1" customWidth="1"/>
    <col min="5" max="5" width="14.5703125" style="45" bestFit="1" customWidth="1"/>
    <col min="6" max="6" width="12.7109375" style="45" bestFit="1" customWidth="1"/>
    <col min="7" max="7" width="18.5703125" style="45" bestFit="1" customWidth="1"/>
    <col min="8" max="9" width="14.5703125" style="45" bestFit="1" customWidth="1"/>
    <col min="10" max="10" width="12.28515625" style="45" customWidth="1"/>
    <col min="11" max="11" width="9.42578125" style="1" customWidth="1"/>
    <col min="12" max="12" width="7.28515625" style="1" customWidth="1"/>
    <col min="13" max="16384" width="8" style="131"/>
  </cols>
  <sheetData>
    <row r="1" spans="1:12">
      <c r="E1" s="1"/>
      <c r="K1" s="45"/>
    </row>
    <row r="2" spans="1:12" ht="23.25">
      <c r="B2" s="3" t="s">
        <v>139</v>
      </c>
      <c r="C2" s="4"/>
      <c r="D2" s="4"/>
      <c r="E2" s="4"/>
      <c r="K2" s="5" t="s">
        <v>0</v>
      </c>
      <c r="L2" s="6" t="s">
        <v>17</v>
      </c>
    </row>
    <row r="3" spans="1:12" ht="23.25">
      <c r="B3" s="3" t="s">
        <v>1</v>
      </c>
      <c r="C3" s="4"/>
      <c r="D3" s="4"/>
      <c r="E3" s="4"/>
      <c r="K3" s="7" t="s">
        <v>2</v>
      </c>
      <c r="L3" s="6" t="s">
        <v>3</v>
      </c>
    </row>
    <row r="4" spans="1:12" ht="12.75">
      <c r="C4" s="4"/>
      <c r="D4" s="4"/>
      <c r="E4" s="4"/>
      <c r="K4" s="8" t="s">
        <v>4</v>
      </c>
      <c r="L4" s="6" t="s">
        <v>5</v>
      </c>
    </row>
    <row r="5" spans="1:12">
      <c r="C5" s="4"/>
      <c r="D5" s="4"/>
      <c r="E5" s="4"/>
      <c r="F5" s="1"/>
      <c r="I5" s="1"/>
      <c r="K5" s="45"/>
    </row>
    <row r="6" spans="1:12" s="38" customFormat="1" ht="12.75">
      <c r="A6" s="29"/>
      <c r="B6" s="29" t="str">
        <f>B2</f>
        <v>STPIS Target Calculations</v>
      </c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s="38" customFormat="1" ht="12.75"/>
    <row r="8" spans="1:12" s="38" customFormat="1" ht="15">
      <c r="B8" s="39"/>
      <c r="C8"/>
      <c r="D8" s="39"/>
      <c r="E8" s="39"/>
      <c r="F8" s="39"/>
      <c r="G8" s="39"/>
      <c r="H8" s="39"/>
    </row>
    <row r="9" spans="1:12" ht="12.75">
      <c r="B9" s="11"/>
      <c r="C9" s="12"/>
      <c r="D9" s="12"/>
      <c r="E9" s="12"/>
      <c r="F9" s="13"/>
      <c r="G9" s="13"/>
      <c r="H9" s="13"/>
      <c r="I9" s="13"/>
      <c r="J9" s="13"/>
    </row>
    <row r="10" spans="1:12" s="132" customFormat="1" ht="12.75">
      <c r="A10" s="14"/>
      <c r="B10" s="14" t="s">
        <v>6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12.75">
      <c r="B11" s="15" t="s">
        <v>7</v>
      </c>
      <c r="E11" s="1"/>
      <c r="F11" s="1"/>
      <c r="G11" s="1"/>
      <c r="H11" s="1"/>
      <c r="I11" s="1"/>
      <c r="J11" s="1"/>
    </row>
    <row r="12" spans="1:12" ht="12.75">
      <c r="A12" s="16"/>
      <c r="B12" s="11" t="s">
        <v>136</v>
      </c>
      <c r="C12" s="11"/>
      <c r="D12" s="11"/>
      <c r="E12" s="11"/>
      <c r="F12" s="11"/>
      <c r="G12" s="11"/>
      <c r="H12" s="11"/>
      <c r="I12" s="11"/>
      <c r="J12" s="11"/>
      <c r="K12" s="11"/>
      <c r="L12" s="16"/>
    </row>
    <row r="13" spans="1:12" ht="12.75">
      <c r="B13" s="17" t="s">
        <v>135</v>
      </c>
      <c r="C13" s="12"/>
      <c r="D13" s="12"/>
      <c r="E13" s="12"/>
      <c r="F13" s="13"/>
      <c r="G13" s="13"/>
      <c r="H13" s="13"/>
      <c r="I13" s="13"/>
      <c r="J13" s="13"/>
      <c r="K13" s="18"/>
    </row>
    <row r="14" spans="1:12" ht="12.75">
      <c r="A14" s="16"/>
      <c r="B14" s="17" t="s">
        <v>169</v>
      </c>
      <c r="C14" s="11"/>
      <c r="D14" s="11"/>
      <c r="E14" s="11"/>
      <c r="F14" s="11"/>
      <c r="G14" s="11"/>
      <c r="H14" s="11"/>
      <c r="I14" s="11"/>
      <c r="J14" s="11"/>
      <c r="K14" s="11"/>
      <c r="L14" s="16"/>
    </row>
    <row r="15" spans="1:12" ht="12.75">
      <c r="B15" s="17"/>
      <c r="C15" s="12"/>
      <c r="D15" s="12"/>
      <c r="E15" s="12"/>
      <c r="F15" s="13"/>
      <c r="G15" s="13"/>
      <c r="H15" s="13"/>
      <c r="I15" s="13"/>
      <c r="J15" s="13"/>
      <c r="K15" s="13"/>
    </row>
    <row r="16" spans="1:12">
      <c r="E16" s="1"/>
      <c r="F16" s="1"/>
      <c r="G16" s="1"/>
      <c r="H16" s="1"/>
    </row>
    <row r="17" spans="1:12" ht="47.25" customHeight="1">
      <c r="B17" s="17"/>
      <c r="C17" s="17" t="s">
        <v>170</v>
      </c>
      <c r="D17" s="17"/>
      <c r="E17" s="1"/>
      <c r="F17" s="1"/>
      <c r="G17" s="1"/>
      <c r="H17" s="1"/>
      <c r="I17" s="1"/>
      <c r="J17" s="98" t="s">
        <v>134</v>
      </c>
    </row>
    <row r="18" spans="1:12" ht="49.5" customHeight="1">
      <c r="B18" s="19" t="s">
        <v>20</v>
      </c>
      <c r="C18" s="20"/>
      <c r="D18" s="35" t="s">
        <v>8</v>
      </c>
      <c r="E18" s="42" t="s">
        <v>9</v>
      </c>
      <c r="F18" s="42" t="s">
        <v>10</v>
      </c>
      <c r="G18" s="42" t="s">
        <v>11</v>
      </c>
      <c r="H18" s="42" t="s">
        <v>12</v>
      </c>
      <c r="I18" s="42" t="s">
        <v>13</v>
      </c>
      <c r="J18" s="46" t="s">
        <v>133</v>
      </c>
    </row>
    <row r="19" spans="1:12" ht="12.75">
      <c r="B19" s="36" t="s">
        <v>118</v>
      </c>
      <c r="C19" s="22" t="s">
        <v>126</v>
      </c>
      <c r="D19" s="110" t="s">
        <v>163</v>
      </c>
      <c r="E19" s="40">
        <f>E$43</f>
        <v>0</v>
      </c>
      <c r="F19" s="40">
        <f>F$43</f>
        <v>0</v>
      </c>
      <c r="G19" s="40">
        <f>G$43</f>
        <v>0</v>
      </c>
      <c r="H19" s="40">
        <f>H$43</f>
        <v>0</v>
      </c>
      <c r="I19" s="40">
        <f>I$43</f>
        <v>0</v>
      </c>
      <c r="J19" s="97">
        <f t="shared" ref="J19:J26" si="0">IFERROR(AVERAGE($E19:$I19),0)</f>
        <v>0</v>
      </c>
    </row>
    <row r="20" spans="1:12" ht="15" customHeight="1">
      <c r="B20" s="36" t="s">
        <v>117</v>
      </c>
      <c r="C20" s="22" t="s">
        <v>126</v>
      </c>
      <c r="D20" s="111"/>
      <c r="E20" s="84">
        <f>E$49</f>
        <v>109.23938269342941</v>
      </c>
      <c r="F20" s="84">
        <f>F$49</f>
        <v>93.078932596344302</v>
      </c>
      <c r="G20" s="84">
        <f>G$49</f>
        <v>104.10261535893602</v>
      </c>
      <c r="H20" s="84">
        <f>H$49</f>
        <v>109.16619379639619</v>
      </c>
      <c r="I20" s="84">
        <f>I$49</f>
        <v>113.97027324935733</v>
      </c>
      <c r="J20" s="95">
        <f t="shared" si="0"/>
        <v>105.91147953889265</v>
      </c>
    </row>
    <row r="21" spans="1:12" ht="12.75" customHeight="1">
      <c r="B21" s="36" t="s">
        <v>130</v>
      </c>
      <c r="C21" s="22" t="s">
        <v>126</v>
      </c>
      <c r="D21" s="111"/>
      <c r="E21" s="84">
        <f>E$55</f>
        <v>264.3884414497067</v>
      </c>
      <c r="F21" s="84">
        <f>F$55</f>
        <v>267.80505553312167</v>
      </c>
      <c r="G21" s="84">
        <f>G$55</f>
        <v>282.29618298147659</v>
      </c>
      <c r="H21" s="84">
        <f>H$55</f>
        <v>284.96272796596696</v>
      </c>
      <c r="I21" s="84">
        <f>I$55</f>
        <v>284.13596593234956</v>
      </c>
      <c r="J21" s="95">
        <f t="shared" si="0"/>
        <v>276.71767477252428</v>
      </c>
      <c r="K21" s="8"/>
      <c r="L21" s="33"/>
    </row>
    <row r="22" spans="1:12" ht="12.75" customHeight="1">
      <c r="B22" s="36" t="s">
        <v>129</v>
      </c>
      <c r="C22" s="22" t="s">
        <v>126</v>
      </c>
      <c r="D22" s="111"/>
      <c r="E22" s="84">
        <f>E$61</f>
        <v>666.50643394661483</v>
      </c>
      <c r="F22" s="84">
        <f>F$61</f>
        <v>892.49618620484239</v>
      </c>
      <c r="G22" s="84">
        <f>G$61</f>
        <v>810.29517124346876</v>
      </c>
      <c r="H22" s="84">
        <f>H$61</f>
        <v>702.76176688542751</v>
      </c>
      <c r="I22" s="84">
        <f>I$61</f>
        <v>719.1009083726243</v>
      </c>
      <c r="J22" s="95">
        <f t="shared" si="0"/>
        <v>758.2320933305956</v>
      </c>
      <c r="K22" s="8"/>
      <c r="L22" s="33"/>
    </row>
    <row r="23" spans="1:12" ht="12.75" customHeight="1">
      <c r="B23" s="36" t="s">
        <v>114</v>
      </c>
      <c r="C23" s="22" t="s">
        <v>126</v>
      </c>
      <c r="D23" s="111"/>
      <c r="E23" s="41">
        <f>E$67</f>
        <v>0</v>
      </c>
      <c r="F23" s="41">
        <f>F$67</f>
        <v>0</v>
      </c>
      <c r="G23" s="41">
        <f>G$67</f>
        <v>0</v>
      </c>
      <c r="H23" s="41">
        <f>H$67</f>
        <v>0</v>
      </c>
      <c r="I23" s="41">
        <f>I$67</f>
        <v>0</v>
      </c>
      <c r="J23" s="95">
        <f t="shared" si="0"/>
        <v>0</v>
      </c>
      <c r="K23" s="40"/>
      <c r="L23" s="96"/>
    </row>
    <row r="24" spans="1:12" ht="12.75" customHeight="1">
      <c r="B24" s="36" t="s">
        <v>113</v>
      </c>
      <c r="C24" s="22" t="s">
        <v>126</v>
      </c>
      <c r="D24" s="111"/>
      <c r="E24" s="23">
        <f>E$73</f>
        <v>1.381275709614604</v>
      </c>
      <c r="F24" s="23">
        <f>F$73</f>
        <v>1.0038331725061038</v>
      </c>
      <c r="G24" s="23">
        <f>G$73</f>
        <v>1.2064901468343514</v>
      </c>
      <c r="H24" s="23">
        <f>H$73</f>
        <v>1.2798627005867518</v>
      </c>
      <c r="I24" s="23">
        <f>I$73</f>
        <v>1.3778576439933179</v>
      </c>
      <c r="J24" s="95">
        <f t="shared" si="0"/>
        <v>1.2498638747070259</v>
      </c>
      <c r="K24" s="8"/>
      <c r="L24" s="33"/>
    </row>
    <row r="25" spans="1:12" ht="12.75" customHeight="1">
      <c r="B25" s="36" t="s">
        <v>128</v>
      </c>
      <c r="C25" s="22" t="s">
        <v>126</v>
      </c>
      <c r="D25" s="111"/>
      <c r="E25" s="23">
        <f>E$79</f>
        <v>2.6680132094370657</v>
      </c>
      <c r="F25" s="23">
        <f>F$79</f>
        <v>2.553443295126284</v>
      </c>
      <c r="G25" s="23">
        <f>G$79</f>
        <v>2.5386991279931608</v>
      </c>
      <c r="H25" s="23">
        <f>H$79</f>
        <v>2.7678647474283049</v>
      </c>
      <c r="I25" s="23">
        <f>I$79</f>
        <v>2.6827364790729438</v>
      </c>
      <c r="J25" s="95">
        <f t="shared" si="0"/>
        <v>2.6421513718115515</v>
      </c>
      <c r="K25" s="8"/>
      <c r="L25" s="33"/>
    </row>
    <row r="26" spans="1:12" ht="12.75" customHeight="1">
      <c r="B26" s="36" t="s">
        <v>127</v>
      </c>
      <c r="C26" s="22" t="s">
        <v>126</v>
      </c>
      <c r="D26" s="112"/>
      <c r="E26" s="23">
        <f>E$85</f>
        <v>5.2160758375455663</v>
      </c>
      <c r="F26" s="23">
        <f>F$85</f>
        <v>5.5708072845882022</v>
      </c>
      <c r="G26" s="23">
        <f>G$85</f>
        <v>5.6610425075605004</v>
      </c>
      <c r="H26" s="23">
        <f>H$85</f>
        <v>5.1311296855622546</v>
      </c>
      <c r="I26" s="23">
        <f>I$85</f>
        <v>4.9374815225607724</v>
      </c>
      <c r="J26" s="108">
        <f t="shared" si="0"/>
        <v>5.303307367563459</v>
      </c>
      <c r="K26" s="8"/>
      <c r="L26" s="33"/>
    </row>
    <row r="27" spans="1:12" ht="12.75" customHeight="1">
      <c r="E27" s="1"/>
      <c r="F27" s="1"/>
      <c r="G27" s="1"/>
      <c r="H27" s="1"/>
      <c r="I27" s="1"/>
      <c r="J27" s="1"/>
    </row>
    <row r="29" spans="1:12" s="132" customFormat="1" ht="12.75">
      <c r="A29" s="14"/>
      <c r="B29" s="14" t="s">
        <v>125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ht="12.75">
      <c r="B30" s="15" t="s">
        <v>7</v>
      </c>
      <c r="E30" s="1"/>
      <c r="F30" s="1"/>
      <c r="G30" s="1"/>
      <c r="H30" s="1"/>
      <c r="I30" s="1"/>
      <c r="J30" s="1"/>
    </row>
    <row r="31" spans="1:12" ht="12.75">
      <c r="B31" s="11" t="s">
        <v>107</v>
      </c>
      <c r="C31" s="11" t="s">
        <v>124</v>
      </c>
      <c r="D31" s="11"/>
    </row>
    <row r="32" spans="1:12" ht="12.75">
      <c r="B32" s="11" t="s">
        <v>106</v>
      </c>
      <c r="C32" s="11" t="s">
        <v>123</v>
      </c>
      <c r="D32" s="11"/>
    </row>
    <row r="33" spans="2:12" ht="12.75">
      <c r="B33" s="11" t="s">
        <v>105</v>
      </c>
      <c r="C33" s="11" t="s">
        <v>122</v>
      </c>
      <c r="D33" s="11"/>
    </row>
    <row r="34" spans="2:12" ht="12.75">
      <c r="B34" s="11"/>
      <c r="C34" s="11"/>
      <c r="D34" s="11"/>
    </row>
    <row r="35" spans="2:12" ht="12.75">
      <c r="C35" s="11"/>
      <c r="D35" s="11"/>
    </row>
    <row r="36" spans="2:12" ht="12.75">
      <c r="E36" s="5" t="s">
        <v>121</v>
      </c>
      <c r="F36" s="94"/>
      <c r="G36" s="5" t="s">
        <v>121</v>
      </c>
      <c r="H36" s="5" t="s">
        <v>121</v>
      </c>
      <c r="I36" s="5" t="s">
        <v>121</v>
      </c>
    </row>
    <row r="37" spans="2:12" ht="12.75">
      <c r="B37" s="19" t="s">
        <v>20</v>
      </c>
      <c r="C37" s="20" t="s">
        <v>120</v>
      </c>
      <c r="D37" s="20" t="s">
        <v>8</v>
      </c>
      <c r="E37" s="21" t="s">
        <v>9</v>
      </c>
      <c r="F37" s="21" t="s">
        <v>10</v>
      </c>
      <c r="G37" s="21" t="s">
        <v>11</v>
      </c>
      <c r="H37" s="21" t="s">
        <v>12</v>
      </c>
      <c r="I37" s="21" t="s">
        <v>13</v>
      </c>
      <c r="J37" s="21" t="s">
        <v>119</v>
      </c>
      <c r="K37" s="93"/>
      <c r="L37" s="99"/>
    </row>
    <row r="38" spans="2:12" ht="12.75" customHeight="1">
      <c r="B38" s="113" t="s">
        <v>118</v>
      </c>
      <c r="C38" s="31" t="s">
        <v>110</v>
      </c>
      <c r="D38" s="116" t="s">
        <v>164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84">
        <f>AVERAGE(E38:I38)</f>
        <v>0</v>
      </c>
      <c r="K38" s="11"/>
      <c r="L38" s="99"/>
    </row>
    <row r="39" spans="2:12" ht="12.75">
      <c r="B39" s="114"/>
      <c r="C39" s="31" t="s">
        <v>109</v>
      </c>
      <c r="D39" s="111"/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84"/>
      <c r="L39" s="99"/>
    </row>
    <row r="40" spans="2:12" ht="12.75">
      <c r="B40" s="114"/>
      <c r="C40" s="31" t="s">
        <v>108</v>
      </c>
      <c r="D40" s="111"/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84"/>
      <c r="L40" s="99"/>
    </row>
    <row r="41" spans="2:12" ht="12.75">
      <c r="B41" s="114"/>
      <c r="C41" s="31" t="s">
        <v>107</v>
      </c>
      <c r="D41" s="111"/>
      <c r="E41" s="34">
        <f>IFERROR(((E39-E38)*E40),0)</f>
        <v>0</v>
      </c>
      <c r="F41" s="34">
        <f>IFERROR(((F39-F38)*F40),0)</f>
        <v>0</v>
      </c>
      <c r="G41" s="34">
        <f>IFERROR(((G39-G38)*G40),0)</f>
        <v>0</v>
      </c>
      <c r="H41" s="34">
        <f>IFERROR(((H39-H38)*H40),0)</f>
        <v>0</v>
      </c>
      <c r="I41" s="34">
        <f>IFERROR(((I39-I38)*I40),0)</f>
        <v>0</v>
      </c>
      <c r="J41" s="84"/>
    </row>
    <row r="42" spans="2:12" ht="12.75">
      <c r="B42" s="114"/>
      <c r="C42" s="31" t="s">
        <v>106</v>
      </c>
      <c r="D42" s="111"/>
      <c r="E42" s="34">
        <f>IFERROR(E41/E$87,0)</f>
        <v>0</v>
      </c>
      <c r="F42" s="34">
        <f>IFERROR(F41/F$87,0)</f>
        <v>0</v>
      </c>
      <c r="G42" s="34">
        <f>IFERROR(G41/G$87,0)</f>
        <v>0</v>
      </c>
      <c r="H42" s="34">
        <f>IFERROR(H41/H$87,0)</f>
        <v>0</v>
      </c>
      <c r="I42" s="34">
        <f>IFERROR(I41/I$87,0)</f>
        <v>0</v>
      </c>
      <c r="J42" s="84"/>
    </row>
    <row r="43" spans="2:12" ht="12.75">
      <c r="B43" s="115"/>
      <c r="C43" s="31" t="s">
        <v>105</v>
      </c>
      <c r="D43" s="112"/>
      <c r="E43" s="33">
        <f>IFERROR(IF(E$89&gt;0,(E39-(E42/E40)),E38),0)</f>
        <v>0</v>
      </c>
      <c r="F43" s="33">
        <f>IFERROR(IF(F$89&gt;0,(F39-(F42/F40)),F38),0)</f>
        <v>0</v>
      </c>
      <c r="G43" s="33">
        <f>IFERROR(IF(G$89&gt;0,(G39-(G42/G40)),G38),0)</f>
        <v>0</v>
      </c>
      <c r="H43" s="33">
        <f>IFERROR(IF(H$89&gt;0,(H39-(H42/H40)),H38),0)</f>
        <v>0</v>
      </c>
      <c r="I43" s="33">
        <f>IFERROR(IF(I$89&gt;0,(I39-(I42/I40)),I38),0)</f>
        <v>0</v>
      </c>
      <c r="J43" s="92">
        <f>IFERROR(AVERAGE(E43:I43),0)</f>
        <v>0</v>
      </c>
      <c r="K43" s="37"/>
    </row>
    <row r="44" spans="2:12" ht="12.75" customHeight="1">
      <c r="B44" s="117" t="s">
        <v>117</v>
      </c>
      <c r="C44" s="31" t="s">
        <v>110</v>
      </c>
      <c r="D44" s="116" t="s">
        <v>164</v>
      </c>
      <c r="E44" s="30">
        <v>87.213523282758459</v>
      </c>
      <c r="F44" s="30">
        <v>93.078932596344302</v>
      </c>
      <c r="G44" s="30">
        <v>99.449908434232768</v>
      </c>
      <c r="H44" s="30">
        <v>74.369195365215205</v>
      </c>
      <c r="I44" s="30">
        <v>93.203626055082097</v>
      </c>
      <c r="J44" s="84">
        <f>AVERAGE(E44:I44)</f>
        <v>89.463037146726577</v>
      </c>
    </row>
    <row r="45" spans="2:12" ht="12.75">
      <c r="B45" s="114"/>
      <c r="C45" s="31" t="s">
        <v>109</v>
      </c>
      <c r="D45" s="111"/>
      <c r="E45" s="30">
        <v>127</v>
      </c>
      <c r="F45" s="30">
        <v>126</v>
      </c>
      <c r="G45" s="30">
        <v>126.73</v>
      </c>
      <c r="H45" s="30">
        <v>126.73</v>
      </c>
      <c r="I45" s="30">
        <v>126.73</v>
      </c>
      <c r="J45" s="84"/>
    </row>
    <row r="46" spans="2:12" ht="12.75">
      <c r="B46" s="114"/>
      <c r="C46" s="31" t="s">
        <v>108</v>
      </c>
      <c r="D46" s="111"/>
      <c r="E46" s="91">
        <v>2.18E-2</v>
      </c>
      <c r="F46" s="91">
        <v>2.18E-2</v>
      </c>
      <c r="G46" s="91">
        <v>1.5900000000000001E-2</v>
      </c>
      <c r="H46" s="91">
        <v>1.5900000000000001E-2</v>
      </c>
      <c r="I46" s="91">
        <v>1.5900000000000001E-2</v>
      </c>
      <c r="J46" s="84"/>
    </row>
    <row r="47" spans="2:12" ht="12.75">
      <c r="B47" s="114"/>
      <c r="C47" s="31" t="s">
        <v>107</v>
      </c>
      <c r="D47" s="111"/>
      <c r="E47" s="44">
        <f>IFERROR(((E45-E44)*E46),0)</f>
        <v>0.86734519243586561</v>
      </c>
      <c r="F47" s="44">
        <f>IFERROR(((F45-F44)*F46),0)</f>
        <v>0.71767926939969418</v>
      </c>
      <c r="G47" s="44">
        <f>IFERROR(((G45-G44)*G46),0)</f>
        <v>0.43375345589569908</v>
      </c>
      <c r="H47" s="44">
        <f>IFERROR(((H45-H44)*H46),0)</f>
        <v>0.83253679369307831</v>
      </c>
      <c r="I47" s="44">
        <f>IFERROR(((I45-I44)*I46),0)</f>
        <v>0.53306934572419473</v>
      </c>
      <c r="J47" s="84"/>
    </row>
    <row r="48" spans="2:12" ht="12.75">
      <c r="B48" s="114"/>
      <c r="C48" s="31" t="s">
        <v>106</v>
      </c>
      <c r="D48" s="111"/>
      <c r="E48" s="44">
        <f>IFERROR(E47/E$87,0)</f>
        <v>0.38718145728323888</v>
      </c>
      <c r="F48" s="44">
        <f>IFERROR(F47/F$87,0)</f>
        <v>0.85122485776161116</v>
      </c>
      <c r="G48" s="44">
        <f>IFERROR(G47/G$87,0)</f>
        <v>0.35977541579291722</v>
      </c>
      <c r="H48" s="44">
        <f>IFERROR(H47/H$87,0)</f>
        <v>0.27926451863730073</v>
      </c>
      <c r="I48" s="44">
        <f>IFERROR(I47/I$87,0)</f>
        <v>0.2028796553352184</v>
      </c>
      <c r="J48" s="84"/>
    </row>
    <row r="49" spans="2:11" ht="12.75">
      <c r="B49" s="115"/>
      <c r="C49" s="31" t="s">
        <v>105</v>
      </c>
      <c r="D49" s="112"/>
      <c r="E49" s="33">
        <f>IFERROR(IF(E$89&gt;0,(E45-(E48/E46)),E44),0)</f>
        <v>109.23938269342941</v>
      </c>
      <c r="F49" s="33">
        <f>IFERROR(IF(F$89&gt;0,(F45-(F48/F46)),F44),0)</f>
        <v>93.078932596344302</v>
      </c>
      <c r="G49" s="33">
        <f>IFERROR(IF(G$89&gt;0,(G45-(G48/G46)),G44),0)</f>
        <v>104.10261535893602</v>
      </c>
      <c r="H49" s="33">
        <f>IFERROR(IF(H$89&gt;0,(H45-(H48/H46)),H44),0)</f>
        <v>109.16619379639619</v>
      </c>
      <c r="I49" s="33">
        <f>IFERROR(IF(I$89&gt;0,(I45-(I48/I46)),I44),0)</f>
        <v>113.97027324935733</v>
      </c>
      <c r="J49" s="92">
        <f>IFERROR(AVERAGE(E49:I49),0)</f>
        <v>105.91147953889265</v>
      </c>
      <c r="K49" s="37"/>
    </row>
    <row r="50" spans="2:11" ht="12.75" customHeight="1">
      <c r="B50" s="117" t="s">
        <v>116</v>
      </c>
      <c r="C50" s="31" t="s">
        <v>110</v>
      </c>
      <c r="D50" s="116" t="s">
        <v>164</v>
      </c>
      <c r="E50" s="30">
        <v>241.30728582508914</v>
      </c>
      <c r="F50" s="30">
        <v>267.80505553312167</v>
      </c>
      <c r="G50" s="30">
        <v>275.14794845340538</v>
      </c>
      <c r="H50" s="30">
        <v>221.37236994981728</v>
      </c>
      <c r="I50" s="30">
        <v>230.55160530638571</v>
      </c>
      <c r="J50" s="84">
        <f>AVERAGE(E50:I50)</f>
        <v>247.23685301356386</v>
      </c>
    </row>
    <row r="51" spans="2:11" ht="12.75">
      <c r="B51" s="114"/>
      <c r="C51" s="31" t="s">
        <v>109</v>
      </c>
      <c r="D51" s="111"/>
      <c r="E51" s="30">
        <v>283</v>
      </c>
      <c r="F51" s="30">
        <v>279</v>
      </c>
      <c r="G51" s="30">
        <v>317.06</v>
      </c>
      <c r="H51" s="30">
        <v>317.06</v>
      </c>
      <c r="I51" s="30">
        <v>317.06</v>
      </c>
      <c r="J51" s="84"/>
    </row>
    <row r="52" spans="2:11" ht="12.75">
      <c r="B52" s="114"/>
      <c r="C52" s="31" t="s">
        <v>108</v>
      </c>
      <c r="D52" s="111"/>
      <c r="E52" s="91">
        <v>1.89E-2</v>
      </c>
      <c r="F52" s="91">
        <v>1.89E-2</v>
      </c>
      <c r="G52" s="91">
        <v>1.5900000000000001E-2</v>
      </c>
      <c r="H52" s="91">
        <v>1.5900000000000001E-2</v>
      </c>
      <c r="I52" s="91">
        <v>1.5900000000000001E-2</v>
      </c>
      <c r="J52" s="84"/>
    </row>
    <row r="53" spans="2:11" ht="12.75">
      <c r="B53" s="114"/>
      <c r="C53" s="31" t="s">
        <v>107</v>
      </c>
      <c r="D53" s="111"/>
      <c r="E53" s="44">
        <f>IFERROR(((E51-E50)*E52),0)</f>
        <v>0.78799229790581526</v>
      </c>
      <c r="F53" s="44">
        <f>IFERROR(((F51-F50)*F52),0)</f>
        <v>0.21158445042400037</v>
      </c>
      <c r="G53" s="44">
        <f>IFERROR(((G51-G50)*G52),0)</f>
        <v>0.66640161959085453</v>
      </c>
      <c r="H53" s="44">
        <f>IFERROR(((H51-H50)*H52),0)</f>
        <v>1.5214333177979054</v>
      </c>
      <c r="I53" s="44">
        <f>IFERROR(((I51-I50)*I52),0)</f>
        <v>1.3754834756284673</v>
      </c>
      <c r="J53" s="84"/>
    </row>
    <row r="54" spans="2:11" ht="12.75">
      <c r="B54" s="114"/>
      <c r="C54" s="31" t="s">
        <v>106</v>
      </c>
      <c r="D54" s="111"/>
      <c r="E54" s="44">
        <f>IFERROR(E53/E$87,0)</f>
        <v>0.35175845660054367</v>
      </c>
      <c r="F54" s="44">
        <f>IFERROR(F53/F$87,0)</f>
        <v>0.25095603481397583</v>
      </c>
      <c r="G54" s="44">
        <f>IFERROR(G53/G$87,0)</f>
        <v>0.55274469059452269</v>
      </c>
      <c r="H54" s="44">
        <f>IFERROR(H53/H$87,0)</f>
        <v>0.51034662534112551</v>
      </c>
      <c r="I54" s="44">
        <f>IFERROR(I53/I$87,0)</f>
        <v>0.52349214167564162</v>
      </c>
      <c r="J54" s="84"/>
    </row>
    <row r="55" spans="2:11" ht="12.75">
      <c r="B55" s="115"/>
      <c r="C55" s="31" t="s">
        <v>105</v>
      </c>
      <c r="D55" s="112"/>
      <c r="E55" s="33">
        <f>IFERROR(IF(E$89&gt;0,(E51-(E54/E52)),E50),0)</f>
        <v>264.3884414497067</v>
      </c>
      <c r="F55" s="33">
        <f>IFERROR(IF(F$89&gt;0,(F51-(F54/F52)),F50),0)</f>
        <v>267.80505553312167</v>
      </c>
      <c r="G55" s="33">
        <f>IFERROR(IF(G$89&gt;0,(G51-(G54/G52)),G50),0)</f>
        <v>282.29618298147659</v>
      </c>
      <c r="H55" s="33">
        <f>IFERROR(IF(H$89&gt;0,(H51-(H54/H52)),H50),0)</f>
        <v>284.96272796596696</v>
      </c>
      <c r="I55" s="33">
        <f>IFERROR(IF(I$89&gt;0,(I51-(I54/I52)),I50),0)</f>
        <v>284.13596593234956</v>
      </c>
      <c r="J55" s="92">
        <f>IFERROR(AVERAGE(E55:I55),0)</f>
        <v>276.71767477252428</v>
      </c>
      <c r="K55" s="37"/>
    </row>
    <row r="56" spans="2:11" ht="12.75" customHeight="1">
      <c r="B56" s="117" t="s">
        <v>115</v>
      </c>
      <c r="C56" s="31" t="s">
        <v>110</v>
      </c>
      <c r="D56" s="116" t="s">
        <v>164</v>
      </c>
      <c r="E56" s="30">
        <v>669.6147922191534</v>
      </c>
      <c r="F56" s="30">
        <v>892.49618620484239</v>
      </c>
      <c r="G56" s="30">
        <v>824.24157507756354</v>
      </c>
      <c r="H56" s="30">
        <v>624.09275235774282</v>
      </c>
      <c r="I56" s="30">
        <v>681.06736027552563</v>
      </c>
      <c r="J56" s="84">
        <f>AVERAGE(E56:I56)</f>
        <v>738.30253322696558</v>
      </c>
    </row>
    <row r="57" spans="2:11" ht="12.75">
      <c r="B57" s="114"/>
      <c r="C57" s="31" t="s">
        <v>109</v>
      </c>
      <c r="D57" s="111"/>
      <c r="E57" s="30">
        <v>664</v>
      </c>
      <c r="F57" s="30">
        <v>652</v>
      </c>
      <c r="G57" s="30">
        <v>742.47</v>
      </c>
      <c r="H57" s="30">
        <v>742.47</v>
      </c>
      <c r="I57" s="30">
        <v>742.47</v>
      </c>
      <c r="J57" s="84"/>
    </row>
    <row r="58" spans="2:11" ht="12.75">
      <c r="B58" s="114"/>
      <c r="C58" s="31" t="s">
        <v>108</v>
      </c>
      <c r="D58" s="111"/>
      <c r="E58" s="91">
        <v>4.3E-3</v>
      </c>
      <c r="F58" s="91">
        <v>4.3E-3</v>
      </c>
      <c r="G58" s="91">
        <v>3.3999999999999998E-3</v>
      </c>
      <c r="H58" s="91">
        <v>3.3999999999999998E-3</v>
      </c>
      <c r="I58" s="91">
        <v>3.3999999999999998E-3</v>
      </c>
      <c r="J58" s="84"/>
    </row>
    <row r="59" spans="2:11" ht="12.75">
      <c r="B59" s="114"/>
      <c r="C59" s="31" t="s">
        <v>107</v>
      </c>
      <c r="D59" s="111"/>
      <c r="E59" s="44">
        <f>IFERROR(((E57-E56)*E58),0)</f>
        <v>-2.4143606542359624E-2</v>
      </c>
      <c r="F59" s="44">
        <f>IFERROR(((F57-F56)*F58),0)</f>
        <v>-1.0341336006808222</v>
      </c>
      <c r="G59" s="44">
        <f>IFERROR(((G57-G56)*G58),0)</f>
        <v>-0.27802335526371591</v>
      </c>
      <c r="H59" s="44">
        <f>IFERROR(((H57-H56)*H58),0)</f>
        <v>0.40248264198367445</v>
      </c>
      <c r="I59" s="44">
        <f>IFERROR(((I57-I56)*I58),0)</f>
        <v>0.20876897506321293</v>
      </c>
      <c r="J59" s="84"/>
    </row>
    <row r="60" spans="2:11" ht="12.75">
      <c r="B60" s="114"/>
      <c r="C60" s="31" t="s">
        <v>106</v>
      </c>
      <c r="D60" s="111"/>
      <c r="E60" s="44">
        <f>IFERROR(E59/E$87,0)</f>
        <v>-1.0777665970443663E-2</v>
      </c>
      <c r="F60" s="44">
        <f>IFERROR(F59/F$87,0)</f>
        <v>-1.2265649360087407</v>
      </c>
      <c r="G60" s="44">
        <f>IFERROR(G59/G$87,0)</f>
        <v>-0.23060558222779373</v>
      </c>
      <c r="H60" s="44">
        <f>IFERROR(H59/H$87,0)</f>
        <v>0.13500799258954646</v>
      </c>
      <c r="I60" s="44">
        <f>IFERROR(I59/I$87,0)</f>
        <v>7.9454911533077585E-2</v>
      </c>
      <c r="J60" s="84"/>
    </row>
    <row r="61" spans="2:11" ht="12.75">
      <c r="B61" s="115"/>
      <c r="C61" s="31" t="s">
        <v>105</v>
      </c>
      <c r="D61" s="112"/>
      <c r="E61" s="33">
        <f>IFERROR(IF(E$89&gt;0,(E57-(E60/E58)),E56),0)</f>
        <v>666.50643394661483</v>
      </c>
      <c r="F61" s="33">
        <f>IFERROR(IF(F$89&gt;0,(F57-(F60/F58)),F56),0)</f>
        <v>892.49618620484239</v>
      </c>
      <c r="G61" s="33">
        <f>IFERROR(IF(G$89&gt;0,(G57-(G60/G58)),G56),0)</f>
        <v>810.29517124346876</v>
      </c>
      <c r="H61" s="33">
        <f>IFERROR(IF(H$89&gt;0,(H57-(H60/H58)),H56),0)</f>
        <v>702.76176688542751</v>
      </c>
      <c r="I61" s="33">
        <f>IFERROR(IF(I$89&gt;0,(I57-(I60/I58)),I56),0)</f>
        <v>719.1009083726243</v>
      </c>
      <c r="J61" s="92">
        <f>IFERROR(AVERAGE(E61:I61),0)</f>
        <v>758.2320933305956</v>
      </c>
      <c r="K61" s="37"/>
    </row>
    <row r="62" spans="2:11" ht="12.75" customHeight="1">
      <c r="B62" s="117" t="s">
        <v>114</v>
      </c>
      <c r="C62" s="31" t="s">
        <v>110</v>
      </c>
      <c r="D62" s="116" t="s">
        <v>164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84">
        <f>AVERAGE(E62:I62)</f>
        <v>0</v>
      </c>
    </row>
    <row r="63" spans="2:11" ht="12.75">
      <c r="B63" s="114"/>
      <c r="C63" s="31" t="s">
        <v>109</v>
      </c>
      <c r="D63" s="111"/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84"/>
    </row>
    <row r="64" spans="2:11" ht="12.75">
      <c r="B64" s="114"/>
      <c r="C64" s="31" t="s">
        <v>108</v>
      </c>
      <c r="D64" s="111"/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84"/>
    </row>
    <row r="65" spans="2:11" ht="12.75">
      <c r="B65" s="114"/>
      <c r="C65" s="31" t="s">
        <v>107</v>
      </c>
      <c r="D65" s="111"/>
      <c r="E65" s="44">
        <f>IFERROR(((E63-E62)*E64),0)</f>
        <v>0</v>
      </c>
      <c r="F65" s="44">
        <f>IFERROR(((F63-F62)*F64),0)</f>
        <v>0</v>
      </c>
      <c r="G65" s="44">
        <f>IFERROR(((G63-G62)*G64),0)</f>
        <v>0</v>
      </c>
      <c r="H65" s="44">
        <f>IFERROR(((H63-H62)*H64),0)</f>
        <v>0</v>
      </c>
      <c r="I65" s="44">
        <f>IFERROR(((I63-I62)*I64),0)</f>
        <v>0</v>
      </c>
      <c r="J65" s="23"/>
    </row>
    <row r="66" spans="2:11" ht="12.75">
      <c r="B66" s="114"/>
      <c r="C66" s="31" t="s">
        <v>106</v>
      </c>
      <c r="D66" s="111"/>
      <c r="E66" s="44">
        <f>IFERROR(E65/E$87,0)</f>
        <v>0</v>
      </c>
      <c r="F66" s="44">
        <f>IFERROR(F65/F$87,0)</f>
        <v>0</v>
      </c>
      <c r="G66" s="44">
        <f>IFERROR(G65/G$87,0)</f>
        <v>0</v>
      </c>
      <c r="H66" s="44">
        <f>IFERROR(H65/H$87,0)</f>
        <v>0</v>
      </c>
      <c r="I66" s="44">
        <f>IFERROR(I65/I$87,0)</f>
        <v>0</v>
      </c>
      <c r="J66" s="23"/>
    </row>
    <row r="67" spans="2:11" ht="12.75">
      <c r="B67" s="115"/>
      <c r="C67" s="31" t="s">
        <v>105</v>
      </c>
      <c r="D67" s="112"/>
      <c r="E67" s="34">
        <f>IFERROR(IF(E$89&gt;0,(E63-(E66/E64)),E62),0)</f>
        <v>0</v>
      </c>
      <c r="F67" s="34">
        <f>IFERROR(IF(F$89&gt;0,(F63-(F66/F64)),F62),0)</f>
        <v>0</v>
      </c>
      <c r="G67" s="34">
        <f>IFERROR(IF(G$89&gt;0,(G63-(G66/G64)),G62),0)</f>
        <v>0</v>
      </c>
      <c r="H67" s="34">
        <f>IFERROR(IF(H$89&gt;0,(H63-(H66/H64)),H62),0)</f>
        <v>0</v>
      </c>
      <c r="I67" s="34">
        <f>IFERROR(IF(I$89&gt;0,(I63-(I66/I64)),I62),0)</f>
        <v>0</v>
      </c>
      <c r="J67" s="88">
        <f>IFERROR(AVERAGE(E67:I67),0)</f>
        <v>0</v>
      </c>
      <c r="K67" s="37"/>
    </row>
    <row r="68" spans="2:11" ht="12.75" customHeight="1">
      <c r="B68" s="117" t="s">
        <v>113</v>
      </c>
      <c r="C68" s="31" t="s">
        <v>110</v>
      </c>
      <c r="D68" s="116" t="s">
        <v>164</v>
      </c>
      <c r="E68" s="27">
        <v>1.0604183459436849</v>
      </c>
      <c r="F68" s="27">
        <v>1.0038331725061038</v>
      </c>
      <c r="G68" s="27">
        <v>1.1455209509263575</v>
      </c>
      <c r="H68" s="27">
        <v>0.83778834793148294</v>
      </c>
      <c r="I68" s="27">
        <v>1.1741865774385218</v>
      </c>
      <c r="J68" s="23">
        <f>AVERAGE(E68:I68)</f>
        <v>1.04434947894923</v>
      </c>
    </row>
    <row r="69" spans="2:11" ht="12.75">
      <c r="B69" s="114"/>
      <c r="C69" s="31" t="s">
        <v>109</v>
      </c>
      <c r="D69" s="111"/>
      <c r="E69" s="27">
        <v>1.64</v>
      </c>
      <c r="F69" s="27">
        <v>1.63</v>
      </c>
      <c r="G69" s="27">
        <v>1.5029999999999999</v>
      </c>
      <c r="H69" s="27">
        <v>1.5029999999999999</v>
      </c>
      <c r="I69" s="27">
        <v>1.5029999999999999</v>
      </c>
      <c r="J69" s="23"/>
    </row>
    <row r="70" spans="2:11" ht="12.75">
      <c r="B70" s="114"/>
      <c r="C70" s="31" t="s">
        <v>108</v>
      </c>
      <c r="D70" s="111"/>
      <c r="E70" s="91">
        <v>1.7251000000000001</v>
      </c>
      <c r="F70" s="91">
        <v>1.7251000000000001</v>
      </c>
      <c r="G70" s="91">
        <v>1.3823000000000001</v>
      </c>
      <c r="H70" s="91">
        <v>1.3823000000000001</v>
      </c>
      <c r="I70" s="91">
        <v>1.3823000000000001</v>
      </c>
      <c r="J70" s="23"/>
    </row>
    <row r="71" spans="2:11" ht="12.75">
      <c r="B71" s="114"/>
      <c r="C71" s="31" t="s">
        <v>107</v>
      </c>
      <c r="D71" s="111"/>
      <c r="E71" s="44">
        <f>IFERROR(((E69-E68)*E70),0)</f>
        <v>0.99983631141254903</v>
      </c>
      <c r="F71" s="44">
        <f>IFERROR(((F69-F68)*F70),0)</f>
        <v>1.0802003941097202</v>
      </c>
      <c r="G71" s="44">
        <f>IFERROR(((G69-G68)*G70),0)</f>
        <v>0.49414328953449588</v>
      </c>
      <c r="H71" s="44">
        <f>IFERROR(((H69-H68)*H70),0)</f>
        <v>0.91952206665431102</v>
      </c>
      <c r="I71" s="44">
        <f>IFERROR(((I69-I68)*I70),0)</f>
        <v>0.45451879400673112</v>
      </c>
      <c r="J71" s="23"/>
    </row>
    <row r="72" spans="2:11" ht="12.75">
      <c r="B72" s="114"/>
      <c r="C72" s="31" t="s">
        <v>106</v>
      </c>
      <c r="D72" s="111"/>
      <c r="E72" s="44">
        <f>IFERROR(E71/E$87,0)</f>
        <v>0.44632527334384664</v>
      </c>
      <c r="F72" s="44">
        <f>IFERROR(F71/F$87,0)</f>
        <v>1.281203827441187</v>
      </c>
      <c r="G72" s="44">
        <f>IFERROR(G71/G$87,0)</f>
        <v>0.40986557003087604</v>
      </c>
      <c r="H72" s="44">
        <f>IFERROR(H71/H$87,0)</f>
        <v>0.30844268897893279</v>
      </c>
      <c r="I72" s="44">
        <f>IFERROR(I71/I$87,0)</f>
        <v>0.17298427870803645</v>
      </c>
      <c r="J72" s="23"/>
    </row>
    <row r="73" spans="2:11" ht="12.75">
      <c r="B73" s="115"/>
      <c r="C73" s="31" t="s">
        <v>105</v>
      </c>
      <c r="D73" s="112"/>
      <c r="E73" s="34">
        <f>IFERROR(IF(E$89&gt;0,(E69-(E72/E70)),E68),0)</f>
        <v>1.381275709614604</v>
      </c>
      <c r="F73" s="34">
        <f>IFERROR(IF(F$89&gt;0,(F69-(F72/F70)),F68),0)</f>
        <v>1.0038331725061038</v>
      </c>
      <c r="G73" s="34">
        <f>IFERROR(IF(G$89&gt;0,(G69-(G72/G70)),G68),0)</f>
        <v>1.2064901468343514</v>
      </c>
      <c r="H73" s="34">
        <f>IFERROR(IF(H$89&gt;0,(H69-(H72/H70)),H68),0)</f>
        <v>1.2798627005867518</v>
      </c>
      <c r="I73" s="34">
        <f>IFERROR(IF(I$89&gt;0,(I69-(I72/I70)),I68),0)</f>
        <v>1.3778576439933179</v>
      </c>
      <c r="J73" s="88">
        <f>IFERROR(AVERAGE(E73:I73),0)</f>
        <v>1.2498638747070259</v>
      </c>
      <c r="K73" s="37"/>
    </row>
    <row r="74" spans="2:11" ht="12.75" customHeight="1">
      <c r="B74" s="117" t="s">
        <v>112</v>
      </c>
      <c r="C74" s="31" t="s">
        <v>110</v>
      </c>
      <c r="D74" s="116" t="s">
        <v>164</v>
      </c>
      <c r="E74" s="27">
        <v>2.3307083338749703</v>
      </c>
      <c r="F74" s="27">
        <v>2.553443295126284</v>
      </c>
      <c r="G74" s="27">
        <v>2.4399383021807193</v>
      </c>
      <c r="H74" s="27">
        <v>2.2703215105894432</v>
      </c>
      <c r="I74" s="27">
        <v>2.1354625413261767</v>
      </c>
      <c r="J74" s="23">
        <f>AVERAGE(E74:I74)</f>
        <v>2.3459747966195188</v>
      </c>
    </row>
    <row r="75" spans="2:11" ht="12.75">
      <c r="B75" s="114"/>
      <c r="C75" s="31" t="s">
        <v>109</v>
      </c>
      <c r="D75" s="111"/>
      <c r="E75" s="27">
        <v>2.94</v>
      </c>
      <c r="F75" s="27">
        <v>2.91</v>
      </c>
      <c r="G75" s="27">
        <v>3.0190000000000001</v>
      </c>
      <c r="H75" s="27">
        <v>3.0190000000000001</v>
      </c>
      <c r="I75" s="27">
        <v>3.0190000000000001</v>
      </c>
      <c r="J75" s="23"/>
    </row>
    <row r="76" spans="2:11" ht="12.75">
      <c r="B76" s="114"/>
      <c r="C76" s="31" t="s">
        <v>108</v>
      </c>
      <c r="D76" s="111"/>
      <c r="E76" s="91">
        <v>1.9741</v>
      </c>
      <c r="F76" s="91">
        <v>1.9741</v>
      </c>
      <c r="G76" s="91">
        <v>1.8112999999999999</v>
      </c>
      <c r="H76" s="91">
        <v>1.8112999999999999</v>
      </c>
      <c r="I76" s="91">
        <v>1.8112999999999999</v>
      </c>
      <c r="J76" s="23"/>
    </row>
    <row r="77" spans="2:11" ht="12.75">
      <c r="B77" s="114"/>
      <c r="C77" s="31" t="s">
        <v>107</v>
      </c>
      <c r="D77" s="111"/>
      <c r="E77" s="44">
        <f>IFERROR(((E75-E74)*E76),0)</f>
        <v>1.202802678097421</v>
      </c>
      <c r="F77" s="44">
        <f>IFERROR(((F75-F74)*F76),0)</f>
        <v>0.7038785910912031</v>
      </c>
      <c r="G77" s="44">
        <f>IFERROR(((G75-G74)*G76),0)</f>
        <v>1.0488544532600634</v>
      </c>
      <c r="H77" s="44">
        <f>IFERROR(((H75-H74)*H76),0)</f>
        <v>1.3560813478693416</v>
      </c>
      <c r="I77" s="44">
        <f>IFERROR(((I75-I74)*I76),0)</f>
        <v>1.6003513988958962</v>
      </c>
      <c r="J77" s="23"/>
    </row>
    <row r="78" spans="2:11" ht="12.75">
      <c r="B78" s="114"/>
      <c r="C78" s="31" t="s">
        <v>106</v>
      </c>
      <c r="D78" s="111"/>
      <c r="E78" s="44">
        <f>IFERROR(E77/E$87,0)</f>
        <v>0.5369291232502883</v>
      </c>
      <c r="F78" s="44">
        <f>IFERROR(F77/F$87,0)</f>
        <v>0.8348561525041982</v>
      </c>
      <c r="G78" s="44">
        <f>IFERROR(G77/G$87,0)</f>
        <v>0.86996896946598801</v>
      </c>
      <c r="H78" s="44">
        <f>IFERROR(H77/H$87,0)</f>
        <v>0.4548812829831117</v>
      </c>
      <c r="I78" s="44">
        <f>IFERROR(I77/I$87,0)</f>
        <v>0.60907411545517731</v>
      </c>
      <c r="J78" s="23"/>
    </row>
    <row r="79" spans="2:11" ht="12.75">
      <c r="B79" s="115"/>
      <c r="C79" s="31" t="s">
        <v>105</v>
      </c>
      <c r="D79" s="112"/>
      <c r="E79" s="34">
        <f>IFERROR(IF(E$89&gt;0,(E75-(E78/E76)),E74),0)</f>
        <v>2.6680132094370657</v>
      </c>
      <c r="F79" s="34">
        <f>IFERROR(IF(F$89&gt;0,(F75-(F78/F76)),F74),0)</f>
        <v>2.553443295126284</v>
      </c>
      <c r="G79" s="34">
        <f>IFERROR(IF(G$89&gt;0,(G75-(G78/G76)),G74),0)</f>
        <v>2.5386991279931608</v>
      </c>
      <c r="H79" s="34">
        <f>IFERROR(IF(H$89&gt;0,(H75-(H78/H76)),H74),0)</f>
        <v>2.7678647474283049</v>
      </c>
      <c r="I79" s="34">
        <f>IFERROR(IF(I$89&gt;0,(I75-(I78/I76)),I74),0)</f>
        <v>2.6827364790729438</v>
      </c>
      <c r="J79" s="88">
        <f>IFERROR(AVERAGE(E79:I79),0)</f>
        <v>2.6421513718115515</v>
      </c>
      <c r="K79" s="37"/>
    </row>
    <row r="80" spans="2:11" ht="12.75">
      <c r="B80" s="117" t="s">
        <v>111</v>
      </c>
      <c r="C80" s="31" t="s">
        <v>110</v>
      </c>
      <c r="D80" s="116" t="s">
        <v>163</v>
      </c>
      <c r="E80" s="27">
        <v>5.0251865287109929</v>
      </c>
      <c r="F80" s="27">
        <v>5.5708072845882022</v>
      </c>
      <c r="G80" s="27">
        <v>5.7254111946959094</v>
      </c>
      <c r="H80" s="27">
        <v>4.7014713356704458</v>
      </c>
      <c r="I80" s="27">
        <v>4.2693565262882549</v>
      </c>
      <c r="J80" s="23">
        <f>AVERAGE(E80:I80)</f>
        <v>5.0584465739907616</v>
      </c>
    </row>
    <row r="81" spans="1:12" ht="12.75">
      <c r="B81" s="114"/>
      <c r="C81" s="31" t="s">
        <v>109</v>
      </c>
      <c r="D81" s="111"/>
      <c r="E81" s="27">
        <v>5.37</v>
      </c>
      <c r="F81" s="27">
        <v>5.29</v>
      </c>
      <c r="G81" s="27">
        <v>5.3479999999999999</v>
      </c>
      <c r="H81" s="27">
        <v>5.3479999999999999</v>
      </c>
      <c r="I81" s="27">
        <v>5.3479999999999999</v>
      </c>
      <c r="J81" s="23"/>
    </row>
    <row r="82" spans="1:12" ht="12.75">
      <c r="B82" s="114"/>
      <c r="C82" s="31" t="s">
        <v>108</v>
      </c>
      <c r="D82" s="111"/>
      <c r="E82" s="91">
        <v>0.57550000000000001</v>
      </c>
      <c r="F82" s="91">
        <v>0.57550000000000001</v>
      </c>
      <c r="G82" s="91">
        <v>0.51670000000000005</v>
      </c>
      <c r="H82" s="91">
        <v>0.51670000000000005</v>
      </c>
      <c r="I82" s="91">
        <v>0.51670000000000005</v>
      </c>
      <c r="J82" s="23"/>
      <c r="L82" s="90"/>
    </row>
    <row r="83" spans="1:12" ht="12.75">
      <c r="B83" s="114"/>
      <c r="C83" s="31" t="s">
        <v>107</v>
      </c>
      <c r="D83" s="111"/>
      <c r="E83" s="44">
        <f>IFERROR(((E81-E80)*E82),0)</f>
        <v>0.19844015272682364</v>
      </c>
      <c r="F83" s="44">
        <f>IFERROR(((F81-F80)*F82),0)</f>
        <v>-0.16160459228051033</v>
      </c>
      <c r="G83" s="44">
        <f>IFERROR(((G81-G80)*G82),0)</f>
        <v>-0.19500836429937649</v>
      </c>
      <c r="H83" s="44">
        <f>IFERROR(((H81-H80)*H82),0)</f>
        <v>0.33406136085908061</v>
      </c>
      <c r="I83" s="44">
        <f>IFERROR(((I81-I80)*I82),0)</f>
        <v>0.55733508286685862</v>
      </c>
      <c r="J83" s="23"/>
    </row>
    <row r="84" spans="1:12" ht="12.75">
      <c r="B84" s="114"/>
      <c r="C84" s="31" t="s">
        <v>106</v>
      </c>
      <c r="D84" s="111"/>
      <c r="E84" s="44">
        <f>IFERROR(E83/E$87,0)</f>
        <v>8.8583355492526467E-2</v>
      </c>
      <c r="F84" s="44">
        <f>IFERROR(F83/F$87,0)</f>
        <v>-0.19167593651223164</v>
      </c>
      <c r="G84" s="44">
        <f>IFERROR(G83/G$87,0)</f>
        <v>-0.16174906365651051</v>
      </c>
      <c r="H84" s="44">
        <f>IFERROR(H83/H$87,0)</f>
        <v>0.11205689146998282</v>
      </c>
      <c r="I84" s="44">
        <f>IFERROR(I83/I$87,0)</f>
        <v>0.21211489729284877</v>
      </c>
      <c r="J84" s="23"/>
      <c r="K84" s="89"/>
    </row>
    <row r="85" spans="1:12" ht="12.75">
      <c r="B85" s="115"/>
      <c r="C85" s="31" t="s">
        <v>105</v>
      </c>
      <c r="D85" s="112"/>
      <c r="E85" s="34">
        <f>IFERROR(IF(E$89&gt;0,(E81-(E84/E82)),E80),0)</f>
        <v>5.2160758375455663</v>
      </c>
      <c r="F85" s="34">
        <f>IFERROR(IF(F$89&gt;0,(F81-(F84/F82)),F80),0)</f>
        <v>5.5708072845882022</v>
      </c>
      <c r="G85" s="34">
        <f>IFERROR(IF(G$89&gt;0,(G81-(G84/G82)),G80),0)</f>
        <v>5.6610425075605004</v>
      </c>
      <c r="H85" s="34">
        <f>IFERROR(IF(H$89&gt;0,(H81-(H84/H82)),H80),0)</f>
        <v>5.1311296855622546</v>
      </c>
      <c r="I85" s="34">
        <f>IFERROR(IF(I$89&gt;0,(I81-(I84/I82)),I80),0)</f>
        <v>4.9374815225607724</v>
      </c>
      <c r="J85" s="88">
        <f>IFERROR(AVERAGE(E85:I85),0)</f>
        <v>5.303307367563459</v>
      </c>
      <c r="K85" s="37"/>
    </row>
    <row r="86" spans="1:12" ht="15">
      <c r="B86" s="83" t="s">
        <v>14</v>
      </c>
      <c r="C86" s="83" t="s">
        <v>104</v>
      </c>
      <c r="D86" s="83"/>
      <c r="E86" s="87">
        <f>E41+E47+E53+E59+E65+E71+E77+E83</f>
        <v>4.0322730260361146</v>
      </c>
      <c r="F86" s="87">
        <f t="shared" ref="F86:I86" si="1">F41+F47+F53+F59+F65+F71+F77+F83</f>
        <v>1.5176045120632855</v>
      </c>
      <c r="G86" s="87">
        <f t="shared" si="1"/>
        <v>2.1701210987180208</v>
      </c>
      <c r="H86" s="87">
        <f t="shared" si="1"/>
        <v>5.3661175288573917</v>
      </c>
      <c r="I86" s="87">
        <f t="shared" si="1"/>
        <v>4.7295270721853608</v>
      </c>
      <c r="J86" s="86"/>
      <c r="K86" s="9"/>
      <c r="L86" s="9"/>
    </row>
    <row r="87" spans="1:12" ht="15">
      <c r="B87" s="25"/>
      <c r="C87" s="26" t="s">
        <v>166</v>
      </c>
      <c r="D87" s="26"/>
      <c r="E87" s="34">
        <f>E86/E$88</f>
        <v>2.2401516811311746</v>
      </c>
      <c r="F87" s="34">
        <f>F86/F$88</f>
        <v>0.84311361781293637</v>
      </c>
      <c r="G87" s="34">
        <f>G86/G$88</f>
        <v>1.2056228326211227</v>
      </c>
      <c r="H87" s="34">
        <f>H86/H$88</f>
        <v>2.981176404920773</v>
      </c>
      <c r="I87" s="34">
        <f>I86/I$88</f>
        <v>2.6275150401029781</v>
      </c>
      <c r="J87" s="11"/>
      <c r="K87" s="9"/>
      <c r="L87" s="9"/>
    </row>
    <row r="88" spans="1:12" ht="15">
      <c r="B88" s="25"/>
      <c r="C88" s="85" t="s">
        <v>165</v>
      </c>
      <c r="D88" s="22" t="s">
        <v>162</v>
      </c>
      <c r="E88" s="27">
        <v>1.8</v>
      </c>
      <c r="F88" s="27">
        <v>1.8</v>
      </c>
      <c r="G88" s="27">
        <v>1.8</v>
      </c>
      <c r="H88" s="27">
        <v>1.8</v>
      </c>
      <c r="I88" s="27">
        <v>1.8</v>
      </c>
      <c r="J88" s="11"/>
      <c r="K88" s="9"/>
      <c r="L88" s="9"/>
    </row>
    <row r="89" spans="1:12" ht="15">
      <c r="B89" s="25"/>
      <c r="C89" s="26" t="s">
        <v>103</v>
      </c>
      <c r="D89" s="26"/>
      <c r="E89" s="44">
        <f>E86-E88</f>
        <v>2.2322730260361148</v>
      </c>
      <c r="F89" s="44">
        <f>F86-F88</f>
        <v>-0.28239548793671454</v>
      </c>
      <c r="G89" s="44">
        <f>G86-G88</f>
        <v>0.37012109871802079</v>
      </c>
      <c r="H89" s="44">
        <f>H86-H88</f>
        <v>3.5661175288573919</v>
      </c>
      <c r="I89" s="44">
        <f>I86-I88</f>
        <v>2.929527072185361</v>
      </c>
      <c r="J89" s="11"/>
      <c r="K89" s="9"/>
      <c r="L89" s="9"/>
    </row>
    <row r="90" spans="1:12" ht="15">
      <c r="B90" s="25"/>
      <c r="C90" s="26"/>
      <c r="D90" s="26"/>
      <c r="E90" s="44"/>
      <c r="F90" s="44"/>
      <c r="G90" s="44"/>
      <c r="H90" s="44"/>
      <c r="I90" s="44"/>
      <c r="J90" s="11"/>
      <c r="K90" s="9"/>
      <c r="L90" s="9"/>
    </row>
    <row r="91" spans="1:12" ht="15">
      <c r="B91" s="22" t="s">
        <v>101</v>
      </c>
      <c r="C91" s="22" t="s">
        <v>102</v>
      </c>
      <c r="D91" s="22" t="s">
        <v>162</v>
      </c>
      <c r="E91" s="30">
        <v>8.93</v>
      </c>
      <c r="F91" s="30">
        <v>8.75</v>
      </c>
      <c r="G91" s="30">
        <v>8.32</v>
      </c>
      <c r="H91" s="30">
        <v>7.35</v>
      </c>
      <c r="I91" s="30">
        <v>7.38</v>
      </c>
      <c r="J91" s="11"/>
      <c r="K91" s="9"/>
      <c r="L91" s="9"/>
    </row>
    <row r="92" spans="1:12" ht="12.75">
      <c r="C92" s="32"/>
      <c r="E92" s="1"/>
      <c r="F92" s="1"/>
      <c r="G92" s="1"/>
      <c r="H92" s="1"/>
    </row>
    <row r="93" spans="1:12" s="38" customFormat="1" ht="12.75">
      <c r="A93" s="29"/>
      <c r="B93" s="29" t="s">
        <v>19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</row>
    <row r="97" spans="5:9">
      <c r="E97" s="1"/>
      <c r="F97" s="1"/>
      <c r="G97" s="1"/>
      <c r="H97" s="1"/>
      <c r="I97" s="1"/>
    </row>
    <row r="98" spans="5:9">
      <c r="E98" s="1"/>
      <c r="F98" s="1"/>
      <c r="G98" s="1"/>
      <c r="H98" s="1"/>
      <c r="I98" s="1"/>
    </row>
    <row r="99" spans="5:9">
      <c r="E99" s="1"/>
      <c r="F99" s="1"/>
      <c r="G99" s="1"/>
      <c r="H99" s="1"/>
      <c r="I99" s="1"/>
    </row>
    <row r="100" spans="5:9">
      <c r="E100" s="1"/>
      <c r="F100" s="1"/>
      <c r="G100" s="1"/>
      <c r="H100" s="1"/>
      <c r="I100" s="1"/>
    </row>
    <row r="101" spans="5:9">
      <c r="E101" s="1"/>
      <c r="F101" s="1"/>
      <c r="G101" s="1"/>
      <c r="H101" s="1"/>
      <c r="I101" s="1"/>
    </row>
    <row r="102" spans="5:9">
      <c r="E102" s="1"/>
      <c r="F102" s="1"/>
      <c r="G102" s="1"/>
      <c r="H102" s="1"/>
      <c r="I102" s="1"/>
    </row>
    <row r="103" spans="5:9">
      <c r="E103" s="1"/>
      <c r="F103" s="1"/>
      <c r="G103" s="1"/>
      <c r="H103" s="1"/>
      <c r="I103" s="1"/>
    </row>
    <row r="104" spans="5:9">
      <c r="E104" s="1"/>
      <c r="F104" s="1"/>
      <c r="G104" s="1"/>
      <c r="H104" s="1"/>
      <c r="I104" s="1"/>
    </row>
    <row r="105" spans="5:9">
      <c r="E105" s="1"/>
      <c r="F105" s="1"/>
      <c r="G105" s="1"/>
      <c r="H105" s="1"/>
      <c r="I105" s="1"/>
    </row>
  </sheetData>
  <mergeCells count="17">
    <mergeCell ref="B80:B85"/>
    <mergeCell ref="D80:D85"/>
    <mergeCell ref="B56:B61"/>
    <mergeCell ref="D56:D61"/>
    <mergeCell ref="B68:B73"/>
    <mergeCell ref="D68:D73"/>
    <mergeCell ref="B74:B79"/>
    <mergeCell ref="D19:D26"/>
    <mergeCell ref="B38:B43"/>
    <mergeCell ref="D38:D43"/>
    <mergeCell ref="D74:D79"/>
    <mergeCell ref="B62:B67"/>
    <mergeCell ref="D62:D67"/>
    <mergeCell ref="B44:B49"/>
    <mergeCell ref="D44:D49"/>
    <mergeCell ref="B50:B55"/>
    <mergeCell ref="D50:D55"/>
  </mergeCells>
  <dataValidations disablePrompts="1" count="1">
    <dataValidation allowBlank="1" showInputMessage="1" showErrorMessage="1" sqref="C9:E9 C13:E13 C15:E15 K55 K43 K49 K61 K67 K73 K79 K85 I6:L8 G6:H7"/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showGridLines="0" zoomScaleNormal="100" workbookViewId="0">
      <pane ySplit="6" topLeftCell="A20" activePane="bottomLeft" state="frozen"/>
      <selection pane="bottomLeft" activeCell="I88" sqref="I88"/>
    </sheetView>
  </sheetViews>
  <sheetFormatPr defaultColWidth="8" defaultRowHeight="11.25"/>
  <cols>
    <col min="1" max="1" width="4.7109375" style="1" customWidth="1"/>
    <col min="2" max="2" width="15.42578125" style="1" customWidth="1"/>
    <col min="3" max="3" width="21.28515625" style="1" customWidth="1"/>
    <col min="4" max="4" width="19.7109375" style="1" customWidth="1"/>
    <col min="5" max="5" width="15.28515625" style="2" customWidth="1"/>
    <col min="6" max="9" width="17.140625" style="2" customWidth="1"/>
    <col min="10" max="10" width="19.42578125" style="2" customWidth="1"/>
    <col min="11" max="11" width="18" style="1" customWidth="1"/>
    <col min="12" max="12" width="14.140625" style="1" customWidth="1"/>
    <col min="13" max="13" width="8.7109375" style="1" customWidth="1"/>
    <col min="14" max="16384" width="8" style="131"/>
  </cols>
  <sheetData>
    <row r="1" spans="1:13">
      <c r="E1" s="1"/>
      <c r="K1" s="2"/>
    </row>
    <row r="2" spans="1:13" ht="23.25">
      <c r="B2" s="3" t="s">
        <v>137</v>
      </c>
      <c r="C2" s="4"/>
      <c r="D2" s="4"/>
      <c r="E2" s="4"/>
      <c r="K2" s="5" t="s">
        <v>0</v>
      </c>
      <c r="L2" s="6" t="s">
        <v>17</v>
      </c>
    </row>
    <row r="3" spans="1:13" ht="23.25">
      <c r="B3" s="3" t="s">
        <v>1</v>
      </c>
      <c r="C3" s="4"/>
      <c r="D3" s="4"/>
      <c r="E3" s="4"/>
      <c r="K3" s="7" t="s">
        <v>2</v>
      </c>
      <c r="L3" s="6" t="s">
        <v>3</v>
      </c>
    </row>
    <row r="4" spans="1:13" ht="12.75">
      <c r="C4" s="4"/>
      <c r="D4" s="4"/>
      <c r="E4" s="4"/>
      <c r="K4" s="8" t="s">
        <v>4</v>
      </c>
      <c r="L4" s="6" t="s">
        <v>5</v>
      </c>
    </row>
    <row r="5" spans="1:13">
      <c r="C5" s="4"/>
      <c r="D5" s="4"/>
      <c r="E5" s="4"/>
      <c r="F5" s="1"/>
      <c r="I5" s="1"/>
      <c r="K5" s="2"/>
    </row>
    <row r="6" spans="1:13" s="38" customFormat="1" ht="12.75">
      <c r="A6" s="29"/>
      <c r="B6" s="29" t="str">
        <f>B2</f>
        <v xml:space="preserve">STPIS Incentive Rate Calculations 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s="38" customFormat="1" ht="12.75"/>
    <row r="8" spans="1:13" s="38" customFormat="1" ht="15">
      <c r="B8" s="39"/>
      <c r="C8"/>
      <c r="D8" s="39"/>
      <c r="E8" s="39"/>
      <c r="F8" s="39"/>
      <c r="G8" s="39"/>
      <c r="H8" s="39"/>
      <c r="I8" s="39"/>
    </row>
    <row r="9" spans="1:13" ht="12.75">
      <c r="B9" s="11"/>
      <c r="C9" s="12"/>
      <c r="D9" s="12"/>
      <c r="E9" s="12"/>
      <c r="F9" s="13"/>
      <c r="G9" s="13"/>
      <c r="H9" s="13"/>
      <c r="I9" s="13"/>
      <c r="J9" s="13"/>
    </row>
    <row r="10" spans="1:13" s="132" customFormat="1" ht="12.75">
      <c r="A10" s="14"/>
      <c r="B10" s="14" t="s">
        <v>6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2.75">
      <c r="B11" s="15" t="s">
        <v>7</v>
      </c>
      <c r="E11" s="1"/>
      <c r="F11" s="1"/>
      <c r="G11" s="1"/>
      <c r="H11" s="1"/>
      <c r="I11" s="1"/>
      <c r="J11" s="1"/>
    </row>
    <row r="12" spans="1:13" ht="12.75">
      <c r="A12" s="16"/>
      <c r="B12" s="43" t="s">
        <v>138</v>
      </c>
      <c r="C12" s="11"/>
      <c r="D12" s="11"/>
      <c r="E12" s="11"/>
      <c r="F12" s="11"/>
      <c r="G12" s="11"/>
      <c r="H12" s="11"/>
      <c r="I12" s="11"/>
      <c r="J12" s="11"/>
      <c r="K12" s="11"/>
      <c r="L12" s="16"/>
      <c r="M12" s="16"/>
    </row>
    <row r="13" spans="1:13" ht="12.75">
      <c r="B13" s="17" t="s">
        <v>89</v>
      </c>
      <c r="C13" s="12"/>
      <c r="D13" s="12"/>
      <c r="E13" s="12"/>
      <c r="F13" s="13"/>
      <c r="G13" s="13"/>
      <c r="H13" s="13"/>
      <c r="I13" s="13"/>
      <c r="J13" s="13"/>
      <c r="K13" s="18"/>
    </row>
    <row r="14" spans="1:13" ht="12.75">
      <c r="B14" s="17"/>
      <c r="C14" s="12"/>
      <c r="D14" s="12"/>
      <c r="E14" s="12"/>
      <c r="F14" s="13"/>
      <c r="G14" s="13"/>
      <c r="H14" s="13"/>
      <c r="I14" s="13"/>
      <c r="J14" s="13"/>
      <c r="K14" s="18"/>
    </row>
    <row r="15" spans="1:13" ht="12.75">
      <c r="B15" s="17"/>
      <c r="C15" s="12"/>
      <c r="D15" s="12"/>
      <c r="E15" s="12"/>
      <c r="F15" s="13"/>
      <c r="G15" s="13"/>
      <c r="H15" s="13"/>
      <c r="I15" s="13"/>
      <c r="J15" s="13"/>
      <c r="K15" s="18"/>
    </row>
    <row r="16" spans="1:13" ht="12.75">
      <c r="B16" s="17"/>
      <c r="C16" s="12"/>
      <c r="D16" s="12"/>
      <c r="E16" s="12"/>
      <c r="F16" s="13"/>
      <c r="G16" s="13"/>
      <c r="H16" s="13"/>
      <c r="I16" s="13"/>
      <c r="J16" s="13"/>
      <c r="K16" s="18"/>
    </row>
    <row r="17" spans="1:13" ht="38.25">
      <c r="B17" s="35" t="s">
        <v>20</v>
      </c>
      <c r="C17" s="35" t="s">
        <v>100</v>
      </c>
      <c r="D17" s="35" t="s">
        <v>8</v>
      </c>
      <c r="E17" s="42" t="s">
        <v>22</v>
      </c>
      <c r="F17" s="42" t="s">
        <v>21</v>
      </c>
      <c r="G17" s="46" t="s">
        <v>23</v>
      </c>
      <c r="H17" s="1"/>
      <c r="I17" s="1"/>
      <c r="J17" s="1"/>
    </row>
    <row r="18" spans="1:13" ht="12.75">
      <c r="A18" s="37"/>
      <c r="B18" s="126" t="s">
        <v>94</v>
      </c>
      <c r="C18" s="22" t="s">
        <v>18</v>
      </c>
      <c r="D18" s="124" t="s">
        <v>140</v>
      </c>
      <c r="E18" s="100">
        <v>0</v>
      </c>
      <c r="F18" s="100">
        <v>0</v>
      </c>
      <c r="G18" s="47">
        <f>E56</f>
        <v>0</v>
      </c>
      <c r="H18" s="1"/>
      <c r="I18" s="1"/>
      <c r="J18" s="1"/>
    </row>
    <row r="19" spans="1:13" ht="15" customHeight="1">
      <c r="A19" s="37"/>
      <c r="B19" s="127"/>
      <c r="C19" s="22" t="s">
        <v>95</v>
      </c>
      <c r="D19" s="111"/>
      <c r="E19" s="100">
        <v>2.18E-2</v>
      </c>
      <c r="F19" s="100">
        <v>1.5900000000000001E-2</v>
      </c>
      <c r="G19" s="48">
        <f>G56</f>
        <v>1.6216761231406137E-2</v>
      </c>
      <c r="H19" s="1"/>
      <c r="I19" s="1"/>
      <c r="J19" s="1"/>
      <c r="K19" s="123"/>
      <c r="L19" s="123"/>
    </row>
    <row r="20" spans="1:13" ht="12.75" customHeight="1">
      <c r="A20" s="37"/>
      <c r="B20" s="127"/>
      <c r="C20" s="22" t="s">
        <v>96</v>
      </c>
      <c r="D20" s="111"/>
      <c r="E20" s="100">
        <v>1.89E-2</v>
      </c>
      <c r="F20" s="100">
        <v>1.5900000000000001E-2</v>
      </c>
      <c r="G20" s="48">
        <f>I56</f>
        <v>1.9284566202274311E-2</v>
      </c>
      <c r="H20" s="1"/>
      <c r="I20" s="1"/>
      <c r="J20" s="1"/>
      <c r="K20" s="123"/>
      <c r="L20" s="123"/>
    </row>
    <row r="21" spans="1:13" ht="12.75" customHeight="1">
      <c r="A21" s="37"/>
      <c r="B21" s="128"/>
      <c r="C21" s="22" t="s">
        <v>97</v>
      </c>
      <c r="D21" s="111"/>
      <c r="E21" s="100">
        <v>4.3E-3</v>
      </c>
      <c r="F21" s="100">
        <v>3.3999999999999998E-3</v>
      </c>
      <c r="G21" s="48">
        <f>K56</f>
        <v>4.1679526096139131E-3</v>
      </c>
      <c r="H21" s="44"/>
      <c r="I21" s="76"/>
      <c r="J21" s="1"/>
      <c r="K21" s="123"/>
      <c r="L21" s="123"/>
    </row>
    <row r="22" spans="1:13" ht="12.75" customHeight="1">
      <c r="A22" s="37"/>
      <c r="B22" s="129" t="s">
        <v>98</v>
      </c>
      <c r="C22" s="22" t="s">
        <v>18</v>
      </c>
      <c r="D22" s="111"/>
      <c r="E22" s="100">
        <v>0</v>
      </c>
      <c r="F22" s="100">
        <v>0</v>
      </c>
      <c r="G22" s="49">
        <f>F56</f>
        <v>0</v>
      </c>
      <c r="H22" s="44"/>
      <c r="I22" s="76"/>
      <c r="J22" s="1"/>
      <c r="K22" s="123"/>
      <c r="L22" s="123"/>
    </row>
    <row r="23" spans="1:13" ht="12.75" customHeight="1">
      <c r="A23" s="37"/>
      <c r="B23" s="130"/>
      <c r="C23" s="22" t="s">
        <v>95</v>
      </c>
      <c r="D23" s="111"/>
      <c r="E23" s="100">
        <v>1.7251000000000001</v>
      </c>
      <c r="F23" s="100">
        <v>1.3823000000000001</v>
      </c>
      <c r="G23" s="48">
        <f>H56</f>
        <v>0.91612172605584963</v>
      </c>
      <c r="H23" s="44"/>
      <c r="I23" s="76"/>
      <c r="J23" s="1"/>
      <c r="K23" s="123"/>
      <c r="L23" s="123"/>
    </row>
    <row r="24" spans="1:13" ht="12.75" customHeight="1">
      <c r="A24" s="37"/>
      <c r="B24" s="130"/>
      <c r="C24" s="22" t="s">
        <v>96</v>
      </c>
      <c r="D24" s="111"/>
      <c r="E24" s="100">
        <v>1.9741</v>
      </c>
      <c r="F24" s="100">
        <v>1.8112999999999999</v>
      </c>
      <c r="G24" s="48">
        <f>J56</f>
        <v>1.3464735279546953</v>
      </c>
      <c r="H24" s="44"/>
      <c r="I24" s="76"/>
      <c r="J24" s="1"/>
      <c r="K24" s="123"/>
      <c r="L24" s="123"/>
    </row>
    <row r="25" spans="1:13" ht="12.75" customHeight="1">
      <c r="A25" s="37"/>
      <c r="B25" s="130"/>
      <c r="C25" s="22" t="s">
        <v>97</v>
      </c>
      <c r="D25" s="112"/>
      <c r="E25" s="100">
        <v>0.57550000000000001</v>
      </c>
      <c r="F25" s="100">
        <v>0.51670000000000005</v>
      </c>
      <c r="G25" s="48">
        <f>L56</f>
        <v>0.39727101260362208</v>
      </c>
      <c r="H25" s="44"/>
      <c r="I25" s="76"/>
      <c r="J25" s="1"/>
      <c r="K25" s="123"/>
      <c r="L25" s="123"/>
    </row>
    <row r="26" spans="1:13" ht="12.75" customHeight="1">
      <c r="B26" s="22" t="s">
        <v>99</v>
      </c>
      <c r="C26" s="22"/>
      <c r="D26" s="22"/>
      <c r="E26" s="100">
        <v>-0.04</v>
      </c>
      <c r="F26" s="100">
        <v>-0.04</v>
      </c>
      <c r="G26" s="50"/>
      <c r="H26" s="33"/>
      <c r="I26" s="33"/>
      <c r="J26" s="1"/>
    </row>
    <row r="28" spans="1:13" s="132" customFormat="1" ht="12.75">
      <c r="A28" s="14"/>
      <c r="B28" s="14" t="s">
        <v>88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 ht="12.75">
      <c r="B29" s="15" t="s">
        <v>7</v>
      </c>
      <c r="E29" s="1"/>
      <c r="F29" s="1"/>
      <c r="G29" s="1"/>
      <c r="H29" s="1"/>
      <c r="I29" s="1"/>
      <c r="J29" s="1"/>
    </row>
    <row r="30" spans="1:13" ht="30.75" customHeight="1">
      <c r="B30" s="125"/>
      <c r="C30" s="125"/>
      <c r="D30" s="125"/>
    </row>
    <row r="31" spans="1:13" ht="12.75">
      <c r="B31" s="11"/>
      <c r="C31" s="11"/>
      <c r="D31" s="11"/>
    </row>
    <row r="32" spans="1:13" ht="12.75">
      <c r="B32" s="11"/>
      <c r="C32" s="11"/>
      <c r="D32" s="11"/>
    </row>
    <row r="33" spans="2:12" ht="12.75">
      <c r="B33" s="11"/>
      <c r="C33" s="11"/>
      <c r="D33" s="11"/>
    </row>
    <row r="34" spans="2:12" ht="12.75">
      <c r="B34" s="11"/>
      <c r="C34" s="11"/>
      <c r="D34" s="11"/>
      <c r="E34" s="45"/>
      <c r="F34" s="45"/>
      <c r="G34" s="45"/>
      <c r="H34" s="45"/>
      <c r="I34" s="45"/>
      <c r="J34" s="45"/>
    </row>
    <row r="35" spans="2:12" ht="12.75">
      <c r="B35" s="11"/>
      <c r="C35" s="11"/>
      <c r="D35" s="11"/>
      <c r="E35" s="45"/>
      <c r="F35" s="45"/>
      <c r="G35" s="45"/>
      <c r="H35" s="45"/>
      <c r="I35" s="45"/>
      <c r="J35" s="45"/>
    </row>
    <row r="36" spans="2:12" ht="12.75">
      <c r="B36" s="11"/>
      <c r="C36" s="11"/>
      <c r="D36" s="11"/>
      <c r="E36" s="45"/>
      <c r="F36" s="45"/>
      <c r="G36" s="45"/>
      <c r="H36" s="45"/>
      <c r="I36" s="45"/>
      <c r="J36" s="45"/>
    </row>
    <row r="37" spans="2:12" ht="12.75">
      <c r="B37" s="11"/>
      <c r="C37" s="11"/>
      <c r="D37" s="11"/>
      <c r="E37" s="45"/>
      <c r="F37" s="45"/>
      <c r="G37" s="45"/>
      <c r="H37" s="45"/>
      <c r="I37" s="45"/>
      <c r="J37" s="45"/>
    </row>
    <row r="38" spans="2:12" ht="12.75">
      <c r="B38" s="11"/>
      <c r="C38" s="11"/>
      <c r="D38" s="11"/>
      <c r="E38" s="45"/>
      <c r="F38" s="45"/>
      <c r="G38" s="45"/>
      <c r="H38" s="45"/>
      <c r="I38" s="45"/>
      <c r="J38" s="45"/>
    </row>
    <row r="39" spans="2:12" ht="12.75">
      <c r="B39" s="11"/>
      <c r="C39" s="11"/>
      <c r="D39" s="11"/>
      <c r="E39" s="45"/>
      <c r="F39" s="45"/>
      <c r="G39" s="45"/>
      <c r="H39" s="45"/>
      <c r="I39" s="45"/>
      <c r="J39" s="45"/>
    </row>
    <row r="40" spans="2:12" ht="12.75">
      <c r="B40" s="11"/>
      <c r="C40" s="11"/>
      <c r="D40" s="11"/>
      <c r="E40" s="45"/>
      <c r="F40" s="45"/>
      <c r="G40" s="45"/>
      <c r="H40" s="45"/>
      <c r="I40" s="45"/>
      <c r="J40" s="45"/>
    </row>
    <row r="41" spans="2:12" ht="12.75">
      <c r="B41" s="11"/>
      <c r="C41" s="11"/>
      <c r="D41" s="11"/>
      <c r="E41" s="45"/>
      <c r="F41" s="45"/>
      <c r="G41" s="45"/>
      <c r="H41" s="45"/>
      <c r="I41" s="45"/>
      <c r="J41" s="45"/>
    </row>
    <row r="42" spans="2:12" ht="12.75">
      <c r="B42" s="11"/>
      <c r="C42" s="11"/>
      <c r="D42" s="11"/>
      <c r="E42" s="45"/>
      <c r="F42" s="45"/>
      <c r="G42" s="45"/>
      <c r="H42" s="45"/>
      <c r="I42" s="45"/>
      <c r="J42" s="45"/>
    </row>
    <row r="43" spans="2:12" ht="12.75">
      <c r="B43" s="11"/>
      <c r="C43" s="11"/>
      <c r="D43" s="11"/>
      <c r="E43" s="45"/>
      <c r="F43" s="45"/>
      <c r="G43" s="45"/>
      <c r="H43" s="45"/>
      <c r="I43" s="45"/>
      <c r="J43" s="45"/>
    </row>
    <row r="44" spans="2:12" ht="12.75">
      <c r="B44" s="11"/>
      <c r="C44" s="11"/>
      <c r="D44" s="11"/>
      <c r="E44" s="45"/>
      <c r="F44" s="45"/>
      <c r="G44" s="45"/>
      <c r="H44" s="45"/>
      <c r="I44" s="45"/>
      <c r="J44" s="45"/>
    </row>
    <row r="45" spans="2:12" ht="12.75">
      <c r="C45" s="11"/>
      <c r="D45" s="11"/>
    </row>
    <row r="46" spans="2:12">
      <c r="E46" s="1"/>
      <c r="F46" s="1"/>
      <c r="G46" s="1"/>
      <c r="H46" s="1"/>
      <c r="I46" s="1"/>
      <c r="J46" s="1"/>
    </row>
    <row r="47" spans="2:12" ht="25.5" customHeight="1">
      <c r="B47" s="19" t="s">
        <v>24</v>
      </c>
      <c r="C47" s="20" t="s">
        <v>25</v>
      </c>
      <c r="D47" s="32" t="s">
        <v>8</v>
      </c>
      <c r="E47" s="69" t="s">
        <v>73</v>
      </c>
      <c r="F47" s="69" t="s">
        <v>76</v>
      </c>
      <c r="G47" s="69" t="s">
        <v>72</v>
      </c>
      <c r="H47" s="69" t="s">
        <v>77</v>
      </c>
      <c r="I47" s="69" t="s">
        <v>74</v>
      </c>
      <c r="J47" s="69" t="s">
        <v>78</v>
      </c>
      <c r="K47" s="69" t="s">
        <v>75</v>
      </c>
      <c r="L47" s="69" t="s">
        <v>79</v>
      </c>
    </row>
    <row r="48" spans="2:12" ht="12.75" customHeight="1">
      <c r="B48" s="31" t="s">
        <v>26</v>
      </c>
      <c r="C48" s="31" t="s">
        <v>71</v>
      </c>
      <c r="D48" s="67"/>
      <c r="E48" s="67"/>
      <c r="F48" s="67"/>
      <c r="G48" s="70">
        <f>$E$79</f>
        <v>39710</v>
      </c>
      <c r="H48" s="70">
        <f t="shared" ref="H48:L48" si="0">$E$79</f>
        <v>39710</v>
      </c>
      <c r="I48" s="70">
        <f t="shared" si="0"/>
        <v>39710</v>
      </c>
      <c r="J48" s="70">
        <f t="shared" si="0"/>
        <v>39710</v>
      </c>
      <c r="K48" s="70">
        <f t="shared" si="0"/>
        <v>39710</v>
      </c>
      <c r="L48" s="70">
        <f t="shared" si="0"/>
        <v>39710</v>
      </c>
    </row>
    <row r="49" spans="2:13" ht="12.75">
      <c r="B49" s="31" t="s">
        <v>27</v>
      </c>
      <c r="C49" s="31" t="s">
        <v>80</v>
      </c>
      <c r="D49" s="31"/>
      <c r="E49" s="31"/>
      <c r="F49" s="31"/>
      <c r="G49" s="34">
        <f>$E$64</f>
        <v>1.0961291294642859</v>
      </c>
      <c r="H49" s="34">
        <f t="shared" ref="H49:L49" si="1">$E$64</f>
        <v>1.0961291294642859</v>
      </c>
      <c r="I49" s="34">
        <f t="shared" si="1"/>
        <v>1.0961291294642859</v>
      </c>
      <c r="J49" s="34">
        <f t="shared" si="1"/>
        <v>1.0961291294642859</v>
      </c>
      <c r="K49" s="34">
        <f t="shared" si="1"/>
        <v>1.0961291294642859</v>
      </c>
      <c r="L49" s="34">
        <f t="shared" si="1"/>
        <v>1.0961291294642859</v>
      </c>
    </row>
    <row r="50" spans="2:13" ht="12.75">
      <c r="B50" s="31" t="s">
        <v>28</v>
      </c>
      <c r="C50" s="31" t="s">
        <v>81</v>
      </c>
      <c r="D50" s="31"/>
      <c r="E50" s="31"/>
      <c r="F50" s="31"/>
      <c r="G50" s="33">
        <f>1+$E$61</f>
        <v>2.5</v>
      </c>
      <c r="H50" s="33">
        <f>1+$E$61</f>
        <v>2.5</v>
      </c>
      <c r="I50" s="33">
        <f>1+$E$62</f>
        <v>2.5</v>
      </c>
      <c r="J50" s="33">
        <f>1+$E$62</f>
        <v>2.5</v>
      </c>
      <c r="K50" s="33">
        <f>1+$E$63</f>
        <v>2.5</v>
      </c>
      <c r="L50" s="33">
        <f>1+$E$63</f>
        <v>2.5</v>
      </c>
    </row>
    <row r="51" spans="2:13" ht="12.75">
      <c r="B51" s="31" t="s">
        <v>29</v>
      </c>
      <c r="C51" s="31" t="s">
        <v>82</v>
      </c>
      <c r="D51" s="31"/>
      <c r="E51" s="31"/>
      <c r="F51" s="31"/>
      <c r="G51" s="56">
        <f>$E$66</f>
        <v>4255978.5648938399</v>
      </c>
      <c r="H51" s="56">
        <f>$E$66</f>
        <v>4255978.5648938399</v>
      </c>
      <c r="I51" s="56">
        <f>$E$67</f>
        <v>5061103.0907457639</v>
      </c>
      <c r="J51" s="56">
        <f>$E$67</f>
        <v>5061103.0907457639</v>
      </c>
      <c r="K51" s="56">
        <f>$E$68</f>
        <v>1093850.7827109478</v>
      </c>
      <c r="L51" s="56">
        <f>$E$68</f>
        <v>1093850.7827109478</v>
      </c>
    </row>
    <row r="52" spans="2:13" ht="12.75">
      <c r="B52" s="31" t="s">
        <v>30</v>
      </c>
      <c r="C52" s="31" t="s">
        <v>42</v>
      </c>
      <c r="D52" s="31"/>
      <c r="E52" s="31"/>
      <c r="F52" s="31"/>
      <c r="G52" s="71">
        <f t="shared" ref="G52:L52" si="2">$E$69</f>
        <v>1303153124.1998158</v>
      </c>
      <c r="H52" s="71">
        <f t="shared" si="2"/>
        <v>1303153124.1998158</v>
      </c>
      <c r="I52" s="71">
        <f t="shared" si="2"/>
        <v>1303153124.1998158</v>
      </c>
      <c r="J52" s="71">
        <f t="shared" si="2"/>
        <v>1303153124.1998158</v>
      </c>
      <c r="K52" s="71">
        <f t="shared" si="2"/>
        <v>1303153124.1998158</v>
      </c>
      <c r="L52" s="71">
        <f t="shared" si="2"/>
        <v>1303153124.1998158</v>
      </c>
    </row>
    <row r="53" spans="2:13" ht="12.75">
      <c r="B53" s="31" t="s">
        <v>31</v>
      </c>
      <c r="C53" s="31" t="s">
        <v>83</v>
      </c>
      <c r="D53" s="31"/>
      <c r="E53" s="31"/>
      <c r="F53" s="31"/>
      <c r="G53" s="70">
        <f t="shared" ref="G53:L53" si="3">$E$80</f>
        <v>525960</v>
      </c>
      <c r="H53" s="70">
        <f t="shared" si="3"/>
        <v>525960</v>
      </c>
      <c r="I53" s="70">
        <f t="shared" si="3"/>
        <v>525960</v>
      </c>
      <c r="J53" s="70">
        <f t="shared" si="3"/>
        <v>525960</v>
      </c>
      <c r="K53" s="70">
        <f t="shared" si="3"/>
        <v>525960</v>
      </c>
      <c r="L53" s="70">
        <f t="shared" si="3"/>
        <v>525960</v>
      </c>
      <c r="M53" s="44"/>
    </row>
    <row r="54" spans="2:13" ht="12.75" customHeight="1">
      <c r="B54" s="31" t="s">
        <v>32</v>
      </c>
      <c r="C54" s="31" t="s">
        <v>85</v>
      </c>
      <c r="D54" s="31"/>
      <c r="E54" s="31"/>
      <c r="F54" s="31"/>
      <c r="G54" s="33"/>
      <c r="H54" s="33">
        <f>E71/E75</f>
        <v>84.738411664005255</v>
      </c>
      <c r="I54" s="33"/>
      <c r="J54" s="33">
        <f>E72/E76</f>
        <v>104.73195356055507</v>
      </c>
      <c r="K54" s="33"/>
      <c r="L54" s="33">
        <f>E73/E77</f>
        <v>142.97343917272445</v>
      </c>
    </row>
    <row r="55" spans="2:13" ht="12.75">
      <c r="B55" s="31" t="s">
        <v>33</v>
      </c>
      <c r="C55" s="31" t="s">
        <v>158</v>
      </c>
      <c r="D55" s="31"/>
      <c r="E55" s="31"/>
      <c r="F55" s="31"/>
      <c r="G55" s="77">
        <f>(((G48*G49*(1-(1/G50))*G51)/G52)/G53)*100</f>
        <v>1.6216761231406137E-2</v>
      </c>
      <c r="H55" s="77">
        <f>(((((H48*H49)/H50)*H51)/H52)/H53)*(H54)*100</f>
        <v>0.91612172605584963</v>
      </c>
      <c r="I55" s="77">
        <f>(((I48*I49*(1-(1/I50))*I51)/I52)/I53)*100</f>
        <v>1.9284566202274311E-2</v>
      </c>
      <c r="J55" s="77">
        <f>(((((J48*J49)/J50)*J51)/J52)/J53)*(J54)*100</f>
        <v>1.3464735279546953</v>
      </c>
      <c r="K55" s="73">
        <f>(((K48*K49*(1-(1/K50))*K51)/K52)/K53)*100</f>
        <v>4.1679526096139131E-3</v>
      </c>
      <c r="L55" s="73">
        <f>(((((L48*L49)/L50)*L51)/L52)/L53)*(L54)*100</f>
        <v>0.39727101260362208</v>
      </c>
    </row>
    <row r="56" spans="2:13" ht="15">
      <c r="B56" s="24"/>
      <c r="C56" s="24" t="s">
        <v>86</v>
      </c>
      <c r="D56" s="24"/>
      <c r="E56" s="78">
        <f t="shared" ref="E56:G56" si="4">E55</f>
        <v>0</v>
      </c>
      <c r="F56" s="78">
        <f t="shared" si="4"/>
        <v>0</v>
      </c>
      <c r="G56" s="78">
        <f t="shared" si="4"/>
        <v>1.6216761231406137E-2</v>
      </c>
      <c r="H56" s="78">
        <f>H55</f>
        <v>0.91612172605584963</v>
      </c>
      <c r="I56" s="78">
        <f t="shared" ref="I56" si="5">I55</f>
        <v>1.9284566202274311E-2</v>
      </c>
      <c r="J56" s="78">
        <f t="shared" ref="J56" si="6">J55</f>
        <v>1.3464735279546953</v>
      </c>
      <c r="K56" s="74">
        <f t="shared" ref="K56" si="7">K55</f>
        <v>4.1679526096139131E-3</v>
      </c>
      <c r="L56" s="74">
        <f>L55</f>
        <v>0.39727101260362208</v>
      </c>
      <c r="M56" s="9"/>
    </row>
    <row r="57" spans="2:13" ht="15">
      <c r="B57" s="25"/>
      <c r="C57" s="26"/>
      <c r="D57" s="26"/>
      <c r="E57" s="34"/>
      <c r="F57" s="34"/>
      <c r="G57" s="34"/>
      <c r="H57" s="34"/>
      <c r="I57" s="34"/>
      <c r="J57" s="1"/>
      <c r="K57" s="9"/>
      <c r="L57" s="9"/>
      <c r="M57" s="9"/>
    </row>
    <row r="58" spans="2:13" ht="15">
      <c r="B58" s="25"/>
      <c r="C58" s="26"/>
      <c r="D58" s="26"/>
      <c r="E58" s="44"/>
      <c r="F58" s="44"/>
      <c r="G58" s="44"/>
      <c r="H58" s="44"/>
      <c r="I58" s="44"/>
      <c r="J58" s="11"/>
      <c r="K58" s="9"/>
      <c r="L58" s="9"/>
      <c r="M58" s="9"/>
    </row>
    <row r="59" spans="2:13" ht="15">
      <c r="B59" s="19" t="s">
        <v>40</v>
      </c>
      <c r="C59" s="20" t="s">
        <v>44</v>
      </c>
      <c r="D59" s="20" t="s">
        <v>8</v>
      </c>
      <c r="E59" s="21" t="s">
        <v>43</v>
      </c>
      <c r="F59" s="44"/>
      <c r="G59" s="44"/>
      <c r="H59" s="44"/>
      <c r="I59" s="44"/>
      <c r="J59" s="11"/>
      <c r="K59" s="9"/>
      <c r="L59" s="9"/>
      <c r="M59" s="9"/>
    </row>
    <row r="60" spans="2:13" ht="21" customHeight="1">
      <c r="B60" s="65" t="s">
        <v>55</v>
      </c>
      <c r="C60" s="113" t="s">
        <v>150</v>
      </c>
      <c r="D60" s="113" t="s">
        <v>141</v>
      </c>
      <c r="E60" s="30">
        <v>1.5</v>
      </c>
      <c r="F60" s="44"/>
      <c r="G60" s="44"/>
      <c r="H60" s="44"/>
      <c r="I60" s="44"/>
      <c r="J60" s="11"/>
      <c r="K60" s="9"/>
      <c r="L60" s="9"/>
      <c r="M60" s="9"/>
    </row>
    <row r="61" spans="2:13" ht="21" customHeight="1">
      <c r="B61" s="65" t="s">
        <v>56</v>
      </c>
      <c r="C61" s="114"/>
      <c r="D61" s="114"/>
      <c r="E61" s="30">
        <v>1.5</v>
      </c>
      <c r="F61" s="44"/>
      <c r="G61" s="44"/>
      <c r="H61" s="44"/>
      <c r="I61" s="44"/>
      <c r="J61" s="11"/>
      <c r="K61" s="9"/>
      <c r="L61" s="9"/>
      <c r="M61" s="9"/>
    </row>
    <row r="62" spans="2:13" ht="21" customHeight="1">
      <c r="B62" s="65" t="s">
        <v>57</v>
      </c>
      <c r="C62" s="114"/>
      <c r="D62" s="114"/>
      <c r="E62" s="30">
        <v>1.5</v>
      </c>
      <c r="F62" s="44"/>
      <c r="G62" s="44"/>
      <c r="H62" s="44"/>
      <c r="I62" s="44"/>
      <c r="J62" s="11"/>
      <c r="K62" s="9"/>
      <c r="L62" s="9"/>
      <c r="M62" s="9"/>
    </row>
    <row r="63" spans="2:13" ht="21" customHeight="1">
      <c r="B63" s="65" t="s">
        <v>58</v>
      </c>
      <c r="C63" s="115"/>
      <c r="D63" s="115"/>
      <c r="E63" s="30">
        <v>1.5</v>
      </c>
      <c r="F63" s="44"/>
      <c r="G63" s="44"/>
      <c r="H63" s="44"/>
      <c r="I63" s="44"/>
      <c r="J63" s="11"/>
      <c r="K63" s="9"/>
      <c r="L63" s="9"/>
      <c r="M63" s="9"/>
    </row>
    <row r="64" spans="2:13" ht="38.25">
      <c r="B64" s="65" t="s">
        <v>41</v>
      </c>
      <c r="C64" s="53" t="s">
        <v>151</v>
      </c>
      <c r="D64" s="80" t="s">
        <v>140</v>
      </c>
      <c r="E64" s="34">
        <f>F91</f>
        <v>1.0961291294642859</v>
      </c>
      <c r="F64" s="44"/>
      <c r="G64" s="44"/>
      <c r="H64" s="44"/>
      <c r="I64" s="44"/>
      <c r="J64" s="11"/>
      <c r="K64" s="9"/>
      <c r="L64" s="9"/>
      <c r="M64" s="9"/>
    </row>
    <row r="65" spans="2:13" ht="18" customHeight="1">
      <c r="B65" s="65" t="s">
        <v>59</v>
      </c>
      <c r="C65" s="117" t="s">
        <v>152</v>
      </c>
      <c r="D65" s="117" t="s">
        <v>140</v>
      </c>
      <c r="E65" s="70" t="str">
        <f>E99</f>
        <v>N/A</v>
      </c>
      <c r="F65" s="44"/>
      <c r="G65" s="44"/>
      <c r="H65" s="44"/>
      <c r="I65" s="44"/>
      <c r="J65" s="11"/>
      <c r="K65" s="9"/>
      <c r="L65" s="9"/>
      <c r="M65" s="9"/>
    </row>
    <row r="66" spans="2:13" ht="18">
      <c r="B66" s="65" t="s">
        <v>60</v>
      </c>
      <c r="C66" s="114"/>
      <c r="D66" s="114"/>
      <c r="E66" s="70">
        <f>E100</f>
        <v>4255978.5648938399</v>
      </c>
      <c r="F66" s="44"/>
      <c r="G66" s="44"/>
      <c r="H66" s="44"/>
      <c r="I66" s="44"/>
      <c r="J66" s="11"/>
      <c r="K66" s="9"/>
      <c r="L66" s="9"/>
      <c r="M66" s="9"/>
    </row>
    <row r="67" spans="2:13" ht="18">
      <c r="B67" s="65" t="s">
        <v>61</v>
      </c>
      <c r="C67" s="114"/>
      <c r="D67" s="114"/>
      <c r="E67" s="70">
        <f t="shared" ref="E67:E68" si="8">E101</f>
        <v>5061103.0907457639</v>
      </c>
      <c r="F67" s="44"/>
      <c r="G67" s="44"/>
      <c r="H67" s="44"/>
      <c r="I67" s="44"/>
      <c r="J67" s="11"/>
      <c r="K67" s="9"/>
      <c r="L67" s="9"/>
      <c r="M67" s="9"/>
    </row>
    <row r="68" spans="2:13" ht="18">
      <c r="B68" s="65" t="s">
        <v>62</v>
      </c>
      <c r="C68" s="115"/>
      <c r="D68" s="115"/>
      <c r="E68" s="70">
        <f t="shared" si="8"/>
        <v>1093850.7827109478</v>
      </c>
      <c r="F68" s="44"/>
      <c r="G68" s="44"/>
      <c r="H68" s="44"/>
      <c r="I68" s="44"/>
      <c r="J68" s="11"/>
      <c r="K68" s="9"/>
      <c r="L68" s="9"/>
      <c r="M68" s="9"/>
    </row>
    <row r="69" spans="2:13" ht="63.75">
      <c r="B69" s="65" t="s">
        <v>42</v>
      </c>
      <c r="C69" s="53" t="s">
        <v>153</v>
      </c>
      <c r="D69" s="80" t="s">
        <v>156</v>
      </c>
      <c r="E69" s="63">
        <v>1303153124.1998158</v>
      </c>
      <c r="F69" s="44"/>
      <c r="G69" s="109"/>
      <c r="H69" s="109"/>
      <c r="I69" s="109"/>
      <c r="J69" s="109"/>
      <c r="K69" s="109"/>
      <c r="L69" s="9"/>
      <c r="M69" s="9"/>
    </row>
    <row r="70" spans="2:13" ht="25.5" customHeight="1">
      <c r="B70" s="65" t="s">
        <v>63</v>
      </c>
      <c r="C70" s="117" t="s">
        <v>154</v>
      </c>
      <c r="D70" s="117" t="s">
        <v>140</v>
      </c>
      <c r="E70" s="33">
        <f>'Reliability Targets'!J19</f>
        <v>0</v>
      </c>
      <c r="F70" s="44"/>
      <c r="G70" s="44"/>
      <c r="H70" s="44"/>
      <c r="I70" s="44"/>
      <c r="J70" s="11"/>
      <c r="K70" s="9"/>
      <c r="L70" s="9"/>
      <c r="M70" s="9"/>
    </row>
    <row r="71" spans="2:13" ht="18">
      <c r="B71" s="65" t="s">
        <v>64</v>
      </c>
      <c r="C71" s="114"/>
      <c r="D71" s="114"/>
      <c r="E71" s="33">
        <f>'Reliability Targets'!J20</f>
        <v>105.91147953889265</v>
      </c>
      <c r="F71" s="44"/>
      <c r="G71" s="44"/>
      <c r="H71" s="44"/>
      <c r="I71" s="44"/>
      <c r="J71" s="11"/>
      <c r="K71" s="9"/>
      <c r="L71" s="9"/>
      <c r="M71" s="9"/>
    </row>
    <row r="72" spans="2:13" ht="18">
      <c r="B72" s="65" t="s">
        <v>65</v>
      </c>
      <c r="C72" s="114"/>
      <c r="D72" s="114"/>
      <c r="E72" s="33">
        <f>'Reliability Targets'!J21</f>
        <v>276.71767477252428</v>
      </c>
      <c r="F72" s="44"/>
      <c r="G72" s="44"/>
      <c r="H72" s="44"/>
      <c r="I72" s="44"/>
      <c r="J72" s="11"/>
      <c r="K72" s="9"/>
      <c r="L72" s="9"/>
      <c r="M72" s="9"/>
    </row>
    <row r="73" spans="2:13" ht="18">
      <c r="B73" s="65" t="s">
        <v>66</v>
      </c>
      <c r="C73" s="115"/>
      <c r="D73" s="115"/>
      <c r="E73" s="33">
        <f>'Reliability Targets'!J22</f>
        <v>758.2320933305956</v>
      </c>
      <c r="F73" s="44"/>
      <c r="G73" s="44"/>
      <c r="H73" s="44"/>
      <c r="I73" s="44"/>
      <c r="J73" s="11"/>
      <c r="K73" s="9"/>
      <c r="L73" s="9"/>
      <c r="M73" s="9"/>
    </row>
    <row r="74" spans="2:13" ht="18" customHeight="1">
      <c r="B74" s="65" t="s">
        <v>67</v>
      </c>
      <c r="C74" s="117" t="s">
        <v>155</v>
      </c>
      <c r="D74" s="117" t="s">
        <v>140</v>
      </c>
      <c r="E74" s="34">
        <f>'Reliability Targets'!J23</f>
        <v>0</v>
      </c>
      <c r="F74" s="44"/>
      <c r="G74" s="44"/>
      <c r="H74" s="44"/>
      <c r="I74" s="44"/>
      <c r="J74" s="11"/>
      <c r="K74" s="9"/>
      <c r="L74" s="9"/>
      <c r="M74" s="9"/>
    </row>
    <row r="75" spans="2:13" ht="18">
      <c r="B75" s="65" t="s">
        <v>68</v>
      </c>
      <c r="C75" s="114"/>
      <c r="D75" s="114"/>
      <c r="E75" s="34">
        <f>'Reliability Targets'!J24</f>
        <v>1.2498638747070259</v>
      </c>
      <c r="F75" s="44"/>
      <c r="G75" s="44"/>
      <c r="H75" s="44"/>
      <c r="I75" s="44"/>
      <c r="J75" s="11"/>
      <c r="K75" s="9"/>
      <c r="L75" s="9"/>
      <c r="M75" s="9"/>
    </row>
    <row r="76" spans="2:13" ht="18">
      <c r="B76" s="65" t="s">
        <v>69</v>
      </c>
      <c r="C76" s="114"/>
      <c r="D76" s="114"/>
      <c r="E76" s="34">
        <f>'Reliability Targets'!J25</f>
        <v>2.6421513718115515</v>
      </c>
      <c r="F76" s="44"/>
      <c r="G76" s="44"/>
      <c r="H76" s="44"/>
      <c r="I76" s="44"/>
      <c r="J76" s="11"/>
      <c r="K76" s="9"/>
      <c r="L76" s="9"/>
      <c r="M76" s="9"/>
    </row>
    <row r="77" spans="2:13" ht="18">
      <c r="B77" s="65" t="s">
        <v>70</v>
      </c>
      <c r="C77" s="115"/>
      <c r="D77" s="115"/>
      <c r="E77" s="34">
        <f>'Reliability Targets'!J26</f>
        <v>5.303307367563459</v>
      </c>
      <c r="F77" s="44"/>
      <c r="G77" s="44"/>
      <c r="H77" s="44"/>
      <c r="I77" s="44"/>
      <c r="J77" s="11"/>
      <c r="K77" s="9"/>
      <c r="L77" s="9"/>
      <c r="M77" s="9"/>
    </row>
    <row r="78" spans="2:13" ht="51">
      <c r="B78" s="31" t="s">
        <v>144</v>
      </c>
      <c r="C78" s="53" t="s">
        <v>145</v>
      </c>
      <c r="D78" s="80" t="s">
        <v>146</v>
      </c>
      <c r="E78" s="72">
        <v>44720</v>
      </c>
      <c r="F78" s="44"/>
      <c r="G78" s="44"/>
      <c r="H78" s="44"/>
      <c r="I78" s="44"/>
      <c r="J78" s="11"/>
      <c r="K78" s="9"/>
      <c r="L78" s="9"/>
      <c r="M78" s="9"/>
    </row>
    <row r="79" spans="2:13" ht="38.25">
      <c r="B79" s="31" t="s">
        <v>147</v>
      </c>
      <c r="C79" s="53" t="s">
        <v>149</v>
      </c>
      <c r="D79" s="80" t="s">
        <v>148</v>
      </c>
      <c r="E79" s="72">
        <v>39710</v>
      </c>
      <c r="F79" s="44"/>
      <c r="G79" s="44"/>
      <c r="H79" s="44"/>
      <c r="I79" s="44"/>
      <c r="J79" s="11"/>
      <c r="K79" s="9"/>
      <c r="L79" s="9"/>
      <c r="M79" s="9"/>
    </row>
    <row r="80" spans="2:13" ht="15">
      <c r="B80" s="31" t="s">
        <v>84</v>
      </c>
      <c r="C80" s="75" t="s">
        <v>83</v>
      </c>
      <c r="D80" s="80"/>
      <c r="E80" s="64">
        <f>365.25*24*60</f>
        <v>525960</v>
      </c>
      <c r="F80" s="44"/>
      <c r="G80" s="44"/>
      <c r="H80" s="44"/>
      <c r="I80" s="44"/>
      <c r="J80" s="11"/>
      <c r="K80" s="9"/>
      <c r="L80" s="9"/>
      <c r="M80" s="9"/>
    </row>
    <row r="81" spans="2:13" ht="15">
      <c r="B81" s="25"/>
      <c r="C81" s="26"/>
      <c r="D81" s="26"/>
      <c r="E81" s="44"/>
      <c r="F81" s="44"/>
      <c r="G81" s="44"/>
      <c r="H81" s="44"/>
      <c r="I81" s="44"/>
      <c r="J81" s="11"/>
      <c r="K81" s="9"/>
      <c r="L81" s="9"/>
      <c r="M81" s="9"/>
    </row>
    <row r="82" spans="2:13" ht="15">
      <c r="B82" s="25"/>
      <c r="C82" s="26"/>
      <c r="D82" s="26"/>
      <c r="E82" s="44"/>
      <c r="F82" s="44"/>
      <c r="G82" s="44"/>
      <c r="H82" s="44"/>
      <c r="I82" s="44"/>
      <c r="J82" s="11"/>
      <c r="K82" s="9"/>
      <c r="L82" s="9"/>
      <c r="M82" s="9"/>
    </row>
    <row r="83" spans="2:13" ht="15">
      <c r="B83" s="25"/>
      <c r="C83" s="26"/>
      <c r="D83" s="26"/>
      <c r="E83" s="44"/>
      <c r="F83" s="44"/>
      <c r="G83" s="44"/>
      <c r="H83" s="44"/>
      <c r="I83" s="44"/>
      <c r="J83" s="11"/>
      <c r="K83" s="9"/>
      <c r="L83" s="9"/>
      <c r="M83" s="9"/>
    </row>
    <row r="84" spans="2:13" ht="25.5">
      <c r="B84" s="19" t="s">
        <v>34</v>
      </c>
      <c r="C84" s="20"/>
      <c r="D84" s="32" t="s">
        <v>8</v>
      </c>
      <c r="E84" s="21" t="s">
        <v>142</v>
      </c>
      <c r="F84" s="21" t="s">
        <v>143</v>
      </c>
      <c r="G84" s="44"/>
      <c r="H84" s="44"/>
      <c r="I84" s="44"/>
      <c r="J84" s="11"/>
      <c r="K84" s="9"/>
      <c r="L84" s="9"/>
      <c r="M84" s="9"/>
    </row>
    <row r="85" spans="2:13" ht="15">
      <c r="B85" s="107" t="s">
        <v>167</v>
      </c>
      <c r="C85" s="5"/>
      <c r="D85" s="120" t="s">
        <v>140</v>
      </c>
      <c r="E85" s="5"/>
      <c r="F85" s="102"/>
      <c r="G85" s="44"/>
      <c r="H85" s="44"/>
      <c r="I85" s="44"/>
      <c r="J85" s="11"/>
      <c r="K85" s="9"/>
      <c r="L85" s="9"/>
      <c r="M85" s="9"/>
    </row>
    <row r="86" spans="2:13" ht="15">
      <c r="B86" s="51" t="s">
        <v>168</v>
      </c>
      <c r="C86" s="5"/>
      <c r="D86" s="121"/>
      <c r="E86" s="52">
        <v>1.879699248120259E-3</v>
      </c>
      <c r="F86" s="102">
        <f>(1+E86)</f>
        <v>1.0018796992481203</v>
      </c>
      <c r="G86" s="44"/>
      <c r="H86" s="44"/>
      <c r="I86" s="44"/>
      <c r="J86" s="11"/>
      <c r="K86" s="9"/>
      <c r="L86" s="9"/>
      <c r="M86" s="9"/>
    </row>
    <row r="87" spans="2:13" ht="15">
      <c r="B87" s="51" t="s">
        <v>35</v>
      </c>
      <c r="C87" s="5"/>
      <c r="D87" s="121"/>
      <c r="E87" s="52">
        <v>1.6885553470919357E-2</v>
      </c>
      <c r="F87" s="102">
        <f t="shared" ref="F87:F91" si="9">(1+E87)*F86</f>
        <v>1.018796992481203</v>
      </c>
      <c r="G87" s="44"/>
      <c r="H87" s="44"/>
      <c r="I87" s="44"/>
      <c r="J87" s="11"/>
      <c r="K87" s="9"/>
      <c r="L87" s="9"/>
      <c r="M87" s="9"/>
    </row>
    <row r="88" spans="2:13" ht="15">
      <c r="B88" s="51" t="s">
        <v>36</v>
      </c>
      <c r="C88" s="5"/>
      <c r="D88" s="121"/>
      <c r="E88" s="52">
        <v>1.4760147601476037E-2</v>
      </c>
      <c r="F88" s="102">
        <f t="shared" si="9"/>
        <v>1.0338345864661656</v>
      </c>
      <c r="G88" s="44"/>
      <c r="H88" s="44"/>
      <c r="I88" s="44"/>
      <c r="J88" s="11"/>
      <c r="K88" s="9"/>
      <c r="L88" s="9"/>
      <c r="M88" s="9"/>
    </row>
    <row r="89" spans="2:13" ht="15">
      <c r="B89" s="51" t="s">
        <v>37</v>
      </c>
      <c r="C89" s="5"/>
      <c r="D89" s="121"/>
      <c r="E89" s="52">
        <v>1.9090909090909047E-2</v>
      </c>
      <c r="F89" s="102">
        <f t="shared" si="9"/>
        <v>1.0535714285714286</v>
      </c>
      <c r="G89" s="44"/>
      <c r="H89" s="44"/>
      <c r="I89" s="44"/>
      <c r="J89" s="11"/>
      <c r="K89" s="9"/>
      <c r="L89" s="9"/>
      <c r="M89" s="9"/>
    </row>
    <row r="90" spans="2:13" ht="15">
      <c r="B90" s="51" t="s">
        <v>38</v>
      </c>
      <c r="C90" s="5"/>
      <c r="D90" s="121"/>
      <c r="E90" s="52">
        <v>1.7500000000000071E-2</v>
      </c>
      <c r="F90" s="102">
        <f t="shared" si="9"/>
        <v>1.0720089285714287</v>
      </c>
      <c r="G90" s="44"/>
      <c r="H90" s="44"/>
      <c r="I90" s="44"/>
      <c r="J90" s="11"/>
      <c r="K90" s="9"/>
      <c r="L90" s="9"/>
      <c r="M90" s="9"/>
    </row>
    <row r="91" spans="2:13" ht="15">
      <c r="B91" s="51" t="s">
        <v>39</v>
      </c>
      <c r="C91" s="5"/>
      <c r="D91" s="122"/>
      <c r="E91" s="52">
        <v>2.2499999999999964E-2</v>
      </c>
      <c r="F91" s="102">
        <f t="shared" si="9"/>
        <v>1.0961291294642859</v>
      </c>
      <c r="G91" s="106"/>
      <c r="H91" s="44"/>
      <c r="I91" s="44"/>
      <c r="J91" s="11"/>
      <c r="K91" s="9"/>
      <c r="L91" s="9"/>
      <c r="M91" s="9"/>
    </row>
    <row r="92" spans="2:13" ht="15">
      <c r="B92" s="25"/>
      <c r="C92" s="26"/>
      <c r="D92" s="26"/>
      <c r="E92" s="105"/>
      <c r="F92" s="44"/>
      <c r="G92" s="44"/>
      <c r="H92" s="44"/>
      <c r="I92" s="44"/>
      <c r="J92" s="11"/>
      <c r="K92" s="9"/>
      <c r="L92" s="9"/>
      <c r="M92" s="9"/>
    </row>
    <row r="93" spans="2:13" ht="15">
      <c r="B93" s="25"/>
      <c r="C93" s="26"/>
      <c r="D93" s="26"/>
      <c r="E93" s="44"/>
      <c r="F93" s="44"/>
      <c r="G93" s="44"/>
      <c r="H93" s="44"/>
      <c r="I93" s="44"/>
      <c r="J93" s="11"/>
      <c r="K93" s="9"/>
      <c r="L93" s="9"/>
      <c r="M93" s="9"/>
    </row>
    <row r="94" spans="2:13" ht="15">
      <c r="E94" s="1"/>
      <c r="F94" s="1"/>
      <c r="G94" s="1"/>
      <c r="H94" s="1"/>
      <c r="I94" s="1"/>
      <c r="J94" s="23"/>
      <c r="K94" s="9"/>
      <c r="L94" s="9"/>
      <c r="M94" s="9"/>
    </row>
    <row r="95" spans="2:13" ht="15">
      <c r="E95" s="1"/>
      <c r="F95" s="1"/>
      <c r="G95" s="1"/>
      <c r="H95" s="1"/>
      <c r="I95" s="1"/>
      <c r="J95" s="1"/>
      <c r="K95" s="9"/>
      <c r="L95" s="9"/>
      <c r="M95" s="9"/>
    </row>
    <row r="96" spans="2:13" ht="12.75">
      <c r="B96" s="14" t="s">
        <v>15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</row>
    <row r="97" spans="2:12" ht="15">
      <c r="B97" s="15"/>
      <c r="E97" s="1"/>
      <c r="F97" s="1"/>
      <c r="G97" s="1"/>
      <c r="H97" s="1"/>
      <c r="I97" s="1"/>
      <c r="J97" s="1"/>
      <c r="K97" s="9"/>
    </row>
    <row r="98" spans="2:12" ht="51">
      <c r="B98" s="54"/>
      <c r="C98" s="54"/>
      <c r="D98" s="66" t="s">
        <v>47</v>
      </c>
      <c r="E98" s="42" t="s">
        <v>46</v>
      </c>
      <c r="F98" s="42" t="s">
        <v>93</v>
      </c>
      <c r="G98" s="9"/>
      <c r="H98" s="9"/>
      <c r="I98" s="9"/>
      <c r="J98" s="9"/>
      <c r="K98" s="9"/>
      <c r="L98" s="9"/>
    </row>
    <row r="99" spans="2:12" ht="15">
      <c r="B99" s="54"/>
      <c r="C99" s="54"/>
      <c r="D99" s="60" t="s">
        <v>18</v>
      </c>
      <c r="E99" s="62" t="str">
        <f>IF(J108 = 0,"N/A",J108 )</f>
        <v>N/A</v>
      </c>
      <c r="F99" s="81" t="str">
        <f>IF(K108 = 0,"N/A",K108 )</f>
        <v>N/A</v>
      </c>
      <c r="G99" s="9"/>
      <c r="H99" s="9"/>
      <c r="I99" s="9"/>
      <c r="J99" s="9"/>
      <c r="K99" s="9"/>
      <c r="L99" s="9"/>
    </row>
    <row r="100" spans="2:12" ht="15">
      <c r="B100" s="54"/>
      <c r="C100" s="54"/>
      <c r="D100" s="60" t="s">
        <v>90</v>
      </c>
      <c r="E100" s="62">
        <f t="shared" ref="E100:F100" si="10">IF(J109 = 0,"N/A",J109 )</f>
        <v>4255978.5648938399</v>
      </c>
      <c r="F100" s="81">
        <f t="shared" si="10"/>
        <v>0.37574186063481813</v>
      </c>
      <c r="G100" s="9"/>
      <c r="H100" s="9"/>
      <c r="I100" s="9"/>
      <c r="J100" s="9"/>
      <c r="K100" s="9"/>
      <c r="L100" s="9"/>
    </row>
    <row r="101" spans="2:12" ht="15">
      <c r="B101" s="54"/>
      <c r="C101" s="54"/>
      <c r="D101" s="61" t="s">
        <v>91</v>
      </c>
      <c r="E101" s="62">
        <f t="shared" ref="E101:F101" si="11">IF(J110 = 0,"N/A",J110 )</f>
        <v>5061103.0907457639</v>
      </c>
      <c r="F101" s="81">
        <f t="shared" si="11"/>
        <v>0.44682280777156047</v>
      </c>
      <c r="G101" s="9"/>
      <c r="H101" s="9"/>
      <c r="I101" s="9"/>
      <c r="J101" s="9"/>
      <c r="K101" s="9"/>
      <c r="L101" s="9"/>
    </row>
    <row r="102" spans="2:12" ht="15">
      <c r="B102" s="54"/>
      <c r="C102" s="54"/>
      <c r="D102" s="61" t="s">
        <v>92</v>
      </c>
      <c r="E102" s="62">
        <f t="shared" ref="E102:F102" si="12">IF(J111 = 0,"N/A",J111 )</f>
        <v>1093850.7827109478</v>
      </c>
      <c r="F102" s="81">
        <f t="shared" si="12"/>
        <v>9.657133420335158E-2</v>
      </c>
      <c r="G102" s="9"/>
      <c r="H102" s="9"/>
      <c r="I102" s="9"/>
      <c r="J102" s="9"/>
      <c r="K102" s="9"/>
      <c r="L102" s="9"/>
    </row>
    <row r="103" spans="2:12" ht="12.75">
      <c r="B103" s="54"/>
      <c r="C103" s="54"/>
      <c r="D103" s="54"/>
      <c r="E103" s="56"/>
      <c r="F103" s="59"/>
      <c r="G103" s="1"/>
      <c r="H103" s="1"/>
      <c r="I103" s="1"/>
      <c r="J103" s="1"/>
    </row>
    <row r="104" spans="2:12" ht="15">
      <c r="B104" s="54"/>
      <c r="C104" s="54"/>
      <c r="D104" s="54"/>
      <c r="E104" s="55"/>
      <c r="F104" s="55"/>
      <c r="G104" s="55"/>
      <c r="H104" s="55"/>
      <c r="I104" s="55"/>
      <c r="J104" s="9"/>
    </row>
    <row r="105" spans="2:12" ht="15">
      <c r="B105" s="54"/>
      <c r="C105" s="54"/>
      <c r="D105" s="54"/>
      <c r="E105" s="55"/>
      <c r="F105" s="55"/>
      <c r="G105" s="55"/>
      <c r="H105" s="55"/>
      <c r="I105" s="55"/>
      <c r="J105" s="9"/>
    </row>
    <row r="106" spans="2:12" ht="15">
      <c r="B106" s="54" t="s">
        <v>157</v>
      </c>
      <c r="E106" s="28"/>
      <c r="F106" s="28"/>
      <c r="G106" s="28"/>
      <c r="H106" s="28"/>
      <c r="I106" s="28"/>
      <c r="J106" s="9"/>
    </row>
    <row r="107" spans="2:12" ht="38.25" customHeight="1">
      <c r="B107" s="19" t="s">
        <v>47</v>
      </c>
      <c r="C107" s="19"/>
      <c r="D107" s="19" t="s">
        <v>8</v>
      </c>
      <c r="E107" s="21" t="s">
        <v>9</v>
      </c>
      <c r="F107" s="21" t="s">
        <v>10</v>
      </c>
      <c r="G107" s="21" t="s">
        <v>11</v>
      </c>
      <c r="H107" s="21" t="s">
        <v>12</v>
      </c>
      <c r="I107" s="21" t="s">
        <v>13</v>
      </c>
      <c r="J107" s="68" t="s">
        <v>54</v>
      </c>
      <c r="K107" s="21" t="s">
        <v>53</v>
      </c>
    </row>
    <row r="108" spans="2:12" ht="12.75">
      <c r="B108" s="36" t="s">
        <v>48</v>
      </c>
      <c r="C108" s="22"/>
      <c r="D108" s="110" t="s">
        <v>140</v>
      </c>
      <c r="E108" s="79">
        <v>0</v>
      </c>
      <c r="F108" s="79">
        <v>0</v>
      </c>
      <c r="G108" s="79">
        <v>0</v>
      </c>
      <c r="H108" s="79">
        <v>0</v>
      </c>
      <c r="I108" s="79">
        <v>0</v>
      </c>
      <c r="J108" s="62">
        <f>AVERAGE(E108:I108)/1000</f>
        <v>0</v>
      </c>
      <c r="K108" s="82">
        <f>J108/$J$114</f>
        <v>0</v>
      </c>
    </row>
    <row r="109" spans="2:12" ht="14.25" customHeight="1">
      <c r="B109" s="36" t="s">
        <v>49</v>
      </c>
      <c r="C109" s="22"/>
      <c r="D109" s="118"/>
      <c r="E109" s="79">
        <v>4876512312.9570341</v>
      </c>
      <c r="F109" s="79">
        <v>4212133118.228467</v>
      </c>
      <c r="G109" s="79">
        <v>3611191788.2836976</v>
      </c>
      <c r="H109" s="79">
        <v>4260403783</v>
      </c>
      <c r="I109" s="79">
        <v>4319651822</v>
      </c>
      <c r="J109" s="62">
        <f t="shared" ref="J109:J113" si="13">AVERAGE(E109:I109)/1000</f>
        <v>4255978.5648938399</v>
      </c>
      <c r="K109" s="82">
        <f t="shared" ref="K109:K113" si="14">J109/$J$114</f>
        <v>0.37574186063481813</v>
      </c>
    </row>
    <row r="110" spans="2:12" ht="14.25" customHeight="1">
      <c r="B110" s="36" t="s">
        <v>50</v>
      </c>
      <c r="C110" s="22"/>
      <c r="D110" s="118"/>
      <c r="E110" s="79">
        <v>5354724172.7989454</v>
      </c>
      <c r="F110" s="79">
        <v>4868237027.1077814</v>
      </c>
      <c r="G110" s="79">
        <v>5514457039.822093</v>
      </c>
      <c r="H110" s="79">
        <v>4889533746</v>
      </c>
      <c r="I110" s="79">
        <v>4678563468</v>
      </c>
      <c r="J110" s="62">
        <f t="shared" si="13"/>
        <v>5061103.0907457639</v>
      </c>
      <c r="K110" s="82">
        <f t="shared" si="14"/>
        <v>0.44682280777156047</v>
      </c>
    </row>
    <row r="111" spans="2:12" ht="14.25" customHeight="1">
      <c r="B111" s="36" t="s">
        <v>51</v>
      </c>
      <c r="C111" s="22"/>
      <c r="D111" s="118"/>
      <c r="E111" s="79">
        <v>1141549027.4379344</v>
      </c>
      <c r="F111" s="79">
        <v>1039714874.432</v>
      </c>
      <c r="G111" s="79">
        <v>1148220379.6848042</v>
      </c>
      <c r="H111" s="79">
        <v>1065605012</v>
      </c>
      <c r="I111" s="79">
        <v>1074164620</v>
      </c>
      <c r="J111" s="62">
        <f t="shared" si="13"/>
        <v>1093850.7827109478</v>
      </c>
      <c r="K111" s="82">
        <f t="shared" si="14"/>
        <v>9.657133420335158E-2</v>
      </c>
    </row>
    <row r="112" spans="2:12" ht="14.25" customHeight="1">
      <c r="B112" s="36" t="s">
        <v>52</v>
      </c>
      <c r="C112" s="22"/>
      <c r="D112" s="118"/>
      <c r="E112" s="79">
        <v>110280433.261581</v>
      </c>
      <c r="F112" s="79">
        <v>99694362.698473305</v>
      </c>
      <c r="G112" s="79">
        <v>88752773.139288008</v>
      </c>
      <c r="H112" s="79">
        <v>90506540</v>
      </c>
      <c r="I112" s="79">
        <v>86319572</v>
      </c>
      <c r="J112" s="62">
        <f t="shared" si="13"/>
        <v>95110.736219868471</v>
      </c>
      <c r="K112" s="82">
        <f t="shared" si="14"/>
        <v>8.3969137646472576E-3</v>
      </c>
    </row>
    <row r="113" spans="1:13" ht="14.25" customHeight="1">
      <c r="B113" s="36" t="s">
        <v>45</v>
      </c>
      <c r="C113" s="22"/>
      <c r="D113" s="119"/>
      <c r="E113" s="79">
        <v>249092987.92298099</v>
      </c>
      <c r="F113" s="79">
        <v>1022521742.5478773</v>
      </c>
      <c r="G113" s="79">
        <v>791100692.96760201</v>
      </c>
      <c r="H113" s="79">
        <v>747771395</v>
      </c>
      <c r="I113" s="79">
        <v>1293638738</v>
      </c>
      <c r="J113" s="62">
        <f t="shared" si="13"/>
        <v>820825.1112876921</v>
      </c>
      <c r="K113" s="82">
        <f t="shared" si="14"/>
        <v>7.2467083625622583E-2</v>
      </c>
    </row>
    <row r="114" spans="1:13" ht="12.75">
      <c r="B114" s="24" t="s">
        <v>16</v>
      </c>
      <c r="C114" s="24"/>
      <c r="D114" s="24"/>
      <c r="E114" s="57">
        <f>SUM(E108:E113)</f>
        <v>11732158934.378477</v>
      </c>
      <c r="F114" s="57">
        <f t="shared" ref="F114" si="15">SUM(F108:F113)</f>
        <v>11242301125.014599</v>
      </c>
      <c r="G114" s="57">
        <f t="shared" ref="G114" si="16">SUM(G108:G113)</f>
        <v>11153722673.897486</v>
      </c>
      <c r="H114" s="57">
        <f t="shared" ref="H114" si="17">SUM(H108:H113)</f>
        <v>11053820476</v>
      </c>
      <c r="I114" s="57">
        <f t="shared" ref="I114" si="18">SUM(I108:I113)</f>
        <v>11452338220</v>
      </c>
      <c r="J114" s="57">
        <f t="shared" ref="J114" si="19">SUM(J108:J113)</f>
        <v>11326868.285858111</v>
      </c>
      <c r="K114" s="58">
        <f t="shared" ref="K114" si="20">SUM(K108:K113)</f>
        <v>1</v>
      </c>
    </row>
    <row r="115" spans="1:13" s="133" customFormat="1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0"/>
      <c r="M115" s="10"/>
    </row>
    <row r="116" spans="1:13" s="133" customFormat="1" ht="12.75">
      <c r="A116" s="1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</row>
    <row r="117" spans="1:13" s="133" customFormat="1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0"/>
      <c r="M117" s="10"/>
    </row>
    <row r="118" spans="1:13" s="133" customFormat="1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0"/>
      <c r="M118" s="10"/>
    </row>
    <row r="119" spans="1:13" s="38" customFormat="1" ht="12.75">
      <c r="A119" s="29"/>
      <c r="B119" s="29" t="s">
        <v>19</v>
      </c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</row>
  </sheetData>
  <mergeCells count="15">
    <mergeCell ref="D108:D113"/>
    <mergeCell ref="D85:D91"/>
    <mergeCell ref="K19:L25"/>
    <mergeCell ref="D18:D25"/>
    <mergeCell ref="B30:D30"/>
    <mergeCell ref="C60:C63"/>
    <mergeCell ref="C65:C68"/>
    <mergeCell ref="C70:C73"/>
    <mergeCell ref="C74:C77"/>
    <mergeCell ref="D65:D68"/>
    <mergeCell ref="D60:D63"/>
    <mergeCell ref="D70:D73"/>
    <mergeCell ref="D74:D77"/>
    <mergeCell ref="B18:B21"/>
    <mergeCell ref="B22:B25"/>
  </mergeCells>
  <dataValidations disablePrompts="1" count="1">
    <dataValidation allowBlank="1" showInputMessage="1" showErrorMessage="1" sqref="C9:E9 C13:E16 G6:I7 A18:A25 G119:M119 J6:M8 L115:L118"/>
  </dataValidations>
  <pageMargins left="0.7" right="0.7" top="0.75" bottom="0.75" header="0.3" footer="0.3"/>
  <pageSetup paperSize="9" scale="42" orientation="portrait" r:id="rId1"/>
  <rowBreaks count="1" manualBreakCount="1">
    <brk id="33" max="16383" man="1"/>
  </rowBreaks>
  <colBreaks count="1" manualBreakCount="1">
    <brk id="13" max="1048575" man="1"/>
  </colBreaks>
  <ignoredErrors>
    <ignoredError sqref="H55:L55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showGridLines="0" tabSelected="1" topLeftCell="A15" zoomScale="80" zoomScaleNormal="80" workbookViewId="0">
      <selection activeCell="E62" sqref="E62"/>
    </sheetView>
  </sheetViews>
  <sheetFormatPr defaultRowHeight="15"/>
  <cols>
    <col min="3" max="3" width="38" bestFit="1" customWidth="1"/>
    <col min="4" max="4" width="17.85546875" customWidth="1"/>
    <col min="10" max="10" width="21.42578125" customWidth="1"/>
    <col min="13" max="13" width="12.7109375" customWidth="1"/>
    <col min="15" max="16384" width="9.140625" style="134"/>
  </cols>
  <sheetData>
    <row r="2" spans="1:14" s="131" customFormat="1" ht="23.25">
      <c r="A2" s="1"/>
      <c r="B2" s="3" t="s">
        <v>139</v>
      </c>
      <c r="C2" s="4"/>
      <c r="D2" s="4"/>
      <c r="E2" s="4"/>
      <c r="F2" s="45"/>
      <c r="G2" s="45"/>
      <c r="H2" s="45"/>
      <c r="I2" s="45"/>
      <c r="J2" s="45"/>
      <c r="K2" s="5" t="s">
        <v>0</v>
      </c>
      <c r="L2" s="6" t="s">
        <v>17</v>
      </c>
      <c r="M2" s="1"/>
      <c r="N2" s="1"/>
    </row>
    <row r="3" spans="1:14" s="131" customFormat="1" ht="23.25">
      <c r="A3" s="1"/>
      <c r="B3" s="3" t="s">
        <v>140</v>
      </c>
      <c r="C3" s="4"/>
      <c r="D3" s="4"/>
      <c r="E3" s="4"/>
      <c r="F3" s="45"/>
      <c r="G3" s="45"/>
      <c r="H3" s="45"/>
      <c r="I3" s="45"/>
      <c r="J3" s="45"/>
      <c r="K3" s="7" t="s">
        <v>2</v>
      </c>
      <c r="L3" s="6" t="s">
        <v>3</v>
      </c>
      <c r="M3" s="1"/>
      <c r="N3" s="1"/>
    </row>
    <row r="4" spans="1:14" s="131" customFormat="1" ht="12.75">
      <c r="A4" s="1"/>
      <c r="B4" s="1"/>
      <c r="C4" s="4"/>
      <c r="D4" s="4"/>
      <c r="E4" s="4"/>
      <c r="F4" s="45"/>
      <c r="G4" s="45"/>
      <c r="H4" s="45"/>
      <c r="I4" s="45"/>
      <c r="J4" s="45"/>
      <c r="K4" s="8" t="s">
        <v>4</v>
      </c>
      <c r="L4" s="6" t="s">
        <v>5</v>
      </c>
      <c r="M4" s="1"/>
      <c r="N4" s="1"/>
    </row>
    <row r="5" spans="1:14" s="131" customFormat="1" ht="11.25">
      <c r="A5" s="1"/>
      <c r="B5" s="1"/>
      <c r="C5" s="4"/>
      <c r="D5" s="4"/>
      <c r="E5" s="4"/>
      <c r="F5" s="1"/>
      <c r="G5" s="45"/>
      <c r="H5" s="45"/>
      <c r="I5" s="1"/>
      <c r="J5" s="45"/>
      <c r="K5" s="45"/>
      <c r="L5" s="1"/>
      <c r="M5" s="1"/>
      <c r="N5" s="1"/>
    </row>
    <row r="6" spans="1:14" s="38" customFormat="1" ht="12.75">
      <c r="A6" s="29"/>
      <c r="B6" s="29" t="str">
        <f>B2</f>
        <v>STPIS Target Calculations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s="132" customFormat="1" ht="12.75">
      <c r="A7" s="14"/>
      <c r="B7" s="14" t="s">
        <v>6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 s="131" customFormat="1" ht="12.75">
      <c r="A8" s="1"/>
      <c r="B8" s="15" t="s">
        <v>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s="131" customFormat="1" ht="12.75">
      <c r="A9" s="16"/>
      <c r="B9" s="43" t="s">
        <v>159</v>
      </c>
      <c r="C9" s="11"/>
      <c r="D9" s="11"/>
      <c r="E9" s="11"/>
      <c r="F9" s="11"/>
      <c r="G9" s="11"/>
      <c r="H9" s="11"/>
      <c r="I9" s="11"/>
      <c r="J9" s="11"/>
      <c r="K9" s="11"/>
      <c r="L9" s="16"/>
      <c r="M9" s="16"/>
      <c r="N9" s="1"/>
    </row>
    <row r="11" spans="1:14" ht="25.5">
      <c r="B11" s="17"/>
      <c r="C11" s="17"/>
      <c r="D11" s="17"/>
      <c r="E11" s="1"/>
      <c r="F11" s="1"/>
      <c r="G11" s="1"/>
      <c r="H11" s="1"/>
      <c r="I11" s="1"/>
      <c r="J11" s="98" t="s">
        <v>134</v>
      </c>
      <c r="K11" s="1"/>
      <c r="L11" s="1"/>
      <c r="M11" s="1"/>
    </row>
    <row r="12" spans="1:14" ht="51.75">
      <c r="B12" s="19" t="s">
        <v>20</v>
      </c>
      <c r="C12" s="20"/>
      <c r="D12" s="35" t="s">
        <v>8</v>
      </c>
      <c r="E12" s="42" t="s">
        <v>9</v>
      </c>
      <c r="F12" s="42" t="s">
        <v>10</v>
      </c>
      <c r="G12" s="42" t="s">
        <v>11</v>
      </c>
      <c r="H12" s="42" t="s">
        <v>12</v>
      </c>
      <c r="I12" s="42" t="s">
        <v>13</v>
      </c>
      <c r="J12" s="46" t="s">
        <v>133</v>
      </c>
      <c r="K12" s="42" t="s">
        <v>132</v>
      </c>
      <c r="L12" s="42" t="s">
        <v>131</v>
      </c>
      <c r="M12" s="42" t="s">
        <v>87</v>
      </c>
    </row>
    <row r="13" spans="1:14" ht="15" customHeight="1">
      <c r="B13" s="36" t="s">
        <v>160</v>
      </c>
      <c r="C13" s="22" t="s">
        <v>126</v>
      </c>
      <c r="D13" s="101"/>
      <c r="E13" s="103">
        <f>E24</f>
        <v>81.326207442596981</v>
      </c>
      <c r="F13" s="103">
        <f t="shared" ref="F13:I13" si="0">F24</f>
        <v>80.532550782020834</v>
      </c>
      <c r="G13" s="103">
        <f t="shared" si="0"/>
        <v>79.485700742613361</v>
      </c>
      <c r="H13" s="103">
        <f t="shared" si="0"/>
        <v>80.202582271877574</v>
      </c>
      <c r="I13" s="103">
        <f t="shared" si="0"/>
        <v>79.6442103799492</v>
      </c>
      <c r="J13" s="97">
        <f>IFERROR(AVERAGE($E13:$I13),0)</f>
        <v>80.238250323811585</v>
      </c>
      <c r="K13" s="40">
        <f>IFERROR($I$20,0)</f>
        <v>77.3</v>
      </c>
      <c r="L13" s="33">
        <f>IFERROR(J13-K13,0)</f>
        <v>2.9382503238115874</v>
      </c>
      <c r="M13" s="76">
        <f>IFERROR(-(1-(J13/K13)),0)</f>
        <v>3.8011000308041165E-2</v>
      </c>
    </row>
    <row r="16" spans="1:14" s="132" customFormat="1" ht="12.75">
      <c r="A16" s="14"/>
      <c r="B16" s="14" t="s">
        <v>125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8" spans="1:14" s="131" customFormat="1" ht="12.75">
      <c r="A18" s="1"/>
      <c r="B18" s="19" t="s">
        <v>20</v>
      </c>
      <c r="C18" s="20" t="s">
        <v>120</v>
      </c>
      <c r="D18" s="32" t="s">
        <v>8</v>
      </c>
      <c r="E18" s="21" t="s">
        <v>9</v>
      </c>
      <c r="F18" s="21" t="s">
        <v>10</v>
      </c>
      <c r="G18" s="21" t="s">
        <v>11</v>
      </c>
      <c r="H18" s="21" t="s">
        <v>12</v>
      </c>
      <c r="I18" s="21" t="s">
        <v>13</v>
      </c>
      <c r="J18" s="21" t="s">
        <v>119</v>
      </c>
      <c r="K18" s="93"/>
      <c r="L18" s="93"/>
      <c r="M18" s="93"/>
      <c r="N18" s="1"/>
    </row>
    <row r="19" spans="1:14" s="131" customFormat="1" ht="12.75" customHeight="1">
      <c r="A19" s="1"/>
      <c r="B19" s="113" t="s">
        <v>118</v>
      </c>
      <c r="C19" s="31" t="s">
        <v>110</v>
      </c>
      <c r="D19" s="110" t="s">
        <v>161</v>
      </c>
      <c r="E19" s="30">
        <v>81.326207442596981</v>
      </c>
      <c r="F19" s="30">
        <v>80.532550782020834</v>
      </c>
      <c r="G19" s="30">
        <v>79.485700742613361</v>
      </c>
      <c r="H19" s="30">
        <v>80.202582271877574</v>
      </c>
      <c r="I19" s="30">
        <v>79.6442103799492</v>
      </c>
      <c r="J19" s="104">
        <f>AVERAGE(E19:I19)</f>
        <v>80.238250323811585</v>
      </c>
      <c r="K19" s="11"/>
      <c r="L19" s="11"/>
      <c r="M19" s="11"/>
      <c r="N19" s="1"/>
    </row>
    <row r="20" spans="1:14" s="131" customFormat="1" ht="12.75">
      <c r="A20" s="1"/>
      <c r="B20" s="114"/>
      <c r="C20" s="31" t="s">
        <v>109</v>
      </c>
      <c r="D20" s="111"/>
      <c r="E20" s="30">
        <v>77.3</v>
      </c>
      <c r="F20" s="30">
        <v>77.3</v>
      </c>
      <c r="G20" s="30">
        <v>77.3</v>
      </c>
      <c r="H20" s="30">
        <v>77.3</v>
      </c>
      <c r="I20" s="30">
        <v>77.3</v>
      </c>
      <c r="J20" s="84"/>
      <c r="K20" s="1"/>
      <c r="L20" s="1"/>
      <c r="M20" s="1"/>
      <c r="N20" s="1"/>
    </row>
    <row r="21" spans="1:14" s="131" customFormat="1" ht="12.75">
      <c r="A21" s="1"/>
      <c r="B21" s="114"/>
      <c r="C21" s="31" t="s">
        <v>108</v>
      </c>
      <c r="D21" s="111"/>
      <c r="E21" s="30">
        <v>-0.04</v>
      </c>
      <c r="F21" s="30">
        <v>-0.04</v>
      </c>
      <c r="G21" s="30">
        <v>-0.04</v>
      </c>
      <c r="H21" s="30">
        <v>-0.04</v>
      </c>
      <c r="I21" s="30">
        <v>-0.04</v>
      </c>
      <c r="J21" s="84"/>
      <c r="K21" s="1"/>
      <c r="L21" s="1"/>
      <c r="M21" s="1"/>
      <c r="N21" s="1"/>
    </row>
    <row r="22" spans="1:14" s="131" customFormat="1" ht="12.75">
      <c r="A22" s="1"/>
      <c r="B22" s="114"/>
      <c r="C22" s="31" t="s">
        <v>107</v>
      </c>
      <c r="D22" s="111"/>
      <c r="E22" s="34">
        <f>IFERROR(((E20-E19)*E21),0)</f>
        <v>0.16104829770387938</v>
      </c>
      <c r="F22" s="34">
        <f t="shared" ref="F22:I22" si="1">IFERROR(((F20-F19)*F21),0)</f>
        <v>0.12930203128083348</v>
      </c>
      <c r="G22" s="34">
        <f t="shared" si="1"/>
        <v>8.7428029704534546E-2</v>
      </c>
      <c r="H22" s="34">
        <f t="shared" si="1"/>
        <v>0.11610329087510309</v>
      </c>
      <c r="I22" s="34">
        <f t="shared" si="1"/>
        <v>9.3768415197968122E-2</v>
      </c>
      <c r="J22" s="84"/>
      <c r="K22" s="1"/>
      <c r="L22" s="1"/>
      <c r="M22" s="1"/>
      <c r="N22" s="1"/>
    </row>
    <row r="23" spans="1:14" s="131" customFormat="1" ht="12.75">
      <c r="A23" s="1"/>
      <c r="B23" s="114"/>
      <c r="C23" s="31" t="s">
        <v>106</v>
      </c>
      <c r="D23" s="111"/>
      <c r="E23" s="27">
        <v>0.2</v>
      </c>
      <c r="F23" s="27">
        <v>0.2</v>
      </c>
      <c r="G23" s="27">
        <v>0.2</v>
      </c>
      <c r="H23" s="27">
        <v>0.2</v>
      </c>
      <c r="I23" s="27">
        <v>0.2</v>
      </c>
      <c r="J23" s="84"/>
      <c r="K23" s="1"/>
      <c r="L23" s="1"/>
      <c r="M23" s="1"/>
      <c r="N23" s="1"/>
    </row>
    <row r="24" spans="1:14" s="131" customFormat="1" ht="12.75">
      <c r="A24" s="1"/>
      <c r="B24" s="115"/>
      <c r="C24" s="31" t="s">
        <v>105</v>
      </c>
      <c r="D24" s="112"/>
      <c r="E24" s="33">
        <f t="shared" ref="E24:F24" si="2">IFERROR(IF(E22&gt;E23,(E20-(E23/E21)),E19),0)</f>
        <v>81.326207442596981</v>
      </c>
      <c r="F24" s="33">
        <f t="shared" si="2"/>
        <v>80.532550782020834</v>
      </c>
      <c r="G24" s="33">
        <f>IFERROR(IF(G22&gt;G23,(G20-(G23/G21)),G19),0)</f>
        <v>79.485700742613361</v>
      </c>
      <c r="H24" s="33">
        <f t="shared" ref="H24:I24" si="3">IFERROR(IF(H22&gt;H23,(H20-(H23/H21)),H19),0)</f>
        <v>80.202582271877574</v>
      </c>
      <c r="I24" s="33">
        <f t="shared" si="3"/>
        <v>79.6442103799492</v>
      </c>
      <c r="J24" s="92">
        <f>IFERROR(AVERAGE(E24:I24),0)</f>
        <v>80.238250323811585</v>
      </c>
      <c r="K24" s="37"/>
      <c r="L24" s="1"/>
      <c r="M24" s="1"/>
      <c r="N24" s="1"/>
    </row>
  </sheetData>
  <mergeCells count="2">
    <mergeCell ref="B19:B24"/>
    <mergeCell ref="D19:D24"/>
  </mergeCells>
  <dataValidations count="1">
    <dataValidation allowBlank="1" showInputMessage="1" showErrorMessage="1" sqref="G6:M6 K24"/>
  </dataValidations>
  <pageMargins left="0.7" right="0.7" top="0.75" bottom="0.75" header="0.3" footer="0.3"/>
  <pageSetup paperSize="9" scale="4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Section xmlns="65930c9a-4307-4bf5-9068-61a0eebb0c4e">Public</Document_x0020_Section>
    <Internal_x0020__x002f__x0020_Public xmlns="65930c9a-4307-4bf5-9068-61a0eebb0c4e">Internal</Internal_x0020__x002f__x0020_Public>
    <Stage xmlns="65930c9a-4307-4bf5-9068-61a0eebb0c4e">Forecast</Stage>
    <Responsibility xmlns="65930c9a-4307-4bf5-9068-61a0eebb0c4e">Regulatory</Responsibility>
    <_Version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72CF69EB15E147BA3769A3537F3E8C" ma:contentTypeVersion="6" ma:contentTypeDescription="Create a new document." ma:contentTypeScope="" ma:versionID="f88b757df27e13299a9d592fdb907366">
  <xsd:schema xmlns:xsd="http://www.w3.org/2001/XMLSchema" xmlns:xs="http://www.w3.org/2001/XMLSchema" xmlns:p="http://schemas.microsoft.com/office/2006/metadata/properties" xmlns:ns2="65930c9a-4307-4bf5-9068-61a0eebb0c4e" xmlns:ns3="http://schemas.microsoft.com/sharepoint/v3/fields" targetNamespace="http://schemas.microsoft.com/office/2006/metadata/properties" ma:root="true" ma:fieldsID="4e18a3f193d1ae7930018ea8f15fc6c7" ns2:_="" ns3:_="">
    <xsd:import namespace="65930c9a-4307-4bf5-9068-61a0eebb0c4e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Internal_x0020__x002f__x0020_Public" minOccurs="0"/>
                <xsd:element ref="ns2:Stage" minOccurs="0"/>
                <xsd:element ref="ns2:Document_x0020_Section" minOccurs="0"/>
                <xsd:element ref="ns2:Responsibility" minOccurs="0"/>
                <xsd:element ref="ns3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930c9a-4307-4bf5-9068-61a0eebb0c4e" elementFormDefault="qualified">
    <xsd:import namespace="http://schemas.microsoft.com/office/2006/documentManagement/types"/>
    <xsd:import namespace="http://schemas.microsoft.com/office/infopath/2007/PartnerControls"/>
    <xsd:element name="Internal_x0020__x002f__x0020_Public" ma:index="8" nillable="true" ma:displayName="Internal / Public" ma:format="Dropdown" ma:internalName="Internal_x0020__x002f__x0020_Public">
      <xsd:simpleType>
        <xsd:restriction base="dms:Choice">
          <xsd:enumeration value="Internal"/>
          <xsd:enumeration value="Public"/>
        </xsd:restriction>
      </xsd:simpleType>
    </xsd:element>
    <xsd:element name="Stage" ma:index="9" nillable="true" ma:displayName="Document Type" ma:format="Dropdown" ma:internalName="Stage">
      <xsd:simpleType>
        <xsd:restriction base="dms:Choice">
          <xsd:enumeration value="Forecast"/>
          <xsd:enumeration value="Historical"/>
          <xsd:enumeration value="Regulatory documents"/>
          <xsd:enumeration value="Submitted justification documents"/>
          <xsd:enumeration value="Management"/>
          <xsd:enumeration value="Template"/>
          <xsd:enumeration value="Internal Comms"/>
          <xsd:enumeration value="Governance"/>
          <xsd:enumeration value="Decision Support"/>
          <xsd:enumeration value="Customer Communications"/>
          <xsd:enumeration value="AER communications"/>
          <xsd:enumeration value="Government Relations"/>
          <xsd:enumeration value="Preliminary Proposal"/>
        </xsd:restriction>
      </xsd:simpleType>
    </xsd:element>
    <xsd:element name="Document_x0020_Section" ma:index="10" nillable="true" ma:displayName="Audience" ma:format="Dropdown" ma:internalName="Document_x0020_Section">
      <xsd:simpleType>
        <xsd:restriction base="dms:Choice">
          <xsd:enumeration value="Project internal"/>
          <xsd:enumeration value="GM Governance Group"/>
          <xsd:enumeration value="RSSC"/>
          <xsd:enumeration value="DNSP Boards"/>
          <xsd:enumeration value="Board Regulatory Committee"/>
          <xsd:enumeration value="EQL Board"/>
          <xsd:enumeration value="Public"/>
        </xsd:restriction>
      </xsd:simpleType>
    </xsd:element>
    <xsd:element name="Responsibility" ma:index="11" nillable="true" ma:displayName="Responsibility" ma:format="Dropdown" ma:indexed="true" ma:internalName="Responsibility">
      <xsd:simpleType>
        <xsd:restriction base="dms:Choice">
          <xsd:enumeration value="Central"/>
          <xsd:enumeration value="Regulatory"/>
          <xsd:enumeration value="Customer"/>
          <xsd:enumeration value="Investment"/>
          <xsd:enumeration value="Financ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2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AA4201-2A5D-44AC-86A2-894E0E3216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BC4C6-774F-431A-8B5A-6BD392156E0A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sharepoint/v3/fields"/>
    <ds:schemaRef ds:uri="65930c9a-4307-4bf5-9068-61a0eebb0c4e"/>
  </ds:schemaRefs>
</ds:datastoreItem>
</file>

<file path=customXml/itemProps3.xml><?xml version="1.0" encoding="utf-8"?>
<ds:datastoreItem xmlns:ds="http://schemas.openxmlformats.org/officeDocument/2006/customXml" ds:itemID="{71E13E13-67AA-4AFF-90C1-22E0577038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930c9a-4307-4bf5-9068-61a0eebb0c4e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Cover</vt:lpstr>
      <vt:lpstr>Reliability Targets</vt:lpstr>
      <vt:lpstr>Reliability Incentive Rates</vt:lpstr>
      <vt:lpstr>Telephone targets</vt:lpstr>
      <vt:lpstr>'Reliability Incentive Rates'!Print_Area</vt:lpstr>
      <vt:lpstr>'Telephone targets'!Print_Area</vt:lpstr>
    </vt:vector>
  </TitlesOfParts>
  <Company>SPARQ Solutions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kc127</dc:creator>
  <cp:lastModifiedBy>GM106</cp:lastModifiedBy>
  <cp:lastPrinted>2019-01-29T04:14:34Z</cp:lastPrinted>
  <dcterms:created xsi:type="dcterms:W3CDTF">2018-10-10T08:05:27Z</dcterms:created>
  <dcterms:modified xsi:type="dcterms:W3CDTF">2019-01-29T04:14:41Z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0x0101006672CF69EB15E147BA3769A3537F3E8C</vt:lpwstr>
  </property>
</Properties>
</file>