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0" yWindow="420" windowWidth="22755" windowHeight="13770" tabRatio="851" activeTab="6"/>
  </bookViews>
  <sheets>
    <sheet name="AER Final Decision" sheetId="2" r:id="rId1"/>
    <sheet name="Price Cap - Class 1 &amp; 2" sheetId="3" r:id="rId2"/>
    <sheet name="Price Cap - Class 3 &amp; 4" sheetId="4" r:id="rId3"/>
    <sheet name="2015-16 PL Price List" sheetId="5" r:id="rId4"/>
    <sheet name="2016-17 PL Price List" sheetId="11" r:id="rId5"/>
    <sheet name="2017-18 PL Price List" sheetId="10" r:id="rId6"/>
    <sheet name="2018-19 PL Price List" sheetId="12" r:id="rId7"/>
    <sheet name="TSS Public Lighting 2015-19" sheetId="7" r:id="rId8"/>
  </sheets>
  <definedNames>
    <definedName name="_xlnm.Print_Area" localSheetId="3">'2015-16 PL Price List'!$B$2:$F$101</definedName>
    <definedName name="_xlnm.Print_Area" localSheetId="4">'2016-17 PL Price List'!$A$1:$F$101</definedName>
    <definedName name="_xlnm.Print_Area" localSheetId="5">'2017-18 PL Price List'!$B$2:$F$101</definedName>
    <definedName name="_xlnm.Print_Area" localSheetId="6">'2018-19 PL Price List'!$B$2:$F$101</definedName>
    <definedName name="_xlnm.Print_Area" localSheetId="7">'TSS Public Lighting 2015-19'!$B$2:$J$108</definedName>
    <definedName name="TM1REBUILDOPTION">1</definedName>
  </definedNames>
  <calcPr calcId="145621" calcOnSave="0" concurrentCalc="0"/>
</workbook>
</file>

<file path=xl/calcChain.xml><?xml version="1.0" encoding="utf-8"?>
<calcChain xmlns="http://schemas.openxmlformats.org/spreadsheetml/2006/main">
  <c r="E101" i="12" l="1"/>
  <c r="C101" i="12"/>
  <c r="E100" i="12"/>
  <c r="C100" i="12"/>
  <c r="E99" i="12"/>
  <c r="C99" i="12"/>
  <c r="E98" i="12"/>
  <c r="C98" i="12"/>
  <c r="E97" i="12"/>
  <c r="C97" i="12"/>
  <c r="E96" i="12"/>
  <c r="C96" i="12"/>
  <c r="E95" i="12"/>
  <c r="C95" i="12"/>
  <c r="E94" i="12"/>
  <c r="C94" i="12"/>
  <c r="E93" i="12"/>
  <c r="C93" i="12"/>
  <c r="E92" i="12"/>
  <c r="C92" i="12"/>
  <c r="E91" i="12"/>
  <c r="C91" i="12"/>
  <c r="E90" i="12"/>
  <c r="C90" i="12"/>
  <c r="E89" i="12"/>
  <c r="C89" i="12"/>
  <c r="E88" i="12"/>
  <c r="C88" i="12"/>
  <c r="E87" i="12"/>
  <c r="C87" i="12"/>
  <c r="E86" i="12"/>
  <c r="C86" i="12"/>
  <c r="E85" i="12"/>
  <c r="C85" i="12"/>
  <c r="E84" i="12"/>
  <c r="C84" i="12"/>
  <c r="E83" i="12"/>
  <c r="C83" i="12"/>
  <c r="E82" i="12"/>
  <c r="C82" i="12"/>
  <c r="E81" i="12"/>
  <c r="C81" i="12"/>
  <c r="E80" i="12"/>
  <c r="C80" i="12"/>
  <c r="E79" i="12"/>
  <c r="C79" i="12"/>
  <c r="E78" i="12"/>
  <c r="C78" i="12"/>
  <c r="E77" i="12"/>
  <c r="C77" i="12"/>
  <c r="E76" i="12"/>
  <c r="C76" i="12"/>
  <c r="E75" i="12"/>
  <c r="C75" i="12"/>
  <c r="E74" i="12"/>
  <c r="C74" i="12"/>
  <c r="E73" i="12"/>
  <c r="C73" i="12"/>
  <c r="E72" i="12"/>
  <c r="C72" i="12"/>
  <c r="E71" i="12"/>
  <c r="C71" i="12"/>
  <c r="E70" i="12"/>
  <c r="C70" i="12"/>
  <c r="E69" i="12"/>
  <c r="C69" i="12"/>
  <c r="E68" i="12"/>
  <c r="C68" i="12"/>
  <c r="E67" i="12"/>
  <c r="C67" i="12"/>
  <c r="E66" i="12"/>
  <c r="C66" i="12"/>
  <c r="E65" i="12"/>
  <c r="C65" i="12"/>
  <c r="E64" i="12"/>
  <c r="C64" i="12"/>
  <c r="E63" i="12"/>
  <c r="C63" i="12"/>
  <c r="E62" i="12"/>
  <c r="C62" i="12"/>
  <c r="E61" i="12"/>
  <c r="C61" i="12"/>
  <c r="E53" i="12"/>
  <c r="C53" i="12"/>
  <c r="E52" i="12"/>
  <c r="C52" i="12"/>
  <c r="E51" i="12"/>
  <c r="C51" i="12"/>
  <c r="E50" i="12"/>
  <c r="C50" i="12"/>
  <c r="E49" i="12"/>
  <c r="C49" i="12"/>
  <c r="E48" i="12"/>
  <c r="C48" i="12"/>
  <c r="E47" i="12"/>
  <c r="C47" i="12"/>
  <c r="E46" i="12"/>
  <c r="C46" i="12"/>
  <c r="E45" i="12"/>
  <c r="C45" i="12"/>
  <c r="E44" i="12"/>
  <c r="C44" i="12"/>
  <c r="E43" i="12"/>
  <c r="C43" i="12"/>
  <c r="E42" i="12"/>
  <c r="C42" i="12"/>
  <c r="E41" i="12"/>
  <c r="C41" i="12"/>
  <c r="E40" i="12"/>
  <c r="C40" i="12"/>
  <c r="E39" i="12"/>
  <c r="C39" i="12"/>
  <c r="E38" i="12"/>
  <c r="C38" i="12"/>
  <c r="E37" i="12"/>
  <c r="C37" i="12"/>
  <c r="E36" i="12"/>
  <c r="C36" i="12"/>
  <c r="E35" i="12"/>
  <c r="C35" i="12"/>
  <c r="E34" i="12"/>
  <c r="C34" i="12"/>
  <c r="E33" i="12"/>
  <c r="C33" i="12"/>
  <c r="E32" i="12"/>
  <c r="C32" i="12"/>
  <c r="E31" i="12"/>
  <c r="C31" i="12"/>
  <c r="E30" i="12"/>
  <c r="C30" i="12"/>
  <c r="E29" i="12"/>
  <c r="C29" i="12"/>
  <c r="E28" i="12"/>
  <c r="C28" i="12"/>
  <c r="E27" i="12"/>
  <c r="C27" i="12"/>
  <c r="E26" i="12"/>
  <c r="C26" i="12"/>
  <c r="E25" i="12"/>
  <c r="C25" i="12"/>
  <c r="E24" i="12"/>
  <c r="C24" i="12"/>
  <c r="E23" i="12"/>
  <c r="C23" i="12"/>
  <c r="E22" i="12"/>
  <c r="C22" i="12"/>
  <c r="E21" i="12"/>
  <c r="C21" i="12"/>
  <c r="E20" i="12"/>
  <c r="C20" i="12"/>
  <c r="E19" i="12"/>
  <c r="C19" i="12"/>
  <c r="E18" i="12"/>
  <c r="C18" i="12"/>
  <c r="E17" i="12"/>
  <c r="C17" i="12"/>
  <c r="E16" i="12"/>
  <c r="C16" i="12"/>
  <c r="E15" i="12"/>
  <c r="C15" i="12"/>
  <c r="E14" i="12"/>
  <c r="C14" i="12"/>
  <c r="E13" i="12"/>
  <c r="C13" i="12"/>
  <c r="E12" i="12"/>
  <c r="C12" i="12"/>
  <c r="E11" i="12"/>
  <c r="C11" i="12"/>
  <c r="J64" i="7"/>
  <c r="I64" i="7"/>
  <c r="H64" i="7"/>
  <c r="G64" i="7"/>
  <c r="F64" i="7"/>
  <c r="D64" i="7"/>
  <c r="C64" i="7"/>
  <c r="E64" i="7"/>
  <c r="F56" i="12"/>
  <c r="F56" i="5"/>
  <c r="F56" i="11"/>
  <c r="F56" i="10"/>
  <c r="J14" i="7"/>
  <c r="X77" i="7"/>
  <c r="Y77" i="7"/>
  <c r="X78" i="7"/>
  <c r="Y78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C18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I108" i="7"/>
  <c r="I107" i="7"/>
  <c r="I106" i="7"/>
  <c r="I105" i="7"/>
  <c r="I104" i="7"/>
  <c r="I103" i="7"/>
  <c r="I102" i="7"/>
  <c r="I101" i="7"/>
  <c r="I100" i="7"/>
  <c r="I99" i="7"/>
  <c r="I98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Y108" i="7"/>
  <c r="X108" i="7"/>
  <c r="Y107" i="7"/>
  <c r="X107" i="7"/>
  <c r="Y106" i="7"/>
  <c r="X106" i="7"/>
  <c r="Y105" i="7"/>
  <c r="X105" i="7"/>
  <c r="Y104" i="7"/>
  <c r="X104" i="7"/>
  <c r="Y103" i="7"/>
  <c r="X103" i="7"/>
  <c r="Y102" i="7"/>
  <c r="X102" i="7"/>
  <c r="Y101" i="7"/>
  <c r="X101" i="7"/>
  <c r="Y100" i="7"/>
  <c r="X100" i="7"/>
  <c r="Y99" i="7"/>
  <c r="X99" i="7"/>
  <c r="Y98" i="7"/>
  <c r="X98" i="7"/>
  <c r="Y97" i="7"/>
  <c r="X97" i="7"/>
  <c r="Y96" i="7"/>
  <c r="X96" i="7"/>
  <c r="Y95" i="7"/>
  <c r="X95" i="7"/>
  <c r="Y94" i="7"/>
  <c r="X94" i="7"/>
  <c r="Y93" i="7"/>
  <c r="X93" i="7"/>
  <c r="Y92" i="7"/>
  <c r="X92" i="7"/>
  <c r="Y91" i="7"/>
  <c r="X91" i="7"/>
  <c r="Y90" i="7"/>
  <c r="X90" i="7"/>
  <c r="Y89" i="7"/>
  <c r="X89" i="7"/>
  <c r="Y88" i="7"/>
  <c r="X88" i="7"/>
  <c r="Y87" i="7"/>
  <c r="X87" i="7"/>
  <c r="Y86" i="7"/>
  <c r="X86" i="7"/>
  <c r="Y85" i="7"/>
  <c r="X85" i="7"/>
  <c r="Y84" i="7"/>
  <c r="X84" i="7"/>
  <c r="Y83" i="7"/>
  <c r="X83" i="7"/>
  <c r="Y82" i="7"/>
  <c r="X82" i="7"/>
  <c r="Y81" i="7"/>
  <c r="X81" i="7"/>
  <c r="Y80" i="7"/>
  <c r="X80" i="7"/>
  <c r="Y79" i="7"/>
  <c r="X79" i="7"/>
  <c r="Y76" i="7"/>
  <c r="X76" i="7"/>
  <c r="Y75" i="7"/>
  <c r="X75" i="7"/>
  <c r="Y74" i="7"/>
  <c r="X74" i="7"/>
  <c r="Y73" i="7"/>
  <c r="X73" i="7"/>
  <c r="Y72" i="7"/>
  <c r="X72" i="7"/>
  <c r="Y71" i="7"/>
  <c r="X71" i="7"/>
  <c r="Y70" i="7"/>
  <c r="X70" i="7"/>
  <c r="Y69" i="7"/>
  <c r="X69" i="7"/>
  <c r="Y60" i="7"/>
  <c r="X60" i="7"/>
  <c r="Y59" i="7"/>
  <c r="X59" i="7"/>
  <c r="Y58" i="7"/>
  <c r="X58" i="7"/>
  <c r="Y57" i="7"/>
  <c r="X57" i="7"/>
  <c r="Y56" i="7"/>
  <c r="X56" i="7"/>
  <c r="Y55" i="7"/>
  <c r="X55" i="7"/>
  <c r="Y54" i="7"/>
  <c r="X54" i="7"/>
  <c r="Y53" i="7"/>
  <c r="X53" i="7"/>
  <c r="Y52" i="7"/>
  <c r="X52" i="7"/>
  <c r="Y51" i="7"/>
  <c r="X51" i="7"/>
  <c r="Y50" i="7"/>
  <c r="X50" i="7"/>
  <c r="Y49" i="7"/>
  <c r="X49" i="7"/>
  <c r="Y48" i="7"/>
  <c r="X48" i="7"/>
  <c r="Y47" i="7"/>
  <c r="X47" i="7"/>
  <c r="Y46" i="7"/>
  <c r="X46" i="7"/>
  <c r="Y45" i="7"/>
  <c r="X45" i="7"/>
  <c r="Y44" i="7"/>
  <c r="X44" i="7"/>
  <c r="Y43" i="7"/>
  <c r="X43" i="7"/>
  <c r="Y42" i="7"/>
  <c r="X42" i="7"/>
  <c r="Y41" i="7"/>
  <c r="X41" i="7"/>
  <c r="Y40" i="7"/>
  <c r="X40" i="7"/>
  <c r="Y39" i="7"/>
  <c r="X39" i="7"/>
  <c r="Y38" i="7"/>
  <c r="X38" i="7"/>
  <c r="Y37" i="7"/>
  <c r="X37" i="7"/>
  <c r="Y36" i="7"/>
  <c r="X36" i="7"/>
  <c r="Y35" i="7"/>
  <c r="X35" i="7"/>
  <c r="Y34" i="7"/>
  <c r="X34" i="7"/>
  <c r="Y33" i="7"/>
  <c r="X33" i="7"/>
  <c r="Y32" i="7"/>
  <c r="X32" i="7"/>
  <c r="Y31" i="7"/>
  <c r="X31" i="7"/>
  <c r="Y30" i="7"/>
  <c r="X30" i="7"/>
  <c r="Y29" i="7"/>
  <c r="X29" i="7"/>
  <c r="Y28" i="7"/>
  <c r="X28" i="7"/>
  <c r="Y27" i="7"/>
  <c r="X27" i="7"/>
  <c r="Y26" i="7"/>
  <c r="X26" i="7"/>
  <c r="Y25" i="7"/>
  <c r="X25" i="7"/>
  <c r="Y24" i="7"/>
  <c r="X24" i="7"/>
  <c r="Y23" i="7"/>
  <c r="X23" i="7"/>
  <c r="Y22" i="7"/>
  <c r="X22" i="7"/>
  <c r="Y21" i="7"/>
  <c r="X21" i="7"/>
  <c r="Y20" i="7"/>
  <c r="X20" i="7"/>
  <c r="Y19" i="7"/>
  <c r="X19" i="7"/>
  <c r="J108" i="7"/>
  <c r="V108" i="7"/>
  <c r="F108" i="7"/>
  <c r="U108" i="7"/>
  <c r="J107" i="7"/>
  <c r="V107" i="7"/>
  <c r="F107" i="7"/>
  <c r="U107" i="7"/>
  <c r="J106" i="7"/>
  <c r="V106" i="7"/>
  <c r="F106" i="7"/>
  <c r="U106" i="7"/>
  <c r="J105" i="7"/>
  <c r="V105" i="7"/>
  <c r="F105" i="7"/>
  <c r="U105" i="7"/>
  <c r="J104" i="7"/>
  <c r="V104" i="7"/>
  <c r="F104" i="7"/>
  <c r="U104" i="7"/>
  <c r="J103" i="7"/>
  <c r="V103" i="7"/>
  <c r="F103" i="7"/>
  <c r="U103" i="7"/>
  <c r="J102" i="7"/>
  <c r="V102" i="7"/>
  <c r="F102" i="7"/>
  <c r="U102" i="7"/>
  <c r="J101" i="7"/>
  <c r="V101" i="7"/>
  <c r="F101" i="7"/>
  <c r="U101" i="7"/>
  <c r="J100" i="7"/>
  <c r="V100" i="7"/>
  <c r="F100" i="7"/>
  <c r="U100" i="7"/>
  <c r="J99" i="7"/>
  <c r="V99" i="7"/>
  <c r="F99" i="7"/>
  <c r="U99" i="7"/>
  <c r="J98" i="7"/>
  <c r="V98" i="7"/>
  <c r="F98" i="7"/>
  <c r="U98" i="7"/>
  <c r="J97" i="7"/>
  <c r="V97" i="7"/>
  <c r="F97" i="7"/>
  <c r="U97" i="7"/>
  <c r="J96" i="7"/>
  <c r="V96" i="7"/>
  <c r="F96" i="7"/>
  <c r="U96" i="7"/>
  <c r="J95" i="7"/>
  <c r="V95" i="7"/>
  <c r="F95" i="7"/>
  <c r="U95" i="7"/>
  <c r="J94" i="7"/>
  <c r="V94" i="7"/>
  <c r="F94" i="7"/>
  <c r="U94" i="7"/>
  <c r="J93" i="7"/>
  <c r="V93" i="7"/>
  <c r="F93" i="7"/>
  <c r="U93" i="7"/>
  <c r="J92" i="7"/>
  <c r="V92" i="7"/>
  <c r="F92" i="7"/>
  <c r="U92" i="7"/>
  <c r="J91" i="7"/>
  <c r="V91" i="7"/>
  <c r="F91" i="7"/>
  <c r="U91" i="7"/>
  <c r="J90" i="7"/>
  <c r="V90" i="7"/>
  <c r="F90" i="7"/>
  <c r="U90" i="7"/>
  <c r="J89" i="7"/>
  <c r="V89" i="7"/>
  <c r="F89" i="7"/>
  <c r="U89" i="7"/>
  <c r="J88" i="7"/>
  <c r="V88" i="7"/>
  <c r="F88" i="7"/>
  <c r="U88" i="7"/>
  <c r="J87" i="7"/>
  <c r="V87" i="7"/>
  <c r="F87" i="7"/>
  <c r="U87" i="7"/>
  <c r="J86" i="7"/>
  <c r="V86" i="7"/>
  <c r="F86" i="7"/>
  <c r="U86" i="7"/>
  <c r="J85" i="7"/>
  <c r="V85" i="7"/>
  <c r="F85" i="7"/>
  <c r="U85" i="7"/>
  <c r="J84" i="7"/>
  <c r="V84" i="7"/>
  <c r="F84" i="7"/>
  <c r="U84" i="7"/>
  <c r="J83" i="7"/>
  <c r="V83" i="7"/>
  <c r="F83" i="7"/>
  <c r="U83" i="7"/>
  <c r="J82" i="7"/>
  <c r="V82" i="7"/>
  <c r="F82" i="7"/>
  <c r="U82" i="7"/>
  <c r="J81" i="7"/>
  <c r="V81" i="7"/>
  <c r="F81" i="7"/>
  <c r="U81" i="7"/>
  <c r="J80" i="7"/>
  <c r="V80" i="7"/>
  <c r="F80" i="7"/>
  <c r="U80" i="7"/>
  <c r="J79" i="7"/>
  <c r="V79" i="7"/>
  <c r="F79" i="7"/>
  <c r="U79" i="7"/>
  <c r="J78" i="7"/>
  <c r="V78" i="7"/>
  <c r="F78" i="7"/>
  <c r="U78" i="7"/>
  <c r="J77" i="7"/>
  <c r="V77" i="7"/>
  <c r="F77" i="7"/>
  <c r="U77" i="7"/>
  <c r="J76" i="7"/>
  <c r="V76" i="7"/>
  <c r="F76" i="7"/>
  <c r="U76" i="7"/>
  <c r="J75" i="7"/>
  <c r="V75" i="7"/>
  <c r="F75" i="7"/>
  <c r="U75" i="7"/>
  <c r="J74" i="7"/>
  <c r="V74" i="7"/>
  <c r="F74" i="7"/>
  <c r="U74" i="7"/>
  <c r="J73" i="7"/>
  <c r="V73" i="7"/>
  <c r="F73" i="7"/>
  <c r="U73" i="7"/>
  <c r="J72" i="7"/>
  <c r="V72" i="7"/>
  <c r="F72" i="7"/>
  <c r="U72" i="7"/>
  <c r="J71" i="7"/>
  <c r="V71" i="7"/>
  <c r="F71" i="7"/>
  <c r="U71" i="7"/>
  <c r="J70" i="7"/>
  <c r="V70" i="7"/>
  <c r="F70" i="7"/>
  <c r="U70" i="7"/>
  <c r="J69" i="7"/>
  <c r="V69" i="7"/>
  <c r="F69" i="7"/>
  <c r="U69" i="7"/>
  <c r="J68" i="7"/>
  <c r="V68" i="7"/>
  <c r="F68" i="7"/>
  <c r="U68" i="7"/>
  <c r="J60" i="7"/>
  <c r="V60" i="7"/>
  <c r="F60" i="7"/>
  <c r="U60" i="7"/>
  <c r="J59" i="7"/>
  <c r="V59" i="7"/>
  <c r="F59" i="7"/>
  <c r="U59" i="7"/>
  <c r="J58" i="7"/>
  <c r="V58" i="7"/>
  <c r="F58" i="7"/>
  <c r="U58" i="7"/>
  <c r="J57" i="7"/>
  <c r="V57" i="7"/>
  <c r="F57" i="7"/>
  <c r="U57" i="7"/>
  <c r="J56" i="7"/>
  <c r="V56" i="7"/>
  <c r="F56" i="7"/>
  <c r="U56" i="7"/>
  <c r="J55" i="7"/>
  <c r="V55" i="7"/>
  <c r="F55" i="7"/>
  <c r="U55" i="7"/>
  <c r="J54" i="7"/>
  <c r="V54" i="7"/>
  <c r="F54" i="7"/>
  <c r="U54" i="7"/>
  <c r="J53" i="7"/>
  <c r="V53" i="7"/>
  <c r="F53" i="7"/>
  <c r="U53" i="7"/>
  <c r="J52" i="7"/>
  <c r="V52" i="7"/>
  <c r="F52" i="7"/>
  <c r="U52" i="7"/>
  <c r="J51" i="7"/>
  <c r="V51" i="7"/>
  <c r="F51" i="7"/>
  <c r="U51" i="7"/>
  <c r="J50" i="7"/>
  <c r="V50" i="7"/>
  <c r="F50" i="7"/>
  <c r="U50" i="7"/>
  <c r="J49" i="7"/>
  <c r="V49" i="7"/>
  <c r="F49" i="7"/>
  <c r="U49" i="7"/>
  <c r="J48" i="7"/>
  <c r="V48" i="7"/>
  <c r="F48" i="7"/>
  <c r="U48" i="7"/>
  <c r="J47" i="7"/>
  <c r="V47" i="7"/>
  <c r="F47" i="7"/>
  <c r="U47" i="7"/>
  <c r="J46" i="7"/>
  <c r="V46" i="7"/>
  <c r="F46" i="7"/>
  <c r="U46" i="7"/>
  <c r="J45" i="7"/>
  <c r="V45" i="7"/>
  <c r="F45" i="7"/>
  <c r="U45" i="7"/>
  <c r="J44" i="7"/>
  <c r="V44" i="7"/>
  <c r="F44" i="7"/>
  <c r="U44" i="7"/>
  <c r="J43" i="7"/>
  <c r="V43" i="7"/>
  <c r="F43" i="7"/>
  <c r="U43" i="7"/>
  <c r="J42" i="7"/>
  <c r="V42" i="7"/>
  <c r="F42" i="7"/>
  <c r="U42" i="7"/>
  <c r="J41" i="7"/>
  <c r="V41" i="7"/>
  <c r="F41" i="7"/>
  <c r="U41" i="7"/>
  <c r="J40" i="7"/>
  <c r="V40" i="7"/>
  <c r="F40" i="7"/>
  <c r="U40" i="7"/>
  <c r="J39" i="7"/>
  <c r="V39" i="7"/>
  <c r="F39" i="7"/>
  <c r="U39" i="7"/>
  <c r="J38" i="7"/>
  <c r="V38" i="7"/>
  <c r="F38" i="7"/>
  <c r="U38" i="7"/>
  <c r="J37" i="7"/>
  <c r="V37" i="7"/>
  <c r="F37" i="7"/>
  <c r="U37" i="7"/>
  <c r="J36" i="7"/>
  <c r="V36" i="7"/>
  <c r="F36" i="7"/>
  <c r="U36" i="7"/>
  <c r="J35" i="7"/>
  <c r="V35" i="7"/>
  <c r="F35" i="7"/>
  <c r="U35" i="7"/>
  <c r="J34" i="7"/>
  <c r="V34" i="7"/>
  <c r="F34" i="7"/>
  <c r="U34" i="7"/>
  <c r="J33" i="7"/>
  <c r="V33" i="7"/>
  <c r="F33" i="7"/>
  <c r="U33" i="7"/>
  <c r="J32" i="7"/>
  <c r="V32" i="7"/>
  <c r="F32" i="7"/>
  <c r="U32" i="7"/>
  <c r="J31" i="7"/>
  <c r="V31" i="7"/>
  <c r="F31" i="7"/>
  <c r="U31" i="7"/>
  <c r="J30" i="7"/>
  <c r="V30" i="7"/>
  <c r="F30" i="7"/>
  <c r="U30" i="7"/>
  <c r="J29" i="7"/>
  <c r="V29" i="7"/>
  <c r="F29" i="7"/>
  <c r="U29" i="7"/>
  <c r="J28" i="7"/>
  <c r="V28" i="7"/>
  <c r="F28" i="7"/>
  <c r="U28" i="7"/>
  <c r="J27" i="7"/>
  <c r="V27" i="7"/>
  <c r="F27" i="7"/>
  <c r="U27" i="7"/>
  <c r="J26" i="7"/>
  <c r="V26" i="7"/>
  <c r="F26" i="7"/>
  <c r="U26" i="7"/>
  <c r="J25" i="7"/>
  <c r="V25" i="7"/>
  <c r="F25" i="7"/>
  <c r="U25" i="7"/>
  <c r="J24" i="7"/>
  <c r="V24" i="7"/>
  <c r="F24" i="7"/>
  <c r="U24" i="7"/>
  <c r="J23" i="7"/>
  <c r="V23" i="7"/>
  <c r="F23" i="7"/>
  <c r="U23" i="7"/>
  <c r="J22" i="7"/>
  <c r="V22" i="7"/>
  <c r="F22" i="7"/>
  <c r="U22" i="7"/>
  <c r="J21" i="7"/>
  <c r="V21" i="7"/>
  <c r="F21" i="7"/>
  <c r="U21" i="7"/>
  <c r="J20" i="7"/>
  <c r="V20" i="7"/>
  <c r="F20" i="7"/>
  <c r="U20" i="7"/>
  <c r="J19" i="7"/>
  <c r="V19" i="7"/>
  <c r="F19" i="7"/>
  <c r="U19" i="7"/>
  <c r="F18" i="7"/>
  <c r="U18" i="7"/>
  <c r="J18" i="7"/>
  <c r="V18" i="7"/>
  <c r="F101" i="12"/>
  <c r="D101" i="12"/>
  <c r="F100" i="12"/>
  <c r="D100" i="12"/>
  <c r="F99" i="12"/>
  <c r="D99" i="12"/>
  <c r="F98" i="12"/>
  <c r="D98" i="12"/>
  <c r="F97" i="12"/>
  <c r="D97" i="12"/>
  <c r="F96" i="12"/>
  <c r="D96" i="12"/>
  <c r="F95" i="12"/>
  <c r="D95" i="12"/>
  <c r="F94" i="12"/>
  <c r="D94" i="12"/>
  <c r="F93" i="12"/>
  <c r="D93" i="12"/>
  <c r="F92" i="12"/>
  <c r="D92" i="12"/>
  <c r="F91" i="12"/>
  <c r="D91" i="12"/>
  <c r="F90" i="12"/>
  <c r="D90" i="12"/>
  <c r="F89" i="12"/>
  <c r="D89" i="12"/>
  <c r="F88" i="12"/>
  <c r="D88" i="12"/>
  <c r="F87" i="12"/>
  <c r="D87" i="12"/>
  <c r="F86" i="12"/>
  <c r="D86" i="12"/>
  <c r="F85" i="12"/>
  <c r="D85" i="12"/>
  <c r="F84" i="12"/>
  <c r="D84" i="12"/>
  <c r="F83" i="12"/>
  <c r="D83" i="12"/>
  <c r="F82" i="12"/>
  <c r="D82" i="12"/>
  <c r="F81" i="12"/>
  <c r="D81" i="12"/>
  <c r="F80" i="12"/>
  <c r="D80" i="12"/>
  <c r="F79" i="12"/>
  <c r="D79" i="12"/>
  <c r="F78" i="12"/>
  <c r="D78" i="12"/>
  <c r="F77" i="12"/>
  <c r="D77" i="12"/>
  <c r="F76" i="12"/>
  <c r="D76" i="12"/>
  <c r="F75" i="12"/>
  <c r="D75" i="12"/>
  <c r="F74" i="12"/>
  <c r="D74" i="12"/>
  <c r="F73" i="12"/>
  <c r="D73" i="12"/>
  <c r="F72" i="12"/>
  <c r="D72" i="12"/>
  <c r="F71" i="12"/>
  <c r="D71" i="12"/>
  <c r="F69" i="12"/>
  <c r="F70" i="12"/>
  <c r="D69" i="12"/>
  <c r="D70" i="12"/>
  <c r="F68" i="12"/>
  <c r="D68" i="12"/>
  <c r="F67" i="12"/>
  <c r="D67" i="12"/>
  <c r="F66" i="12"/>
  <c r="D66" i="12"/>
  <c r="F65" i="12"/>
  <c r="D65" i="12"/>
  <c r="F64" i="12"/>
  <c r="D64" i="12"/>
  <c r="F63" i="12"/>
  <c r="D63" i="12"/>
  <c r="F62" i="12"/>
  <c r="D62" i="12"/>
  <c r="F61" i="12"/>
  <c r="D61" i="12"/>
  <c r="F53" i="12"/>
  <c r="D53" i="12"/>
  <c r="F52" i="12"/>
  <c r="D52" i="12"/>
  <c r="F51" i="12"/>
  <c r="D51" i="12"/>
  <c r="F50" i="12"/>
  <c r="D50" i="12"/>
  <c r="F49" i="12"/>
  <c r="D49" i="12"/>
  <c r="F48" i="12"/>
  <c r="D48" i="12"/>
  <c r="F47" i="12"/>
  <c r="D47" i="12"/>
  <c r="F46" i="12"/>
  <c r="D46" i="12"/>
  <c r="F45" i="12"/>
  <c r="D45" i="12"/>
  <c r="F44" i="12"/>
  <c r="D44" i="12"/>
  <c r="F43" i="12"/>
  <c r="D43" i="12"/>
  <c r="F42" i="12"/>
  <c r="D42" i="12"/>
  <c r="F41" i="12"/>
  <c r="D41" i="12"/>
  <c r="F40" i="12"/>
  <c r="D40" i="12"/>
  <c r="F39" i="12"/>
  <c r="D39" i="12"/>
  <c r="F38" i="12"/>
  <c r="D38" i="12"/>
  <c r="F37" i="12"/>
  <c r="D37" i="12"/>
  <c r="F36" i="12"/>
  <c r="D36" i="12"/>
  <c r="F35" i="12"/>
  <c r="D35" i="12"/>
  <c r="F34" i="12"/>
  <c r="D34" i="12"/>
  <c r="F33" i="12"/>
  <c r="D33" i="12"/>
  <c r="F32" i="12"/>
  <c r="D32" i="12"/>
  <c r="F31" i="12"/>
  <c r="D31" i="12"/>
  <c r="F30" i="12"/>
  <c r="D30" i="12"/>
  <c r="F29" i="12"/>
  <c r="D29" i="12"/>
  <c r="F28" i="12"/>
  <c r="D28" i="12"/>
  <c r="F27" i="12"/>
  <c r="D27" i="12"/>
  <c r="F26" i="12"/>
  <c r="D26" i="12"/>
  <c r="F25" i="12"/>
  <c r="D25" i="12"/>
  <c r="F24" i="12"/>
  <c r="D24" i="12"/>
  <c r="F23" i="12"/>
  <c r="D23" i="12"/>
  <c r="F22" i="12"/>
  <c r="D22" i="12"/>
  <c r="F21" i="12"/>
  <c r="D21" i="12"/>
  <c r="F20" i="12"/>
  <c r="D20" i="12"/>
  <c r="F19" i="12"/>
  <c r="D19" i="12"/>
  <c r="F18" i="12"/>
  <c r="D18" i="12"/>
  <c r="F17" i="12"/>
  <c r="D17" i="12"/>
  <c r="F16" i="12"/>
  <c r="D16" i="12"/>
  <c r="F15" i="12"/>
  <c r="D15" i="12"/>
  <c r="F14" i="12"/>
  <c r="D14" i="12"/>
  <c r="F13" i="12"/>
  <c r="D13" i="12"/>
  <c r="F12" i="12"/>
  <c r="D12" i="12"/>
  <c r="F11" i="12"/>
  <c r="D11" i="12"/>
  <c r="S108" i="7"/>
  <c r="R108" i="7"/>
  <c r="P108" i="7"/>
  <c r="O108" i="7"/>
  <c r="M108" i="7"/>
  <c r="L108" i="7"/>
  <c r="S107" i="7"/>
  <c r="R107" i="7"/>
  <c r="P107" i="7"/>
  <c r="O107" i="7"/>
  <c r="M107" i="7"/>
  <c r="L107" i="7"/>
  <c r="S106" i="7"/>
  <c r="R106" i="7"/>
  <c r="P106" i="7"/>
  <c r="O106" i="7"/>
  <c r="M106" i="7"/>
  <c r="L106" i="7"/>
  <c r="S105" i="7"/>
  <c r="R105" i="7"/>
  <c r="P105" i="7"/>
  <c r="O105" i="7"/>
  <c r="M105" i="7"/>
  <c r="L105" i="7"/>
  <c r="S104" i="7"/>
  <c r="R104" i="7"/>
  <c r="P104" i="7"/>
  <c r="O104" i="7"/>
  <c r="M104" i="7"/>
  <c r="L104" i="7"/>
  <c r="S103" i="7"/>
  <c r="R103" i="7"/>
  <c r="P103" i="7"/>
  <c r="O103" i="7"/>
  <c r="M103" i="7"/>
  <c r="L103" i="7"/>
  <c r="S102" i="7"/>
  <c r="R102" i="7"/>
  <c r="P102" i="7"/>
  <c r="O102" i="7"/>
  <c r="M102" i="7"/>
  <c r="L102" i="7"/>
  <c r="S101" i="7"/>
  <c r="R101" i="7"/>
  <c r="P101" i="7"/>
  <c r="O101" i="7"/>
  <c r="M101" i="7"/>
  <c r="L101" i="7"/>
  <c r="S100" i="7"/>
  <c r="R100" i="7"/>
  <c r="P100" i="7"/>
  <c r="O100" i="7"/>
  <c r="M100" i="7"/>
  <c r="L100" i="7"/>
  <c r="S99" i="7"/>
  <c r="R99" i="7"/>
  <c r="P99" i="7"/>
  <c r="O99" i="7"/>
  <c r="M99" i="7"/>
  <c r="L99" i="7"/>
  <c r="S98" i="7"/>
  <c r="R98" i="7"/>
  <c r="P98" i="7"/>
  <c r="O98" i="7"/>
  <c r="M98" i="7"/>
  <c r="L98" i="7"/>
  <c r="S97" i="7"/>
  <c r="R97" i="7"/>
  <c r="P97" i="7"/>
  <c r="O97" i="7"/>
  <c r="M97" i="7"/>
  <c r="L97" i="7"/>
  <c r="S96" i="7"/>
  <c r="R96" i="7"/>
  <c r="P96" i="7"/>
  <c r="O96" i="7"/>
  <c r="M96" i="7"/>
  <c r="L96" i="7"/>
  <c r="S95" i="7"/>
  <c r="R95" i="7"/>
  <c r="P95" i="7"/>
  <c r="O95" i="7"/>
  <c r="M95" i="7"/>
  <c r="L95" i="7"/>
  <c r="S94" i="7"/>
  <c r="R94" i="7"/>
  <c r="P94" i="7"/>
  <c r="O94" i="7"/>
  <c r="M94" i="7"/>
  <c r="L94" i="7"/>
  <c r="S93" i="7"/>
  <c r="R93" i="7"/>
  <c r="P93" i="7"/>
  <c r="O93" i="7"/>
  <c r="M93" i="7"/>
  <c r="L93" i="7"/>
  <c r="S92" i="7"/>
  <c r="R92" i="7"/>
  <c r="P92" i="7"/>
  <c r="O92" i="7"/>
  <c r="M92" i="7"/>
  <c r="L92" i="7"/>
  <c r="S91" i="7"/>
  <c r="R91" i="7"/>
  <c r="P91" i="7"/>
  <c r="O91" i="7"/>
  <c r="M91" i="7"/>
  <c r="L91" i="7"/>
  <c r="S90" i="7"/>
  <c r="R90" i="7"/>
  <c r="P90" i="7"/>
  <c r="O90" i="7"/>
  <c r="M90" i="7"/>
  <c r="L90" i="7"/>
  <c r="S89" i="7"/>
  <c r="R89" i="7"/>
  <c r="P89" i="7"/>
  <c r="O89" i="7"/>
  <c r="M89" i="7"/>
  <c r="L89" i="7"/>
  <c r="S88" i="7"/>
  <c r="R88" i="7"/>
  <c r="P88" i="7"/>
  <c r="O88" i="7"/>
  <c r="M88" i="7"/>
  <c r="L88" i="7"/>
  <c r="S87" i="7"/>
  <c r="R87" i="7"/>
  <c r="P87" i="7"/>
  <c r="O87" i="7"/>
  <c r="M87" i="7"/>
  <c r="L87" i="7"/>
  <c r="S86" i="7"/>
  <c r="R86" i="7"/>
  <c r="P86" i="7"/>
  <c r="O86" i="7"/>
  <c r="M86" i="7"/>
  <c r="L86" i="7"/>
  <c r="S85" i="7"/>
  <c r="R85" i="7"/>
  <c r="P85" i="7"/>
  <c r="O85" i="7"/>
  <c r="M85" i="7"/>
  <c r="L85" i="7"/>
  <c r="S84" i="7"/>
  <c r="R84" i="7"/>
  <c r="P84" i="7"/>
  <c r="O84" i="7"/>
  <c r="M84" i="7"/>
  <c r="L84" i="7"/>
  <c r="S83" i="7"/>
  <c r="R83" i="7"/>
  <c r="P83" i="7"/>
  <c r="O83" i="7"/>
  <c r="M83" i="7"/>
  <c r="L83" i="7"/>
  <c r="S82" i="7"/>
  <c r="R82" i="7"/>
  <c r="P82" i="7"/>
  <c r="O82" i="7"/>
  <c r="M82" i="7"/>
  <c r="L82" i="7"/>
  <c r="S81" i="7"/>
  <c r="R81" i="7"/>
  <c r="P81" i="7"/>
  <c r="O81" i="7"/>
  <c r="M81" i="7"/>
  <c r="L81" i="7"/>
  <c r="S80" i="7"/>
  <c r="R80" i="7"/>
  <c r="P80" i="7"/>
  <c r="O80" i="7"/>
  <c r="M80" i="7"/>
  <c r="L80" i="7"/>
  <c r="S79" i="7"/>
  <c r="R79" i="7"/>
  <c r="P79" i="7"/>
  <c r="O79" i="7"/>
  <c r="M79" i="7"/>
  <c r="L79" i="7"/>
  <c r="S78" i="7"/>
  <c r="R78" i="7"/>
  <c r="P78" i="7"/>
  <c r="O78" i="7"/>
  <c r="M78" i="7"/>
  <c r="L78" i="7"/>
  <c r="S77" i="7"/>
  <c r="R77" i="7"/>
  <c r="P77" i="7"/>
  <c r="O77" i="7"/>
  <c r="M77" i="7"/>
  <c r="L77" i="7"/>
  <c r="S76" i="7"/>
  <c r="R76" i="7"/>
  <c r="P76" i="7"/>
  <c r="O76" i="7"/>
  <c r="M76" i="7"/>
  <c r="L76" i="7"/>
  <c r="S75" i="7"/>
  <c r="R75" i="7"/>
  <c r="P75" i="7"/>
  <c r="O75" i="7"/>
  <c r="M75" i="7"/>
  <c r="L75" i="7"/>
  <c r="S74" i="7"/>
  <c r="R74" i="7"/>
  <c r="P74" i="7"/>
  <c r="O74" i="7"/>
  <c r="M74" i="7"/>
  <c r="L74" i="7"/>
  <c r="S73" i="7"/>
  <c r="R73" i="7"/>
  <c r="P73" i="7"/>
  <c r="O73" i="7"/>
  <c r="M73" i="7"/>
  <c r="L73" i="7"/>
  <c r="S72" i="7"/>
  <c r="R72" i="7"/>
  <c r="P72" i="7"/>
  <c r="O72" i="7"/>
  <c r="M72" i="7"/>
  <c r="L72" i="7"/>
  <c r="S71" i="7"/>
  <c r="R71" i="7"/>
  <c r="P71" i="7"/>
  <c r="O71" i="7"/>
  <c r="M71" i="7"/>
  <c r="L71" i="7"/>
  <c r="S70" i="7"/>
  <c r="R70" i="7"/>
  <c r="P70" i="7"/>
  <c r="O70" i="7"/>
  <c r="M70" i="7"/>
  <c r="L70" i="7"/>
  <c r="S69" i="7"/>
  <c r="R69" i="7"/>
  <c r="P69" i="7"/>
  <c r="O69" i="7"/>
  <c r="M69" i="7"/>
  <c r="L69" i="7"/>
  <c r="S68" i="7"/>
  <c r="R68" i="7"/>
  <c r="P68" i="7"/>
  <c r="O68" i="7"/>
  <c r="M68" i="7"/>
  <c r="L68" i="7"/>
  <c r="S60" i="7"/>
  <c r="R60" i="7"/>
  <c r="P60" i="7"/>
  <c r="O60" i="7"/>
  <c r="M60" i="7"/>
  <c r="L60" i="7"/>
  <c r="S59" i="7"/>
  <c r="R59" i="7"/>
  <c r="P59" i="7"/>
  <c r="O59" i="7"/>
  <c r="M59" i="7"/>
  <c r="L59" i="7"/>
  <c r="S58" i="7"/>
  <c r="R58" i="7"/>
  <c r="P58" i="7"/>
  <c r="O58" i="7"/>
  <c r="M58" i="7"/>
  <c r="L58" i="7"/>
  <c r="S57" i="7"/>
  <c r="R57" i="7"/>
  <c r="P57" i="7"/>
  <c r="O57" i="7"/>
  <c r="M57" i="7"/>
  <c r="L57" i="7"/>
  <c r="S56" i="7"/>
  <c r="R56" i="7"/>
  <c r="P56" i="7"/>
  <c r="O56" i="7"/>
  <c r="M56" i="7"/>
  <c r="L56" i="7"/>
  <c r="S55" i="7"/>
  <c r="R55" i="7"/>
  <c r="P55" i="7"/>
  <c r="O55" i="7"/>
  <c r="M55" i="7"/>
  <c r="L55" i="7"/>
  <c r="S54" i="7"/>
  <c r="R54" i="7"/>
  <c r="P54" i="7"/>
  <c r="O54" i="7"/>
  <c r="M54" i="7"/>
  <c r="L54" i="7"/>
  <c r="S53" i="7"/>
  <c r="R53" i="7"/>
  <c r="P53" i="7"/>
  <c r="O53" i="7"/>
  <c r="M53" i="7"/>
  <c r="L53" i="7"/>
  <c r="S52" i="7"/>
  <c r="R52" i="7"/>
  <c r="P52" i="7"/>
  <c r="O52" i="7"/>
  <c r="M52" i="7"/>
  <c r="L52" i="7"/>
  <c r="S51" i="7"/>
  <c r="R51" i="7"/>
  <c r="P51" i="7"/>
  <c r="O51" i="7"/>
  <c r="M51" i="7"/>
  <c r="L51" i="7"/>
  <c r="S50" i="7"/>
  <c r="R50" i="7"/>
  <c r="P50" i="7"/>
  <c r="O50" i="7"/>
  <c r="M50" i="7"/>
  <c r="L50" i="7"/>
  <c r="S49" i="7"/>
  <c r="R49" i="7"/>
  <c r="P49" i="7"/>
  <c r="O49" i="7"/>
  <c r="M49" i="7"/>
  <c r="L49" i="7"/>
  <c r="S48" i="7"/>
  <c r="R48" i="7"/>
  <c r="P48" i="7"/>
  <c r="O48" i="7"/>
  <c r="M48" i="7"/>
  <c r="L48" i="7"/>
  <c r="S47" i="7"/>
  <c r="R47" i="7"/>
  <c r="P47" i="7"/>
  <c r="O47" i="7"/>
  <c r="M47" i="7"/>
  <c r="L47" i="7"/>
  <c r="S46" i="7"/>
  <c r="R46" i="7"/>
  <c r="P46" i="7"/>
  <c r="O46" i="7"/>
  <c r="M46" i="7"/>
  <c r="L46" i="7"/>
  <c r="S45" i="7"/>
  <c r="R45" i="7"/>
  <c r="P45" i="7"/>
  <c r="O45" i="7"/>
  <c r="M45" i="7"/>
  <c r="L45" i="7"/>
  <c r="S44" i="7"/>
  <c r="R44" i="7"/>
  <c r="P44" i="7"/>
  <c r="O44" i="7"/>
  <c r="M44" i="7"/>
  <c r="L44" i="7"/>
  <c r="S43" i="7"/>
  <c r="R43" i="7"/>
  <c r="P43" i="7"/>
  <c r="O43" i="7"/>
  <c r="M43" i="7"/>
  <c r="L43" i="7"/>
  <c r="S42" i="7"/>
  <c r="R42" i="7"/>
  <c r="P42" i="7"/>
  <c r="O42" i="7"/>
  <c r="M42" i="7"/>
  <c r="L42" i="7"/>
  <c r="S41" i="7"/>
  <c r="R41" i="7"/>
  <c r="P41" i="7"/>
  <c r="O41" i="7"/>
  <c r="M41" i="7"/>
  <c r="L41" i="7"/>
  <c r="S40" i="7"/>
  <c r="R40" i="7"/>
  <c r="P40" i="7"/>
  <c r="O40" i="7"/>
  <c r="M40" i="7"/>
  <c r="L40" i="7"/>
  <c r="S39" i="7"/>
  <c r="R39" i="7"/>
  <c r="P39" i="7"/>
  <c r="O39" i="7"/>
  <c r="M39" i="7"/>
  <c r="L39" i="7"/>
  <c r="S38" i="7"/>
  <c r="R38" i="7"/>
  <c r="P38" i="7"/>
  <c r="O38" i="7"/>
  <c r="M38" i="7"/>
  <c r="L38" i="7"/>
  <c r="S37" i="7"/>
  <c r="R37" i="7"/>
  <c r="P37" i="7"/>
  <c r="O37" i="7"/>
  <c r="M37" i="7"/>
  <c r="L37" i="7"/>
  <c r="S36" i="7"/>
  <c r="R36" i="7"/>
  <c r="P36" i="7"/>
  <c r="O36" i="7"/>
  <c r="M36" i="7"/>
  <c r="L36" i="7"/>
  <c r="S35" i="7"/>
  <c r="R35" i="7"/>
  <c r="P35" i="7"/>
  <c r="O35" i="7"/>
  <c r="M35" i="7"/>
  <c r="L35" i="7"/>
  <c r="S34" i="7"/>
  <c r="R34" i="7"/>
  <c r="P34" i="7"/>
  <c r="O34" i="7"/>
  <c r="M34" i="7"/>
  <c r="L34" i="7"/>
  <c r="S33" i="7"/>
  <c r="R33" i="7"/>
  <c r="P33" i="7"/>
  <c r="O33" i="7"/>
  <c r="M33" i="7"/>
  <c r="L33" i="7"/>
  <c r="S32" i="7"/>
  <c r="R32" i="7"/>
  <c r="P32" i="7"/>
  <c r="O32" i="7"/>
  <c r="M32" i="7"/>
  <c r="L32" i="7"/>
  <c r="S31" i="7"/>
  <c r="R31" i="7"/>
  <c r="P31" i="7"/>
  <c r="O31" i="7"/>
  <c r="M31" i="7"/>
  <c r="L31" i="7"/>
  <c r="S30" i="7"/>
  <c r="R30" i="7"/>
  <c r="P30" i="7"/>
  <c r="O30" i="7"/>
  <c r="M30" i="7"/>
  <c r="L30" i="7"/>
  <c r="S29" i="7"/>
  <c r="R29" i="7"/>
  <c r="P29" i="7"/>
  <c r="O29" i="7"/>
  <c r="M29" i="7"/>
  <c r="L29" i="7"/>
  <c r="S28" i="7"/>
  <c r="R28" i="7"/>
  <c r="P28" i="7"/>
  <c r="O28" i="7"/>
  <c r="M28" i="7"/>
  <c r="L28" i="7"/>
  <c r="S27" i="7"/>
  <c r="R27" i="7"/>
  <c r="P27" i="7"/>
  <c r="O27" i="7"/>
  <c r="M27" i="7"/>
  <c r="L27" i="7"/>
  <c r="S26" i="7"/>
  <c r="R26" i="7"/>
  <c r="P26" i="7"/>
  <c r="O26" i="7"/>
  <c r="M26" i="7"/>
  <c r="L26" i="7"/>
  <c r="S25" i="7"/>
  <c r="R25" i="7"/>
  <c r="P25" i="7"/>
  <c r="O25" i="7"/>
  <c r="M25" i="7"/>
  <c r="L25" i="7"/>
  <c r="S24" i="7"/>
  <c r="R24" i="7"/>
  <c r="P24" i="7"/>
  <c r="O24" i="7"/>
  <c r="M24" i="7"/>
  <c r="L24" i="7"/>
  <c r="S23" i="7"/>
  <c r="R23" i="7"/>
  <c r="P23" i="7"/>
  <c r="O23" i="7"/>
  <c r="M23" i="7"/>
  <c r="L23" i="7"/>
  <c r="S22" i="7"/>
  <c r="R22" i="7"/>
  <c r="P22" i="7"/>
  <c r="O22" i="7"/>
  <c r="M22" i="7"/>
  <c r="L22" i="7"/>
  <c r="S21" i="7"/>
  <c r="R21" i="7"/>
  <c r="P21" i="7"/>
  <c r="O21" i="7"/>
  <c r="M21" i="7"/>
  <c r="L21" i="7"/>
  <c r="S20" i="7"/>
  <c r="R20" i="7"/>
  <c r="P20" i="7"/>
  <c r="O20" i="7"/>
  <c r="M20" i="7"/>
  <c r="L20" i="7"/>
  <c r="S19" i="7"/>
  <c r="R19" i="7"/>
  <c r="P19" i="7"/>
  <c r="O19" i="7"/>
  <c r="M19" i="7"/>
  <c r="L19" i="7"/>
  <c r="S18" i="7"/>
  <c r="R18" i="7"/>
  <c r="P18" i="7"/>
  <c r="O18" i="7"/>
  <c r="F101" i="11"/>
  <c r="D101" i="11"/>
  <c r="F100" i="11"/>
  <c r="D100" i="11"/>
  <c r="F99" i="11"/>
  <c r="D99" i="11"/>
  <c r="F98" i="11"/>
  <c r="D98" i="11"/>
  <c r="F97" i="11"/>
  <c r="D97" i="11"/>
  <c r="F96" i="11"/>
  <c r="D96" i="11"/>
  <c r="F95" i="11"/>
  <c r="D95" i="11"/>
  <c r="F94" i="11"/>
  <c r="D94" i="11"/>
  <c r="F93" i="11"/>
  <c r="D93" i="11"/>
  <c r="F92" i="11"/>
  <c r="D92" i="11"/>
  <c r="F91" i="11"/>
  <c r="D91" i="11"/>
  <c r="F90" i="11"/>
  <c r="D90" i="11"/>
  <c r="F89" i="11"/>
  <c r="D89" i="11"/>
  <c r="F88" i="11"/>
  <c r="D88" i="11"/>
  <c r="F87" i="11"/>
  <c r="D87" i="11"/>
  <c r="F86" i="11"/>
  <c r="D86" i="11"/>
  <c r="F85" i="11"/>
  <c r="D85" i="11"/>
  <c r="F84" i="11"/>
  <c r="D84" i="11"/>
  <c r="F83" i="11"/>
  <c r="D83" i="11"/>
  <c r="F82" i="11"/>
  <c r="D82" i="11"/>
  <c r="F81" i="11"/>
  <c r="D81" i="11"/>
  <c r="F80" i="11"/>
  <c r="D80" i="11"/>
  <c r="F79" i="11"/>
  <c r="D79" i="11"/>
  <c r="F78" i="11"/>
  <c r="D78" i="11"/>
  <c r="F77" i="11"/>
  <c r="D77" i="11"/>
  <c r="F76" i="11"/>
  <c r="D76" i="11"/>
  <c r="F75" i="11"/>
  <c r="D75" i="11"/>
  <c r="F74" i="11"/>
  <c r="D74" i="11"/>
  <c r="F73" i="11"/>
  <c r="D73" i="11"/>
  <c r="F72" i="11"/>
  <c r="D72" i="11"/>
  <c r="F71" i="11"/>
  <c r="D71" i="11"/>
  <c r="F69" i="11"/>
  <c r="F70" i="11"/>
  <c r="D69" i="11"/>
  <c r="D70" i="11"/>
  <c r="F68" i="11"/>
  <c r="D68" i="11"/>
  <c r="F67" i="11"/>
  <c r="D67" i="11"/>
  <c r="F66" i="11"/>
  <c r="D66" i="11"/>
  <c r="F65" i="11"/>
  <c r="D65" i="11"/>
  <c r="F64" i="11"/>
  <c r="D64" i="11"/>
  <c r="F63" i="11"/>
  <c r="D63" i="11"/>
  <c r="F62" i="11"/>
  <c r="D62" i="11"/>
  <c r="F61" i="11"/>
  <c r="D61" i="11"/>
  <c r="F53" i="11"/>
  <c r="D53" i="11"/>
  <c r="F52" i="11"/>
  <c r="D52" i="11"/>
  <c r="F51" i="11"/>
  <c r="D51" i="11"/>
  <c r="F50" i="11"/>
  <c r="D50" i="11"/>
  <c r="F49" i="11"/>
  <c r="D49" i="11"/>
  <c r="F48" i="11"/>
  <c r="D48" i="11"/>
  <c r="F47" i="11"/>
  <c r="D47" i="11"/>
  <c r="F46" i="11"/>
  <c r="D46" i="11"/>
  <c r="F45" i="11"/>
  <c r="D45" i="11"/>
  <c r="F44" i="11"/>
  <c r="D44" i="11"/>
  <c r="F43" i="11"/>
  <c r="D43" i="11"/>
  <c r="F42" i="11"/>
  <c r="D42" i="11"/>
  <c r="F41" i="11"/>
  <c r="D41" i="11"/>
  <c r="F40" i="11"/>
  <c r="D40" i="11"/>
  <c r="F39" i="11"/>
  <c r="D39" i="11"/>
  <c r="F38" i="11"/>
  <c r="D38" i="11"/>
  <c r="F37" i="11"/>
  <c r="D37" i="11"/>
  <c r="F36" i="11"/>
  <c r="D36" i="11"/>
  <c r="F35" i="11"/>
  <c r="D35" i="11"/>
  <c r="F34" i="11"/>
  <c r="D34" i="11"/>
  <c r="F33" i="11"/>
  <c r="D33" i="11"/>
  <c r="F32" i="11"/>
  <c r="D32" i="11"/>
  <c r="F31" i="11"/>
  <c r="D31" i="11"/>
  <c r="F30" i="11"/>
  <c r="D30" i="11"/>
  <c r="F29" i="11"/>
  <c r="D29" i="11"/>
  <c r="F28" i="11"/>
  <c r="D28" i="11"/>
  <c r="F27" i="11"/>
  <c r="D27" i="11"/>
  <c r="F26" i="11"/>
  <c r="D26" i="11"/>
  <c r="F25" i="11"/>
  <c r="D25" i="11"/>
  <c r="F24" i="11"/>
  <c r="D24" i="11"/>
  <c r="F23" i="11"/>
  <c r="D23" i="11"/>
  <c r="F22" i="11"/>
  <c r="D22" i="11"/>
  <c r="F21" i="11"/>
  <c r="D21" i="11"/>
  <c r="F20" i="11"/>
  <c r="D20" i="11"/>
  <c r="F19" i="11"/>
  <c r="D19" i="11"/>
  <c r="F18" i="11"/>
  <c r="D18" i="11"/>
  <c r="F17" i="11"/>
  <c r="D17" i="11"/>
  <c r="F16" i="11"/>
  <c r="D16" i="11"/>
  <c r="F15" i="11"/>
  <c r="D15" i="11"/>
  <c r="F14" i="11"/>
  <c r="D14" i="11"/>
  <c r="F13" i="11"/>
  <c r="D13" i="11"/>
  <c r="F12" i="11"/>
  <c r="D12" i="11"/>
  <c r="F11" i="11"/>
  <c r="D11" i="11"/>
  <c r="F101" i="10"/>
  <c r="D101" i="10"/>
  <c r="F100" i="10"/>
  <c r="D100" i="10"/>
  <c r="F99" i="10"/>
  <c r="D99" i="10"/>
  <c r="F98" i="10"/>
  <c r="D98" i="10"/>
  <c r="F97" i="10"/>
  <c r="D97" i="10"/>
  <c r="F96" i="10"/>
  <c r="D96" i="10"/>
  <c r="F95" i="10"/>
  <c r="D95" i="10"/>
  <c r="F94" i="10"/>
  <c r="D94" i="10"/>
  <c r="F93" i="10"/>
  <c r="D93" i="10"/>
  <c r="F92" i="10"/>
  <c r="D92" i="10"/>
  <c r="F91" i="10"/>
  <c r="D91" i="10"/>
  <c r="F90" i="10"/>
  <c r="D90" i="10"/>
  <c r="F89" i="10"/>
  <c r="D89" i="10"/>
  <c r="F88" i="10"/>
  <c r="D88" i="10"/>
  <c r="F87" i="10"/>
  <c r="D87" i="10"/>
  <c r="F86" i="10"/>
  <c r="D86" i="10"/>
  <c r="F85" i="10"/>
  <c r="D85" i="10"/>
  <c r="F84" i="10"/>
  <c r="D84" i="10"/>
  <c r="F83" i="10"/>
  <c r="D83" i="10"/>
  <c r="F82" i="10"/>
  <c r="D82" i="10"/>
  <c r="F81" i="10"/>
  <c r="D81" i="10"/>
  <c r="F80" i="10"/>
  <c r="D80" i="10"/>
  <c r="F79" i="10"/>
  <c r="D79" i="10"/>
  <c r="F78" i="10"/>
  <c r="D78" i="10"/>
  <c r="F77" i="10"/>
  <c r="D77" i="10"/>
  <c r="F76" i="10"/>
  <c r="D76" i="10"/>
  <c r="F75" i="10"/>
  <c r="D75" i="10"/>
  <c r="F74" i="10"/>
  <c r="D74" i="10"/>
  <c r="F73" i="10"/>
  <c r="D73" i="10"/>
  <c r="F72" i="10"/>
  <c r="D72" i="10"/>
  <c r="F71" i="10"/>
  <c r="D71" i="10"/>
  <c r="F69" i="10"/>
  <c r="F70" i="10"/>
  <c r="D69" i="10"/>
  <c r="D70" i="10"/>
  <c r="F68" i="10"/>
  <c r="D68" i="10"/>
  <c r="F67" i="10"/>
  <c r="D67" i="10"/>
  <c r="F66" i="10"/>
  <c r="D66" i="10"/>
  <c r="F65" i="10"/>
  <c r="D65" i="10"/>
  <c r="F64" i="10"/>
  <c r="D64" i="10"/>
  <c r="F63" i="10"/>
  <c r="D63" i="10"/>
  <c r="F62" i="10"/>
  <c r="D62" i="10"/>
  <c r="F61" i="10"/>
  <c r="D61" i="10"/>
  <c r="F53" i="10"/>
  <c r="D53" i="10"/>
  <c r="F52" i="10"/>
  <c r="D52" i="10"/>
  <c r="F51" i="10"/>
  <c r="D51" i="10"/>
  <c r="F50" i="10"/>
  <c r="D50" i="10"/>
  <c r="F49" i="10"/>
  <c r="D49" i="10"/>
  <c r="F48" i="10"/>
  <c r="D48" i="10"/>
  <c r="F47" i="10"/>
  <c r="D47" i="10"/>
  <c r="F46" i="10"/>
  <c r="D46" i="10"/>
  <c r="F45" i="10"/>
  <c r="D45" i="10"/>
  <c r="F44" i="10"/>
  <c r="D44" i="10"/>
  <c r="F43" i="10"/>
  <c r="D43" i="10"/>
  <c r="F42" i="10"/>
  <c r="D42" i="10"/>
  <c r="F41" i="10"/>
  <c r="D41" i="10"/>
  <c r="F40" i="10"/>
  <c r="D40" i="10"/>
  <c r="F39" i="10"/>
  <c r="D39" i="10"/>
  <c r="F38" i="10"/>
  <c r="D38" i="10"/>
  <c r="F37" i="10"/>
  <c r="D37" i="10"/>
  <c r="F36" i="10"/>
  <c r="D36" i="10"/>
  <c r="F35" i="10"/>
  <c r="D35" i="10"/>
  <c r="F34" i="10"/>
  <c r="D34" i="10"/>
  <c r="F33" i="10"/>
  <c r="D33" i="10"/>
  <c r="F32" i="10"/>
  <c r="D32" i="10"/>
  <c r="F31" i="10"/>
  <c r="D31" i="10"/>
  <c r="F30" i="10"/>
  <c r="D30" i="10"/>
  <c r="F29" i="10"/>
  <c r="D29" i="10"/>
  <c r="F28" i="10"/>
  <c r="D28" i="10"/>
  <c r="F27" i="10"/>
  <c r="D27" i="10"/>
  <c r="F26" i="10"/>
  <c r="D26" i="10"/>
  <c r="F25" i="10"/>
  <c r="D25" i="10"/>
  <c r="F24" i="10"/>
  <c r="D24" i="10"/>
  <c r="F23" i="10"/>
  <c r="D23" i="10"/>
  <c r="F22" i="10"/>
  <c r="D22" i="10"/>
  <c r="F21" i="10"/>
  <c r="D21" i="10"/>
  <c r="F20" i="10"/>
  <c r="D20" i="10"/>
  <c r="F19" i="10"/>
  <c r="D19" i="10"/>
  <c r="F18" i="10"/>
  <c r="D18" i="10"/>
  <c r="F17" i="10"/>
  <c r="D17" i="10"/>
  <c r="F16" i="10"/>
  <c r="D16" i="10"/>
  <c r="F15" i="10"/>
  <c r="D15" i="10"/>
  <c r="F14" i="10"/>
  <c r="D14" i="10"/>
  <c r="F13" i="10"/>
  <c r="D13" i="10"/>
  <c r="F12" i="10"/>
  <c r="D12" i="10"/>
  <c r="F11" i="10"/>
  <c r="D11" i="10"/>
  <c r="Y68" i="7"/>
  <c r="X68" i="7"/>
  <c r="Y18" i="7"/>
  <c r="X18" i="7"/>
  <c r="G67" i="7"/>
  <c r="C67" i="7"/>
  <c r="M18" i="7"/>
  <c r="L18" i="7"/>
  <c r="F67" i="7"/>
  <c r="E67" i="7"/>
  <c r="D67" i="7"/>
  <c r="J67" i="7"/>
  <c r="I67" i="7"/>
  <c r="H67" i="7"/>
  <c r="J17" i="7"/>
  <c r="I17" i="7"/>
  <c r="H17" i="7"/>
  <c r="G17" i="7"/>
  <c r="D69" i="5"/>
  <c r="D70" i="5"/>
  <c r="F69" i="5"/>
  <c r="F70" i="5"/>
  <c r="D66" i="5"/>
  <c r="D101" i="5"/>
  <c r="F62" i="5"/>
  <c r="F63" i="5"/>
  <c r="F64" i="5"/>
  <c r="F65" i="5"/>
  <c r="F66" i="5"/>
  <c r="F67" i="5"/>
  <c r="F68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61" i="5"/>
  <c r="D62" i="5"/>
  <c r="D63" i="5"/>
  <c r="D64" i="5"/>
  <c r="D65" i="5"/>
  <c r="D67" i="5"/>
  <c r="D68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61" i="5"/>
  <c r="F17" i="5"/>
  <c r="F12" i="5"/>
  <c r="F13" i="5"/>
  <c r="F14" i="5"/>
  <c r="F15" i="5"/>
  <c r="F16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11" i="5"/>
  <c r="B4" i="4"/>
  <c r="B2" i="4"/>
  <c r="B4" i="3"/>
  <c r="B2" i="3"/>
</calcChain>
</file>

<file path=xl/sharedStrings.xml><?xml version="1.0" encoding="utf-8"?>
<sst xmlns="http://schemas.openxmlformats.org/spreadsheetml/2006/main" count="723" uniqueCount="142">
  <si>
    <t>AER Final Decision</t>
  </si>
  <si>
    <t>2016–17</t>
  </si>
  <si>
    <t>2017–18</t>
  </si>
  <si>
    <t>2018–19</t>
  </si>
  <si>
    <t>2015–16</t>
  </si>
  <si>
    <t>Control  Mechanism:</t>
  </si>
  <si>
    <t>Calculated CPI:</t>
  </si>
  <si>
    <t>CPI</t>
  </si>
  <si>
    <t>Endeavour Energy</t>
  </si>
  <si>
    <t>2015-16</t>
  </si>
  <si>
    <t>Public Lighting Price Cap Compliance Model</t>
  </si>
  <si>
    <t>Public Lighting (2015-16)</t>
  </si>
  <si>
    <t>16-25          Attachment 16 – Alternative control services | Endeavour Energy Final decision 2015–19</t>
  </si>
  <si>
    <t>2015-16 Public Lighting Price Listing</t>
  </si>
  <si>
    <t>1 x 20 W Fluorescent</t>
  </si>
  <si>
    <t>2 x 20 W Fluorescent</t>
  </si>
  <si>
    <t>4 x 20 W Fluorescent</t>
  </si>
  <si>
    <t>2 x 14 W Fluorescent</t>
  </si>
  <si>
    <t>2 x 24 W Fluorescent</t>
  </si>
  <si>
    <t>1 x 40 W Fluorescent</t>
  </si>
  <si>
    <t>2 x 40 W Fluorescent</t>
  </si>
  <si>
    <t>1 x 42 W Fluorescent</t>
  </si>
  <si>
    <t>50W Mercury</t>
  </si>
  <si>
    <t>80W Mercury</t>
  </si>
  <si>
    <t>125W Mercury</t>
  </si>
  <si>
    <t>250W Mercury</t>
  </si>
  <si>
    <t>2 x 250W Mercury</t>
  </si>
  <si>
    <t>400 W Mercury</t>
  </si>
  <si>
    <t>50W Sodium</t>
  </si>
  <si>
    <t>70W Sodium</t>
  </si>
  <si>
    <t>90W Sodium</t>
  </si>
  <si>
    <t>100W Sodium</t>
  </si>
  <si>
    <t>120W Sodium</t>
  </si>
  <si>
    <t>150W Sodium</t>
  </si>
  <si>
    <t>250W Sodium</t>
  </si>
  <si>
    <t>2 x 250W Sodium</t>
  </si>
  <si>
    <t>310W Sodium</t>
  </si>
  <si>
    <t>400 W Sodium</t>
  </si>
  <si>
    <t>2 x 400 W Sodium</t>
  </si>
  <si>
    <t>4 x 600W Sodium</t>
  </si>
  <si>
    <t>60 W Incandescent</t>
  </si>
  <si>
    <t>100 W Incandescent</t>
  </si>
  <si>
    <t>500 W Incandescent</t>
  </si>
  <si>
    <t>100 W Metal Halide</t>
  </si>
  <si>
    <t>150 W Metal Halide</t>
  </si>
  <si>
    <t>250 W Metal Halide</t>
  </si>
  <si>
    <t>2 x 250 W Metal Halide</t>
  </si>
  <si>
    <t>400 W Metal Halide</t>
  </si>
  <si>
    <t>2 x 400 W Metal Halide</t>
  </si>
  <si>
    <t>1000 W Metal Halide</t>
  </si>
  <si>
    <t>600 W Sodium</t>
  </si>
  <si>
    <t>Pole mounting bracket minor (&lt;=3m)</t>
  </si>
  <si>
    <t>Pole mounting bracket major (&gt;3m)</t>
  </si>
  <si>
    <t>Outreach Minor (&lt;=2m)</t>
  </si>
  <si>
    <t>Outreach Major (&gt;2m)</t>
  </si>
  <si>
    <t>Minor Column (&lt;=9)</t>
  </si>
  <si>
    <t>Major Column (&gt;=9)</t>
  </si>
  <si>
    <t>(ex GST)</t>
  </si>
  <si>
    <t xml:space="preserve">Tariff Class 3 </t>
  </si>
  <si>
    <t>2x14W Energy Efficient Fluro - STD</t>
  </si>
  <si>
    <t>2x24W Energy Efficient Fluro - STD</t>
  </si>
  <si>
    <t>1x42W Compact Fluorescent - STD</t>
  </si>
  <si>
    <t>50W Mercury - STANDARD</t>
  </si>
  <si>
    <t>80W Mercury - STANDARD</t>
  </si>
  <si>
    <t>70W Sodium - STANDARD</t>
  </si>
  <si>
    <t>100W Sodium - STANDARD</t>
  </si>
  <si>
    <t>100W Metal Halide - STANDARD</t>
  </si>
  <si>
    <t>25W LED</t>
  </si>
  <si>
    <t>Suburban 70W HPS c/w D2 PECB - STD</t>
  </si>
  <si>
    <t>150W Sodium - STANDARD</t>
  </si>
  <si>
    <t>150W Metal Halide - STANDARD</t>
  </si>
  <si>
    <t>250W Sodium - STANDARD</t>
  </si>
  <si>
    <t>250W Metal Halide - STANDARD</t>
  </si>
  <si>
    <t>400W Sodium - STANDARD</t>
  </si>
  <si>
    <t>80W Mercury - AEROSCREEN</t>
  </si>
  <si>
    <t>Urban A/Screen 42W CFL c/w D2 PECB</t>
  </si>
  <si>
    <t>150W Sodium - AEROSCREEN</t>
  </si>
  <si>
    <t>150W Metal Halide - AEROSCREEN</t>
  </si>
  <si>
    <t>250W Sodium (w/o PECB) - AEROSCREEN</t>
  </si>
  <si>
    <t>250W Metal Halide - AEROSCREEN</t>
  </si>
  <si>
    <t>400W Sodium - AEROSCREEN</t>
  </si>
  <si>
    <t>400W Metal Halide - AEROSCREEN</t>
  </si>
  <si>
    <t>Roadster A/Screen 100W HPS c/w PECB</t>
  </si>
  <si>
    <t>80W Mercury - POST TOP</t>
  </si>
  <si>
    <t>B2001 42WCFL c/w D2 PECB green - PT</t>
  </si>
  <si>
    <t>250W Sodium - FLOODLIGHT</t>
  </si>
  <si>
    <t>250W Metal Halide - FLOODLIGHT</t>
  </si>
  <si>
    <t>400W Sodium - FLOODLIGHT</t>
  </si>
  <si>
    <t>400W Metal Halide - FLOODLIGHT</t>
  </si>
  <si>
    <t>150W Sodium - FLOODLIGHT</t>
  </si>
  <si>
    <t>150W Metal Halide - FLOODLIGHT</t>
  </si>
  <si>
    <t>Bracket - Minor &lt;=3m</t>
  </si>
  <si>
    <t>Bracket - Major &gt;3m</t>
  </si>
  <si>
    <t>Outreach - Minor &lt;=2m</t>
  </si>
  <si>
    <t>Outreach - Major &gt;2m</t>
  </si>
  <si>
    <t>Pole (Wood) - Minor - DEDICATED SL &lt;=11m</t>
  </si>
  <si>
    <t>Pole (Wood) - Major - DEDICATED SL &gt;11m</t>
  </si>
  <si>
    <t>Column (Steel) - Minor &lt;=9m</t>
  </si>
  <si>
    <t>Column (Steel) - Major &gt;9m</t>
  </si>
  <si>
    <t xml:space="preserve">Tariff Class 4 </t>
  </si>
  <si>
    <t>Price Cap Compliance - Public Lighting Prices (Class 3 &amp; 4)</t>
  </si>
  <si>
    <t>Price Cap Compliance - Public Lighting Prices (Class 1 &amp; 2)</t>
  </si>
  <si>
    <t>Tariff Class 1</t>
  </si>
  <si>
    <t>Tariff Class 2</t>
  </si>
  <si>
    <t>Source: AER Final Decision, Appendix A.2, Table 16.20</t>
  </si>
  <si>
    <t>Public Lighting Prices (Class 1 &amp; 2)</t>
  </si>
  <si>
    <t>Public Lighting Prices (Class 3 &amp; 4)</t>
  </si>
  <si>
    <t>(inc GST)</t>
  </si>
  <si>
    <t>22W LED (StreetLED18)</t>
  </si>
  <si>
    <t>&lt;--- New Tariff effective 1 July 2015</t>
  </si>
  <si>
    <t>&lt;--- Obsolete (discontinued light type)</t>
  </si>
  <si>
    <t>25W LED (StreetLED25)</t>
  </si>
  <si>
    <t>n/a</t>
  </si>
  <si>
    <t>2016-17</t>
  </si>
  <si>
    <t>2017-18</t>
  </si>
  <si>
    <t>2018-19</t>
  </si>
  <si>
    <t>X Factor</t>
  </si>
  <si>
    <t>Estimated CPI</t>
  </si>
  <si>
    <t>Public Lighting Prices</t>
  </si>
  <si>
    <t>Tariff Class 1 (ex GST) 2015-16</t>
  </si>
  <si>
    <t>Tariff Class 2 (ex GST) 2015-16</t>
  </si>
  <si>
    <t>2016-17 Public Lighting Price Listing</t>
  </si>
  <si>
    <t>Tariff Class 1 (ex GST) 2016-17</t>
  </si>
  <si>
    <t>Tariff Class 2 (ex GST) 2016-17</t>
  </si>
  <si>
    <t>Published Prices</t>
  </si>
  <si>
    <t>Agree to 2015-16</t>
  </si>
  <si>
    <t>Agree to 2016-17</t>
  </si>
  <si>
    <t>Actuals</t>
  </si>
  <si>
    <t>Agree to 2017-18</t>
  </si>
  <si>
    <t>Agree to 2018-19</t>
  </si>
  <si>
    <t>Indicative 2018-19 Public Lighting Price Listing</t>
  </si>
  <si>
    <t>Tariff Class 1 (ex GST) 2017-18</t>
  </si>
  <si>
    <t>Tariff Class 2 (ex GST) 2017-18</t>
  </si>
  <si>
    <t>Tariff Class 1 (ex GST) 2018-19</t>
  </si>
  <si>
    <t>Tariff Class 2 (ex GST) 2018-19</t>
  </si>
  <si>
    <t>2015-16 ($)</t>
  </si>
  <si>
    <t xml:space="preserve"> ($ excl GST)</t>
  </si>
  <si>
    <t>($ excl GST)</t>
  </si>
  <si>
    <t>Proposed</t>
  </si>
  <si>
    <t>AER Approved Prices</t>
  </si>
  <si>
    <t>2017-18 Public Lighting Price Listing</t>
  </si>
  <si>
    <t>2018-19 Network Pricing Proposal (March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</si>
</sst>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[$-C09]dd\-mmm\-yy;@"/>
    <numFmt numFmtId="167" formatCode="0.0%"/>
    <numFmt numFmtId="168" formatCode="#,##0.000"/>
    <numFmt numFmtId="169" formatCode="&quot;$&quot;#,##0.00"/>
    <numFmt numFmtId="170" formatCode="&quot;$&quot;#,##0.000"/>
  </numFmts>
  <fonts count="22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  <scheme val="minor"/>
    </font>
    <font>
      <b/>
      <sz val="16"/>
      <color theme="1"/>
      <name val="Arial"/>
      <family val="2"/>
    </font>
    <font>
      <sz val="9"/>
      <color rgb="FF076A92"/>
      <name val="Arial"/>
      <family val="2"/>
    </font>
    <font>
      <b/>
      <sz val="12"/>
      <color rgb="FF076A92"/>
      <name val="Arial"/>
      <family val="2"/>
    </font>
    <font>
      <b/>
      <sz val="8"/>
      <color rgb="FFFFFFFF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0"/>
      <name val="Arial"/>
      <family val="2"/>
    </font>
    <font>
      <b/>
      <sz val="10"/>
      <color rgb="FFFFFFFF"/>
      <name val="Arial"/>
      <family val="2"/>
    </font>
    <font>
      <b/>
      <sz val="11"/>
      <color rgb="FFFFFFFF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1"/>
      <color rgb="FFFF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365F9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546670"/>
        <bgColor indexed="64"/>
      </patternFill>
    </fill>
    <fill>
      <patternFill patternType="solid">
        <fgColor rgb="FFD7DDE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75868F"/>
        <bgColor indexed="64"/>
      </patternFill>
    </fill>
    <fill>
      <patternFill patternType="solid">
        <fgColor theme="2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365F9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9" fontId="3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/>
    <xf numFmtId="0" fontId="1" fillId="0" borderId="0"/>
    <xf numFmtId="0" fontId="4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6" fillId="2" borderId="1" applyNumberFormat="0" applyFont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9">
    <xf numFmtId="0" fontId="0" fillId="0" borderId="0" xfId="0"/>
    <xf numFmtId="0" fontId="1" fillId="3" borderId="0" xfId="0" applyFont="1" applyFill="1"/>
    <xf numFmtId="0" fontId="7" fillId="3" borderId="0" xfId="0" applyFont="1" applyFill="1"/>
    <xf numFmtId="0" fontId="0" fillId="3" borderId="0" xfId="0" applyFill="1"/>
    <xf numFmtId="167" fontId="1" fillId="3" borderId="0" xfId="1" applyNumberFormat="1" applyFont="1" applyFill="1" applyAlignment="1">
      <alignment horizontal="center"/>
    </xf>
    <xf numFmtId="0" fontId="1" fillId="3" borderId="0" xfId="0" quotePrefix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0" fillId="4" borderId="0" xfId="0" applyFont="1" applyFill="1" applyAlignment="1">
      <alignment horizontal="right" vertical="center" wrapText="1"/>
    </xf>
    <xf numFmtId="0" fontId="2" fillId="5" borderId="0" xfId="0" applyFont="1" applyFill="1"/>
    <xf numFmtId="0" fontId="11" fillId="5" borderId="0" xfId="0" applyFont="1" applyFill="1"/>
    <xf numFmtId="167" fontId="11" fillId="5" borderId="0" xfId="1" applyNumberFormat="1" applyFont="1" applyFill="1" applyAlignment="1">
      <alignment horizontal="center"/>
    </xf>
    <xf numFmtId="0" fontId="13" fillId="3" borderId="0" xfId="0" applyFont="1" applyFill="1"/>
    <xf numFmtId="0" fontId="15" fillId="3" borderId="0" xfId="0" applyFont="1" applyFill="1"/>
    <xf numFmtId="0" fontId="16" fillId="7" borderId="0" xfId="0" applyFont="1" applyFill="1"/>
    <xf numFmtId="0" fontId="12" fillId="7" borderId="0" xfId="0" applyFont="1" applyFill="1"/>
    <xf numFmtId="0" fontId="2" fillId="3" borderId="0" xfId="0" applyFont="1" applyFill="1"/>
    <xf numFmtId="0" fontId="11" fillId="3" borderId="0" xfId="0" applyFont="1" applyFill="1"/>
    <xf numFmtId="167" fontId="11" fillId="3" borderId="0" xfId="1" applyNumberFormat="1" applyFont="1" applyFill="1" applyAlignment="1">
      <alignment horizontal="center"/>
    </xf>
    <xf numFmtId="0" fontId="0" fillId="9" borderId="0" xfId="0" applyFill="1"/>
    <xf numFmtId="0" fontId="14" fillId="9" borderId="0" xfId="0" applyFont="1" applyFill="1"/>
    <xf numFmtId="0" fontId="9" fillId="3" borderId="0" xfId="0" applyFont="1" applyFill="1" applyBorder="1" applyAlignment="1">
      <alignment vertical="center"/>
    </xf>
    <xf numFmtId="0" fontId="0" fillId="3" borderId="0" xfId="0" applyFill="1" applyBorder="1"/>
    <xf numFmtId="0" fontId="10" fillId="3" borderId="0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horizontal="right" vertical="center" wrapText="1"/>
    </xf>
    <xf numFmtId="0" fontId="5" fillId="3" borderId="0" xfId="0" applyFont="1" applyFill="1" applyBorder="1" applyAlignment="1">
      <alignment horizontal="right" vertical="center" wrapText="1"/>
    </xf>
    <xf numFmtId="0" fontId="5" fillId="3" borderId="0" xfId="0" applyFont="1" applyFill="1" applyBorder="1" applyAlignment="1">
      <alignment vertical="center" wrapText="1"/>
    </xf>
    <xf numFmtId="2" fontId="5" fillId="3" borderId="0" xfId="0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vertical="center"/>
    </xf>
    <xf numFmtId="0" fontId="17" fillId="4" borderId="0" xfId="0" applyFont="1" applyFill="1" applyAlignment="1">
      <alignment vertical="center"/>
    </xf>
    <xf numFmtId="0" fontId="17" fillId="4" borderId="0" xfId="0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1" fillId="6" borderId="0" xfId="0" applyFont="1" applyFill="1" applyAlignment="1">
      <alignment vertical="center"/>
    </xf>
    <xf numFmtId="0" fontId="1" fillId="6" borderId="2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2" fontId="1" fillId="6" borderId="0" xfId="0" applyNumberFormat="1" applyFont="1" applyFill="1" applyAlignment="1">
      <alignment horizontal="right" vertical="center"/>
    </xf>
    <xf numFmtId="2" fontId="1" fillId="0" borderId="0" xfId="0" applyNumberFormat="1" applyFont="1" applyAlignment="1">
      <alignment horizontal="right" vertical="center"/>
    </xf>
    <xf numFmtId="2" fontId="1" fillId="0" borderId="2" xfId="0" applyNumberFormat="1" applyFont="1" applyBorder="1" applyAlignment="1">
      <alignment horizontal="right" vertical="center"/>
    </xf>
    <xf numFmtId="2" fontId="1" fillId="6" borderId="2" xfId="0" applyNumberFormat="1" applyFont="1" applyFill="1" applyBorder="1" applyAlignment="1">
      <alignment horizontal="right" vertical="center"/>
    </xf>
    <xf numFmtId="49" fontId="18" fillId="13" borderId="0" xfId="0" applyNumberFormat="1" applyFont="1" applyFill="1" applyAlignment="1">
      <alignment horizontal="right" vertical="center"/>
    </xf>
    <xf numFmtId="0" fontId="18" fillId="13" borderId="0" xfId="0" applyFont="1" applyFill="1" applyAlignment="1">
      <alignment horizontal="right" vertical="center" wrapText="1"/>
    </xf>
    <xf numFmtId="0" fontId="17" fillId="13" borderId="11" xfId="0" applyFont="1" applyFill="1" applyBorder="1" applyAlignment="1">
      <alignment horizontal="right" vertical="center"/>
    </xf>
    <xf numFmtId="0" fontId="17" fillId="13" borderId="3" xfId="0" applyFont="1" applyFill="1" applyBorder="1" applyAlignment="1">
      <alignment horizontal="center" vertical="center"/>
    </xf>
    <xf numFmtId="0" fontId="17" fillId="13" borderId="4" xfId="0" applyFont="1" applyFill="1" applyBorder="1" applyAlignment="1">
      <alignment horizontal="center" vertical="center"/>
    </xf>
    <xf numFmtId="0" fontId="17" fillId="13" borderId="5" xfId="0" applyFont="1" applyFill="1" applyBorder="1" applyAlignment="1">
      <alignment horizontal="center" vertical="center"/>
    </xf>
    <xf numFmtId="0" fontId="17" fillId="13" borderId="12" xfId="0" applyFont="1" applyFill="1" applyBorder="1" applyAlignment="1">
      <alignment horizontal="right" vertical="center"/>
    </xf>
    <xf numFmtId="0" fontId="17" fillId="13" borderId="6" xfId="0" applyFont="1" applyFill="1" applyBorder="1" applyAlignment="1">
      <alignment horizontal="center" vertical="center"/>
    </xf>
    <xf numFmtId="0" fontId="17" fillId="13" borderId="0" xfId="0" applyFont="1" applyFill="1" applyBorder="1" applyAlignment="1">
      <alignment horizontal="center" vertical="center"/>
    </xf>
    <xf numFmtId="0" fontId="17" fillId="13" borderId="7" xfId="0" applyFont="1" applyFill="1" applyBorder="1" applyAlignment="1">
      <alignment horizontal="center" vertical="center"/>
    </xf>
    <xf numFmtId="2" fontId="1" fillId="15" borderId="12" xfId="0" applyNumberFormat="1" applyFont="1" applyFill="1" applyBorder="1" applyAlignment="1">
      <alignment horizontal="left" vertical="center"/>
    </xf>
    <xf numFmtId="2" fontId="1" fillId="15" borderId="6" xfId="0" applyNumberFormat="1" applyFont="1" applyFill="1" applyBorder="1" applyAlignment="1">
      <alignment horizontal="right" vertical="center" indent="2"/>
    </xf>
    <xf numFmtId="2" fontId="1" fillId="15" borderId="0" xfId="0" applyNumberFormat="1" applyFont="1" applyFill="1" applyBorder="1" applyAlignment="1">
      <alignment horizontal="right" vertical="center" indent="2"/>
    </xf>
    <xf numFmtId="2" fontId="1" fillId="15" borderId="7" xfId="0" applyNumberFormat="1" applyFont="1" applyFill="1" applyBorder="1" applyAlignment="1">
      <alignment horizontal="right" vertical="center" indent="2"/>
    </xf>
    <xf numFmtId="2" fontId="1" fillId="15" borderId="13" xfId="0" applyNumberFormat="1" applyFont="1" applyFill="1" applyBorder="1" applyAlignment="1">
      <alignment horizontal="left" vertical="center"/>
    </xf>
    <xf numFmtId="2" fontId="1" fillId="15" borderId="8" xfId="0" applyNumberFormat="1" applyFont="1" applyFill="1" applyBorder="1" applyAlignment="1">
      <alignment horizontal="right" vertical="center" indent="2"/>
    </xf>
    <xf numFmtId="2" fontId="1" fillId="15" borderId="9" xfId="0" applyNumberFormat="1" applyFont="1" applyFill="1" applyBorder="1" applyAlignment="1">
      <alignment horizontal="right" vertical="center" indent="2"/>
    </xf>
    <xf numFmtId="2" fontId="1" fillId="15" borderId="10" xfId="0" applyNumberFormat="1" applyFont="1" applyFill="1" applyBorder="1" applyAlignment="1">
      <alignment horizontal="right" vertical="center" indent="2"/>
    </xf>
    <xf numFmtId="0" fontId="1" fillId="14" borderId="12" xfId="0" applyFont="1" applyFill="1" applyBorder="1" applyAlignment="1">
      <alignment vertical="center"/>
    </xf>
    <xf numFmtId="2" fontId="1" fillId="14" borderId="6" xfId="0" applyNumberFormat="1" applyFont="1" applyFill="1" applyBorder="1" applyAlignment="1">
      <alignment horizontal="right" vertical="center" indent="2"/>
    </xf>
    <xf numFmtId="2" fontId="1" fillId="14" borderId="0" xfId="0" applyNumberFormat="1" applyFont="1" applyFill="1" applyBorder="1" applyAlignment="1">
      <alignment horizontal="right" vertical="center" indent="2"/>
    </xf>
    <xf numFmtId="2" fontId="1" fillId="14" borderId="7" xfId="0" applyNumberFormat="1" applyFont="1" applyFill="1" applyBorder="1" applyAlignment="1">
      <alignment horizontal="right" vertical="center" indent="2"/>
    </xf>
    <xf numFmtId="10" fontId="0" fillId="14" borderId="0" xfId="1" applyNumberFormat="1" applyFont="1" applyFill="1"/>
    <xf numFmtId="2" fontId="0" fillId="3" borderId="0" xfId="0" applyNumberFormat="1" applyFill="1"/>
    <xf numFmtId="0" fontId="0" fillId="16" borderId="0" xfId="0" applyFill="1"/>
    <xf numFmtId="2" fontId="0" fillId="16" borderId="0" xfId="0" applyNumberFormat="1" applyFill="1"/>
    <xf numFmtId="4" fontId="0" fillId="3" borderId="0" xfId="0" applyNumberFormat="1" applyFill="1"/>
    <xf numFmtId="168" fontId="0" fillId="3" borderId="0" xfId="0" applyNumberFormat="1" applyFill="1"/>
    <xf numFmtId="0" fontId="20" fillId="9" borderId="0" xfId="0" applyFont="1" applyFill="1"/>
    <xf numFmtId="4" fontId="0" fillId="9" borderId="0" xfId="0" applyNumberFormat="1" applyFill="1"/>
    <xf numFmtId="168" fontId="0" fillId="9" borderId="0" xfId="0" applyNumberFormat="1" applyFill="1"/>
    <xf numFmtId="0" fontId="18" fillId="11" borderId="0" xfId="0" applyFont="1" applyFill="1" applyAlignment="1">
      <alignment horizontal="right" vertical="center"/>
    </xf>
    <xf numFmtId="4" fontId="18" fillId="11" borderId="0" xfId="0" applyNumberFormat="1" applyFont="1" applyFill="1" applyAlignment="1">
      <alignment horizontal="center" vertical="center"/>
    </xf>
    <xf numFmtId="168" fontId="18" fillId="17" borderId="0" xfId="0" applyNumberFormat="1" applyFont="1" applyFill="1" applyAlignment="1">
      <alignment horizontal="center" vertical="center"/>
    </xf>
    <xf numFmtId="2" fontId="0" fillId="12" borderId="0" xfId="0" applyNumberFormat="1" applyFont="1" applyFill="1" applyAlignment="1">
      <alignment horizontal="left" vertical="center"/>
    </xf>
    <xf numFmtId="0" fontId="0" fillId="0" borderId="0" xfId="0" applyFont="1" applyAlignment="1">
      <alignment vertical="center"/>
    </xf>
    <xf numFmtId="0" fontId="19" fillId="3" borderId="0" xfId="0" applyFont="1" applyFill="1" applyAlignment="1">
      <alignment horizontal="left"/>
    </xf>
    <xf numFmtId="0" fontId="14" fillId="3" borderId="0" xfId="0" applyFont="1" applyFill="1" applyAlignment="1">
      <alignment horizontal="center"/>
    </xf>
    <xf numFmtId="0" fontId="21" fillId="3" borderId="0" xfId="0" applyFont="1" applyFill="1" applyAlignment="1">
      <alignment horizontal="center"/>
    </xf>
    <xf numFmtId="10" fontId="0" fillId="8" borderId="0" xfId="0" applyNumberFormat="1" applyFill="1" applyAlignment="1">
      <alignment horizontal="right"/>
    </xf>
    <xf numFmtId="10" fontId="0" fillId="8" borderId="0" xfId="1" applyNumberFormat="1" applyFont="1" applyFill="1" applyAlignment="1">
      <alignment horizontal="right"/>
    </xf>
    <xf numFmtId="169" fontId="0" fillId="12" borderId="0" xfId="0" applyNumberFormat="1" applyFont="1" applyFill="1" applyAlignment="1">
      <alignment horizontal="right" vertical="center" indent="2"/>
    </xf>
    <xf numFmtId="169" fontId="0" fillId="10" borderId="0" xfId="0" applyNumberFormat="1" applyFont="1" applyFill="1" applyAlignment="1">
      <alignment horizontal="right" vertical="center" indent="2"/>
    </xf>
    <xf numFmtId="169" fontId="0" fillId="0" borderId="0" xfId="0" applyNumberFormat="1" applyFont="1" applyAlignment="1">
      <alignment horizontal="right" vertical="center" indent="2"/>
    </xf>
    <xf numFmtId="170" fontId="0" fillId="10" borderId="0" xfId="0" applyNumberFormat="1" applyFont="1" applyFill="1" applyAlignment="1">
      <alignment horizontal="right" vertical="center" indent="2"/>
    </xf>
    <xf numFmtId="170" fontId="0" fillId="0" borderId="0" xfId="0" applyNumberFormat="1" applyFont="1" applyAlignment="1">
      <alignment horizontal="right" vertical="center" indent="2"/>
    </xf>
    <xf numFmtId="168" fontId="21" fillId="9" borderId="0" xfId="0" applyNumberFormat="1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15" fillId="3" borderId="0" xfId="0" applyFont="1" applyFill="1" applyAlignment="1">
      <alignment vertical="center"/>
    </xf>
    <xf numFmtId="4" fontId="0" fillId="3" borderId="0" xfId="0" applyNumberFormat="1" applyFill="1" applyAlignment="1">
      <alignment vertical="center"/>
    </xf>
    <xf numFmtId="168" fontId="0" fillId="3" borderId="0" xfId="0" applyNumberFormat="1" applyFill="1" applyAlignment="1">
      <alignment vertical="center"/>
    </xf>
    <xf numFmtId="0" fontId="0" fillId="0" borderId="0" xfId="0" applyAlignment="1">
      <alignment vertical="center"/>
    </xf>
    <xf numFmtId="0" fontId="13" fillId="3" borderId="0" xfId="0" applyFont="1" applyFill="1" applyAlignment="1">
      <alignment vertical="center"/>
    </xf>
    <xf numFmtId="0" fontId="20" fillId="9" borderId="0" xfId="0" applyFont="1" applyFill="1" applyAlignment="1">
      <alignment vertical="center"/>
    </xf>
    <xf numFmtId="4" fontId="0" fillId="9" borderId="0" xfId="0" applyNumberFormat="1" applyFill="1" applyAlignment="1">
      <alignment vertical="center"/>
    </xf>
    <xf numFmtId="168" fontId="0" fillId="9" borderId="0" xfId="0" applyNumberFormat="1" applyFill="1" applyAlignment="1">
      <alignment vertical="center"/>
    </xf>
    <xf numFmtId="10" fontId="0" fillId="18" borderId="0" xfId="1" applyNumberFormat="1" applyFont="1" applyFill="1" applyAlignment="1">
      <alignment vertical="center"/>
    </xf>
    <xf numFmtId="0" fontId="5" fillId="3" borderId="0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vertical="center" wrapText="1"/>
    </xf>
    <xf numFmtId="0" fontId="17" fillId="13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23">
    <cellStyle name="Comma 2" xfId="3"/>
    <cellStyle name="Comma 2 2" xfId="4"/>
    <cellStyle name="Comma 3" xfId="5"/>
    <cellStyle name="Comma 4" xfId="6"/>
    <cellStyle name="Comma 5" xfId="7"/>
    <cellStyle name="Currency 2" xfId="8"/>
    <cellStyle name="Normal" xfId="0" builtinId="0"/>
    <cellStyle name="Normal 10" xfId="9"/>
    <cellStyle name="Normal 2" xfId="2"/>
    <cellStyle name="Normal 2 2" xfId="10"/>
    <cellStyle name="Normal 2 2 2" xfId="11"/>
    <cellStyle name="Normal 3" xfId="12"/>
    <cellStyle name="Normal 4" xfId="13"/>
    <cellStyle name="Normal 5" xfId="14"/>
    <cellStyle name="Normal 6" xfId="15"/>
    <cellStyle name="Normal 6 2" xfId="16"/>
    <cellStyle name="Normal 7" xfId="17"/>
    <cellStyle name="Normal 8" xfId="18"/>
    <cellStyle name="Normal 9" xfId="19"/>
    <cellStyle name="Note 2" xfId="20"/>
    <cellStyle name="Percent" xfId="1" builtinId="5"/>
    <cellStyle name="Percent 2" xfId="21"/>
    <cellStyle name="Percent 3" xfId="22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BED600"/>
      <color rgb="FFE8EA96"/>
      <color rgb="FFADC400"/>
      <color rgb="FFB7BB27"/>
      <color rgb="FFF0F1B9"/>
      <color rgb="FFEAECA4"/>
      <color rgb="FFCEEA00"/>
      <color rgb="FF687600"/>
      <color rgb="FF919420"/>
      <color rgb="FF8192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2</xdr:col>
      <xdr:colOff>321469</xdr:colOff>
      <xdr:row>33</xdr:row>
      <xdr:rowOff>8885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0031" y="1869281"/>
          <a:ext cx="5655469" cy="4473729"/>
        </a:xfrm>
        <a:prstGeom prst="rect">
          <a:avLst/>
        </a:prstGeom>
      </xdr:spPr>
    </xdr:pic>
    <xdr:clientData/>
  </xdr:twoCellAnchor>
  <xdr:twoCellAnchor editAs="oneCell">
    <xdr:from>
      <xdr:col>1</xdr:col>
      <xdr:colOff>11910</xdr:colOff>
      <xdr:row>33</xdr:row>
      <xdr:rowOff>11908</xdr:rowOff>
    </xdr:from>
    <xdr:to>
      <xdr:col>2</xdr:col>
      <xdr:colOff>47626</xdr:colOff>
      <xdr:row>39</xdr:row>
      <xdr:rowOff>37929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1941" y="6346033"/>
          <a:ext cx="5369716" cy="10975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166688</xdr:colOff>
      <xdr:row>1</xdr:row>
      <xdr:rowOff>71437</xdr:rowOff>
    </xdr:from>
    <xdr:to>
      <xdr:col>5</xdr:col>
      <xdr:colOff>1217772</xdr:colOff>
      <xdr:row>4</xdr:row>
      <xdr:rowOff>1429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6938" y="250031"/>
          <a:ext cx="2277428" cy="73961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178594</xdr:colOff>
      <xdr:row>1</xdr:row>
      <xdr:rowOff>91281</xdr:rowOff>
    </xdr:from>
    <xdr:to>
      <xdr:col>6</xdr:col>
      <xdr:colOff>3334</xdr:colOff>
      <xdr:row>4</xdr:row>
      <xdr:rowOff>21273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0269" y="177006"/>
          <a:ext cx="2205990" cy="66341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178594</xdr:colOff>
      <xdr:row>1</xdr:row>
      <xdr:rowOff>91281</xdr:rowOff>
    </xdr:from>
    <xdr:to>
      <xdr:col>6</xdr:col>
      <xdr:colOff>3334</xdr:colOff>
      <xdr:row>4</xdr:row>
      <xdr:rowOff>21273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0269" y="177006"/>
          <a:ext cx="2205990" cy="66341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178594</xdr:colOff>
      <xdr:row>1</xdr:row>
      <xdr:rowOff>91281</xdr:rowOff>
    </xdr:from>
    <xdr:to>
      <xdr:col>6</xdr:col>
      <xdr:colOff>3334</xdr:colOff>
      <xdr:row>4</xdr:row>
      <xdr:rowOff>21273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0269" y="272256"/>
          <a:ext cx="2282190" cy="73961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Endeavour Colour Theme">
  <a:themeElements>
    <a:clrScheme name="EE Corp Colours">
      <a:dk1>
        <a:srgbClr val="5E6A71"/>
      </a:dk1>
      <a:lt1>
        <a:sysClr val="window" lastClr="FFFFFF"/>
      </a:lt1>
      <a:dk2>
        <a:srgbClr val="DEEA7F"/>
      </a:dk2>
      <a:lt2>
        <a:srgbClr val="FFFFFF"/>
      </a:lt2>
      <a:accent1>
        <a:srgbClr val="BED600"/>
      </a:accent1>
      <a:accent2>
        <a:srgbClr val="F2AF00"/>
      </a:accent2>
      <a:accent3>
        <a:srgbClr val="9DBCAC"/>
      </a:accent3>
      <a:accent4>
        <a:srgbClr val="0094B3"/>
      </a:accent4>
      <a:accent5>
        <a:srgbClr val="5E6A71"/>
      </a:accent5>
      <a:accent6>
        <a:srgbClr val="DEEA7F"/>
      </a:accent6>
      <a:hlink>
        <a:srgbClr val="5E6A71"/>
      </a:hlink>
      <a:folHlink>
        <a:srgbClr val="9DBCAC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89"/>
  <sheetViews>
    <sheetView zoomScale="80" zoomScaleNormal="80" workbookViewId="0"/>
  </sheetViews>
  <sheetFormatPr defaultRowHeight="14.25" x14ac:dyDescent="0.2"/>
  <cols>
    <col min="1" max="1" width="3.25" style="3" customWidth="1"/>
    <col min="2" max="2" width="70" style="3" bestFit="1" customWidth="1"/>
    <col min="3" max="7" width="13" style="3" customWidth="1"/>
    <col min="8" max="16384" width="9" style="3"/>
  </cols>
  <sheetData>
    <row r="2" spans="2:7" ht="26.25" x14ac:dyDescent="0.4">
      <c r="B2" s="12" t="s">
        <v>10</v>
      </c>
    </row>
    <row r="4" spans="2:7" ht="23.25" x14ac:dyDescent="0.35">
      <c r="B4" s="11" t="s">
        <v>11</v>
      </c>
    </row>
    <row r="5" spans="2:7" ht="20.25" x14ac:dyDescent="0.3">
      <c r="B5" s="2"/>
    </row>
    <row r="6" spans="2:7" ht="20.25" x14ac:dyDescent="0.3">
      <c r="B6" s="13" t="s">
        <v>0</v>
      </c>
      <c r="C6" s="14"/>
      <c r="D6" s="14"/>
      <c r="E6" s="14"/>
      <c r="F6" s="14"/>
      <c r="G6" s="14"/>
    </row>
    <row r="8" spans="2:7" x14ac:dyDescent="0.2">
      <c r="B8" s="8" t="s">
        <v>5</v>
      </c>
      <c r="C8" s="9"/>
      <c r="D8" s="9"/>
      <c r="E8" s="10"/>
      <c r="F8" s="9"/>
      <c r="G8" s="9"/>
    </row>
    <row r="9" spans="2:7" x14ac:dyDescent="0.2">
      <c r="B9" s="1"/>
      <c r="C9" s="1"/>
      <c r="D9" s="1"/>
      <c r="E9" s="4"/>
      <c r="F9" s="1"/>
      <c r="G9" s="1"/>
    </row>
    <row r="10" spans="2:7" x14ac:dyDescent="0.2">
      <c r="B10" s="1"/>
      <c r="C10" s="1"/>
      <c r="D10" s="1"/>
      <c r="E10" s="4"/>
      <c r="F10" s="1"/>
      <c r="G10" s="1"/>
    </row>
    <row r="11" spans="2:7" x14ac:dyDescent="0.2">
      <c r="B11" s="1"/>
      <c r="C11" s="1"/>
      <c r="D11" s="1"/>
      <c r="E11" s="4"/>
      <c r="F11" s="1"/>
      <c r="G11" s="1"/>
    </row>
    <row r="12" spans="2:7" x14ac:dyDescent="0.2">
      <c r="B12" s="1"/>
      <c r="C12" s="1"/>
      <c r="D12" s="1"/>
      <c r="E12" s="4"/>
      <c r="F12" s="1"/>
      <c r="G12" s="1"/>
    </row>
    <row r="13" spans="2:7" x14ac:dyDescent="0.2">
      <c r="B13" s="1"/>
      <c r="C13" s="1"/>
      <c r="D13" s="1"/>
      <c r="E13" s="4"/>
      <c r="F13" s="1"/>
      <c r="G13" s="1"/>
    </row>
    <row r="14" spans="2:7" x14ac:dyDescent="0.2">
      <c r="B14" s="1"/>
      <c r="C14" s="1"/>
      <c r="D14" s="1"/>
      <c r="E14" s="4"/>
      <c r="F14" s="1"/>
      <c r="G14" s="1"/>
    </row>
    <row r="15" spans="2:7" x14ac:dyDescent="0.2">
      <c r="B15" s="1"/>
      <c r="C15" s="1"/>
      <c r="D15" s="1"/>
      <c r="E15" s="4"/>
      <c r="F15" s="1"/>
      <c r="G15" s="1"/>
    </row>
    <row r="16" spans="2:7" x14ac:dyDescent="0.2">
      <c r="B16" s="1"/>
      <c r="C16" s="1"/>
      <c r="D16" s="1"/>
      <c r="E16" s="4"/>
      <c r="F16" s="1"/>
      <c r="G16" s="1"/>
    </row>
    <row r="17" spans="2:7" x14ac:dyDescent="0.2">
      <c r="B17" s="1"/>
      <c r="C17" s="1"/>
      <c r="D17" s="1"/>
      <c r="E17" s="4"/>
      <c r="F17" s="1"/>
      <c r="G17" s="1"/>
    </row>
    <row r="18" spans="2:7" x14ac:dyDescent="0.2">
      <c r="B18" s="1"/>
      <c r="C18" s="1"/>
      <c r="D18" s="1"/>
      <c r="E18" s="4"/>
      <c r="F18" s="1"/>
      <c r="G18" s="1"/>
    </row>
    <row r="19" spans="2:7" x14ac:dyDescent="0.2">
      <c r="B19" s="1"/>
      <c r="C19" s="1"/>
      <c r="D19" s="1"/>
      <c r="E19" s="4"/>
      <c r="F19" s="1"/>
      <c r="G19" s="1"/>
    </row>
    <row r="20" spans="2:7" x14ac:dyDescent="0.2">
      <c r="B20" s="1"/>
      <c r="C20" s="1"/>
      <c r="D20" s="1"/>
      <c r="E20" s="4"/>
      <c r="F20" s="1"/>
      <c r="G20" s="1"/>
    </row>
    <row r="21" spans="2:7" x14ac:dyDescent="0.2">
      <c r="B21" s="1"/>
      <c r="C21" s="1"/>
      <c r="D21" s="1"/>
      <c r="E21" s="4"/>
      <c r="F21" s="1"/>
      <c r="G21" s="1"/>
    </row>
    <row r="22" spans="2:7" x14ac:dyDescent="0.2">
      <c r="B22" s="1"/>
      <c r="C22" s="1"/>
      <c r="D22" s="1"/>
      <c r="E22" s="4"/>
      <c r="F22" s="1"/>
      <c r="G22" s="1"/>
    </row>
    <row r="23" spans="2:7" x14ac:dyDescent="0.2">
      <c r="B23" s="1"/>
      <c r="C23" s="1"/>
      <c r="D23" s="1"/>
      <c r="E23" s="4"/>
      <c r="F23" s="1"/>
      <c r="G23" s="1"/>
    </row>
    <row r="24" spans="2:7" x14ac:dyDescent="0.2">
      <c r="B24" s="1"/>
      <c r="C24" s="1"/>
      <c r="D24" s="1"/>
      <c r="E24" s="4"/>
      <c r="F24" s="1"/>
      <c r="G24" s="1"/>
    </row>
    <row r="25" spans="2:7" x14ac:dyDescent="0.2">
      <c r="B25" s="1"/>
      <c r="C25" s="1"/>
      <c r="D25" s="1"/>
      <c r="E25" s="4"/>
      <c r="F25" s="1"/>
      <c r="G25" s="1"/>
    </row>
    <row r="26" spans="2:7" x14ac:dyDescent="0.2">
      <c r="B26" s="1"/>
      <c r="C26" s="1"/>
      <c r="D26" s="1"/>
      <c r="E26" s="4"/>
      <c r="F26" s="1"/>
      <c r="G26" s="1"/>
    </row>
    <row r="27" spans="2:7" x14ac:dyDescent="0.2">
      <c r="B27" s="1"/>
      <c r="C27" s="1"/>
      <c r="D27" s="1"/>
      <c r="E27" s="4"/>
      <c r="F27" s="1"/>
      <c r="G27" s="1"/>
    </row>
    <row r="28" spans="2:7" x14ac:dyDescent="0.2">
      <c r="B28" s="1"/>
      <c r="C28" s="1"/>
      <c r="D28" s="1"/>
      <c r="E28" s="4"/>
      <c r="F28" s="1"/>
      <c r="G28" s="1"/>
    </row>
    <row r="29" spans="2:7" x14ac:dyDescent="0.2">
      <c r="B29" s="1"/>
      <c r="C29" s="1"/>
      <c r="D29" s="1"/>
      <c r="E29" s="4"/>
      <c r="F29" s="1"/>
      <c r="G29" s="1"/>
    </row>
    <row r="30" spans="2:7" x14ac:dyDescent="0.2">
      <c r="B30" s="1"/>
      <c r="C30" s="1"/>
      <c r="D30" s="1"/>
      <c r="E30" s="4"/>
      <c r="F30" s="1"/>
      <c r="G30" s="1"/>
    </row>
    <row r="31" spans="2:7" x14ac:dyDescent="0.2">
      <c r="B31" s="1"/>
      <c r="C31" s="1"/>
      <c r="D31" s="1"/>
      <c r="E31" s="4"/>
      <c r="F31" s="1"/>
      <c r="G31" s="1"/>
    </row>
    <row r="32" spans="2:7" x14ac:dyDescent="0.2">
      <c r="B32" s="5"/>
      <c r="C32" s="5"/>
      <c r="D32" s="5"/>
      <c r="E32" s="4"/>
      <c r="F32" s="1"/>
      <c r="G32" s="1"/>
    </row>
    <row r="33" spans="2:7" x14ac:dyDescent="0.2">
      <c r="B33" s="6"/>
      <c r="C33" s="5"/>
      <c r="D33" s="5"/>
      <c r="E33" s="4"/>
      <c r="F33" s="1"/>
      <c r="G33" s="1"/>
    </row>
    <row r="34" spans="2:7" x14ac:dyDescent="0.2">
      <c r="B34" s="5"/>
      <c r="C34" s="5"/>
      <c r="D34" s="5"/>
      <c r="E34" s="4"/>
      <c r="F34" s="1"/>
      <c r="G34" s="1"/>
    </row>
    <row r="35" spans="2:7" x14ac:dyDescent="0.2">
      <c r="B35" s="5"/>
      <c r="C35" s="5"/>
      <c r="D35" s="5"/>
      <c r="E35" s="4"/>
      <c r="F35" s="1"/>
      <c r="G35" s="1"/>
    </row>
    <row r="36" spans="2:7" x14ac:dyDescent="0.2">
      <c r="B36" s="5"/>
      <c r="C36" s="5"/>
      <c r="D36" s="5"/>
      <c r="E36" s="4"/>
      <c r="F36" s="1"/>
      <c r="G36" s="1"/>
    </row>
    <row r="37" spans="2:7" x14ac:dyDescent="0.2">
      <c r="B37" s="5"/>
      <c r="C37" s="5"/>
      <c r="D37" s="5"/>
      <c r="E37" s="4"/>
      <c r="F37" s="1"/>
      <c r="G37" s="1"/>
    </row>
    <row r="38" spans="2:7" x14ac:dyDescent="0.2">
      <c r="B38" s="5"/>
      <c r="C38" s="5"/>
      <c r="D38" s="5"/>
      <c r="E38" s="4"/>
      <c r="F38" s="1"/>
      <c r="G38" s="1"/>
    </row>
    <row r="39" spans="2:7" x14ac:dyDescent="0.2">
      <c r="B39" s="5"/>
      <c r="C39" s="5"/>
      <c r="D39" s="5"/>
      <c r="E39" s="4"/>
      <c r="F39" s="1"/>
      <c r="G39" s="1"/>
    </row>
    <row r="40" spans="2:7" x14ac:dyDescent="0.2">
      <c r="B40" s="5"/>
      <c r="C40" s="5"/>
      <c r="D40" s="5"/>
      <c r="E40" s="4"/>
      <c r="F40" s="1"/>
      <c r="G40" s="1"/>
    </row>
    <row r="41" spans="2:7" x14ac:dyDescent="0.2">
      <c r="B41" s="27" t="s">
        <v>12</v>
      </c>
      <c r="C41" s="5"/>
      <c r="D41" s="5"/>
      <c r="E41" s="4"/>
      <c r="F41" s="1"/>
      <c r="G41" s="1"/>
    </row>
    <row r="42" spans="2:7" x14ac:dyDescent="0.2">
      <c r="B42" s="27"/>
      <c r="C42" s="5"/>
      <c r="D42" s="5"/>
      <c r="E42" s="4"/>
      <c r="F42" s="1"/>
      <c r="G42" s="1"/>
    </row>
    <row r="43" spans="2:7" x14ac:dyDescent="0.2">
      <c r="B43" s="8" t="s">
        <v>6</v>
      </c>
      <c r="C43" s="9"/>
      <c r="D43" s="9"/>
      <c r="E43" s="10"/>
      <c r="F43" s="9"/>
      <c r="G43" s="9"/>
    </row>
    <row r="44" spans="2:7" x14ac:dyDescent="0.2">
      <c r="B44" s="15"/>
      <c r="C44" s="16"/>
      <c r="D44" s="16"/>
      <c r="E44" s="17"/>
      <c r="F44" s="16"/>
      <c r="G44" s="16"/>
    </row>
    <row r="45" spans="2:7" x14ac:dyDescent="0.2">
      <c r="B45" s="7"/>
      <c r="C45" s="7"/>
      <c r="D45" s="7" t="s">
        <v>4</v>
      </c>
      <c r="E45" s="7" t="s">
        <v>1</v>
      </c>
      <c r="F45" s="7" t="s">
        <v>2</v>
      </c>
      <c r="G45" s="7" t="s">
        <v>3</v>
      </c>
    </row>
    <row r="46" spans="2:7" x14ac:dyDescent="0.2">
      <c r="B46" s="3" t="s">
        <v>7</v>
      </c>
      <c r="D46" s="77" t="s">
        <v>112</v>
      </c>
      <c r="E46" s="78">
        <v>1.5100000000000001E-2</v>
      </c>
      <c r="F46" s="78">
        <v>1.2800000000000001E-2</v>
      </c>
      <c r="G46" s="78">
        <v>1.95E-2</v>
      </c>
    </row>
    <row r="49" spans="2:7" ht="15.75" x14ac:dyDescent="0.2">
      <c r="B49" s="20"/>
      <c r="C49" s="21"/>
      <c r="D49" s="20"/>
      <c r="E49" s="21"/>
      <c r="F49" s="21"/>
      <c r="G49" s="21"/>
    </row>
    <row r="50" spans="2:7" x14ac:dyDescent="0.2">
      <c r="B50" s="21"/>
      <c r="C50" s="21"/>
      <c r="D50" s="21"/>
      <c r="E50" s="21"/>
      <c r="F50" s="21"/>
      <c r="G50" s="21"/>
    </row>
    <row r="51" spans="2:7" x14ac:dyDescent="0.2">
      <c r="B51" s="22"/>
      <c r="C51" s="23"/>
      <c r="D51" s="23"/>
      <c r="E51" s="21"/>
      <c r="F51" s="21"/>
      <c r="G51" s="21"/>
    </row>
    <row r="52" spans="2:7" x14ac:dyDescent="0.2">
      <c r="B52" s="95"/>
      <c r="C52" s="24"/>
      <c r="D52" s="24"/>
      <c r="E52" s="21"/>
      <c r="F52" s="21"/>
      <c r="G52" s="21"/>
    </row>
    <row r="53" spans="2:7" x14ac:dyDescent="0.2">
      <c r="B53" s="95"/>
      <c r="C53" s="24"/>
      <c r="D53" s="24"/>
      <c r="E53" s="21"/>
      <c r="F53" s="21"/>
      <c r="G53" s="21"/>
    </row>
    <row r="54" spans="2:7" x14ac:dyDescent="0.2">
      <c r="B54" s="95"/>
      <c r="C54" s="24"/>
      <c r="D54" s="24"/>
      <c r="E54" s="21"/>
      <c r="F54" s="21"/>
      <c r="G54" s="21"/>
    </row>
    <row r="55" spans="2:7" x14ac:dyDescent="0.2">
      <c r="B55" s="95"/>
      <c r="C55" s="24"/>
      <c r="D55" s="24"/>
      <c r="E55" s="21"/>
      <c r="F55" s="21"/>
      <c r="G55" s="21"/>
    </row>
    <row r="56" spans="2:7" x14ac:dyDescent="0.2">
      <c r="B56" s="95"/>
      <c r="C56" s="24"/>
      <c r="D56" s="24"/>
      <c r="E56" s="21"/>
      <c r="F56" s="21"/>
      <c r="G56" s="21"/>
    </row>
    <row r="57" spans="2:7" x14ac:dyDescent="0.2">
      <c r="B57" s="95"/>
      <c r="C57" s="24"/>
      <c r="D57" s="24"/>
      <c r="E57" s="21"/>
      <c r="F57" s="21"/>
      <c r="G57" s="21"/>
    </row>
    <row r="58" spans="2:7" x14ac:dyDescent="0.2">
      <c r="B58" s="95"/>
      <c r="C58" s="24"/>
      <c r="D58" s="24"/>
      <c r="E58" s="21"/>
      <c r="F58" s="21"/>
      <c r="G58" s="21"/>
    </row>
    <row r="59" spans="2:7" x14ac:dyDescent="0.2">
      <c r="B59" s="95"/>
      <c r="C59" s="24"/>
      <c r="D59" s="24"/>
      <c r="E59" s="21"/>
      <c r="F59" s="21"/>
      <c r="G59" s="21"/>
    </row>
    <row r="60" spans="2:7" x14ac:dyDescent="0.2">
      <c r="B60" s="95"/>
      <c r="C60" s="24"/>
      <c r="D60" s="24"/>
      <c r="E60" s="21"/>
      <c r="F60" s="21"/>
      <c r="G60" s="21"/>
    </row>
    <row r="61" spans="2:7" x14ac:dyDescent="0.2">
      <c r="B61" s="95"/>
      <c r="C61" s="24"/>
      <c r="D61" s="24"/>
      <c r="E61" s="21"/>
      <c r="F61" s="21"/>
      <c r="G61" s="21"/>
    </row>
    <row r="62" spans="2:7" x14ac:dyDescent="0.2">
      <c r="B62" s="95"/>
      <c r="C62" s="24"/>
      <c r="D62" s="24"/>
      <c r="E62" s="21"/>
      <c r="F62" s="21"/>
      <c r="G62" s="21"/>
    </row>
    <row r="63" spans="2:7" x14ac:dyDescent="0.2">
      <c r="B63" s="95"/>
      <c r="C63" s="24"/>
      <c r="D63" s="24"/>
      <c r="E63" s="21"/>
      <c r="F63" s="21"/>
      <c r="G63" s="21"/>
    </row>
    <row r="64" spans="2:7" x14ac:dyDescent="0.2">
      <c r="B64" s="95"/>
      <c r="C64" s="24"/>
      <c r="D64" s="24"/>
      <c r="E64" s="21"/>
      <c r="F64" s="21"/>
      <c r="G64" s="21"/>
    </row>
    <row r="65" spans="2:7" x14ac:dyDescent="0.2">
      <c r="B65" s="95"/>
      <c r="C65" s="24"/>
      <c r="D65" s="24"/>
      <c r="E65" s="21"/>
      <c r="F65" s="21"/>
      <c r="G65" s="21"/>
    </row>
    <row r="66" spans="2:7" x14ac:dyDescent="0.2">
      <c r="B66" s="95"/>
      <c r="C66" s="24"/>
      <c r="D66" s="24"/>
      <c r="E66" s="21"/>
      <c r="F66" s="21"/>
      <c r="G66" s="21"/>
    </row>
    <row r="67" spans="2:7" x14ac:dyDescent="0.2">
      <c r="B67" s="95"/>
      <c r="C67" s="24"/>
      <c r="D67" s="24"/>
      <c r="E67" s="21"/>
      <c r="F67" s="21"/>
      <c r="G67" s="21"/>
    </row>
    <row r="68" spans="2:7" x14ac:dyDescent="0.2">
      <c r="B68" s="21"/>
      <c r="C68" s="21"/>
      <c r="D68" s="21"/>
      <c r="E68" s="21"/>
      <c r="F68" s="21"/>
      <c r="G68" s="21"/>
    </row>
    <row r="69" spans="2:7" x14ac:dyDescent="0.2">
      <c r="B69" s="21"/>
      <c r="C69" s="21"/>
      <c r="D69" s="21"/>
      <c r="E69" s="21"/>
      <c r="F69" s="21"/>
      <c r="G69" s="21"/>
    </row>
    <row r="70" spans="2:7" ht="15.75" x14ac:dyDescent="0.2">
      <c r="B70" s="20"/>
      <c r="C70" s="21"/>
      <c r="D70" s="20"/>
      <c r="E70" s="21"/>
      <c r="F70" s="21"/>
      <c r="G70" s="21"/>
    </row>
    <row r="71" spans="2:7" x14ac:dyDescent="0.2">
      <c r="B71" s="21"/>
      <c r="C71" s="21"/>
      <c r="D71" s="21"/>
      <c r="E71" s="21"/>
      <c r="F71" s="21"/>
      <c r="G71" s="21"/>
    </row>
    <row r="72" spans="2:7" x14ac:dyDescent="0.2">
      <c r="B72" s="96"/>
      <c r="C72" s="96"/>
      <c r="D72" s="22"/>
      <c r="E72" s="22"/>
      <c r="F72" s="22"/>
      <c r="G72" s="21"/>
    </row>
    <row r="73" spans="2:7" x14ac:dyDescent="0.2">
      <c r="B73" s="96"/>
      <c r="C73" s="96"/>
      <c r="D73" s="22"/>
      <c r="E73" s="22"/>
      <c r="F73" s="22"/>
      <c r="G73" s="21"/>
    </row>
    <row r="74" spans="2:7" x14ac:dyDescent="0.2">
      <c r="B74" s="95"/>
      <c r="C74" s="25"/>
      <c r="D74" s="26"/>
      <c r="E74" s="26"/>
      <c r="F74" s="26"/>
      <c r="G74" s="21"/>
    </row>
    <row r="75" spans="2:7" x14ac:dyDescent="0.2">
      <c r="B75" s="95"/>
      <c r="C75" s="25"/>
      <c r="D75" s="26"/>
      <c r="E75" s="26"/>
      <c r="F75" s="26"/>
      <c r="G75" s="21"/>
    </row>
    <row r="76" spans="2:7" x14ac:dyDescent="0.2">
      <c r="B76" s="95"/>
      <c r="C76" s="25"/>
      <c r="D76" s="26"/>
      <c r="E76" s="26"/>
      <c r="F76" s="26"/>
      <c r="G76" s="21"/>
    </row>
    <row r="77" spans="2:7" x14ac:dyDescent="0.2">
      <c r="B77" s="95"/>
      <c r="C77" s="25"/>
      <c r="D77" s="26"/>
      <c r="E77" s="26"/>
      <c r="F77" s="26"/>
      <c r="G77" s="21"/>
    </row>
    <row r="78" spans="2:7" x14ac:dyDescent="0.2">
      <c r="B78" s="95"/>
      <c r="C78" s="25"/>
      <c r="D78" s="26"/>
      <c r="E78" s="26"/>
      <c r="F78" s="26"/>
      <c r="G78" s="21"/>
    </row>
    <row r="79" spans="2:7" x14ac:dyDescent="0.2">
      <c r="B79" s="95"/>
      <c r="C79" s="25"/>
      <c r="D79" s="26"/>
      <c r="E79" s="26"/>
      <c r="F79" s="26"/>
      <c r="G79" s="21"/>
    </row>
    <row r="80" spans="2:7" x14ac:dyDescent="0.2">
      <c r="B80" s="95"/>
      <c r="C80" s="25"/>
      <c r="D80" s="26"/>
      <c r="E80" s="26"/>
      <c r="F80" s="26"/>
      <c r="G80" s="21"/>
    </row>
    <row r="81" spans="2:7" x14ac:dyDescent="0.2">
      <c r="B81" s="95"/>
      <c r="C81" s="25"/>
      <c r="D81" s="26"/>
      <c r="E81" s="26"/>
      <c r="F81" s="26"/>
      <c r="G81" s="21"/>
    </row>
    <row r="82" spans="2:7" x14ac:dyDescent="0.2">
      <c r="B82" s="95"/>
      <c r="C82" s="25"/>
      <c r="D82" s="26"/>
      <c r="E82" s="26"/>
      <c r="F82" s="26"/>
      <c r="G82" s="21"/>
    </row>
    <row r="83" spans="2:7" x14ac:dyDescent="0.2">
      <c r="B83" s="95"/>
      <c r="C83" s="25"/>
      <c r="D83" s="26"/>
      <c r="E83" s="26"/>
      <c r="F83" s="26"/>
      <c r="G83" s="21"/>
    </row>
    <row r="84" spans="2:7" x14ac:dyDescent="0.2">
      <c r="B84" s="95"/>
      <c r="C84" s="25"/>
      <c r="D84" s="26"/>
      <c r="E84" s="26"/>
      <c r="F84" s="26"/>
      <c r="G84" s="21"/>
    </row>
    <row r="85" spans="2:7" x14ac:dyDescent="0.2">
      <c r="B85" s="95"/>
      <c r="C85" s="25"/>
      <c r="D85" s="26"/>
      <c r="E85" s="26"/>
      <c r="F85" s="26"/>
      <c r="G85" s="21"/>
    </row>
    <row r="86" spans="2:7" x14ac:dyDescent="0.2">
      <c r="B86" s="21"/>
      <c r="C86" s="21"/>
      <c r="D86" s="21"/>
      <c r="E86" s="21"/>
      <c r="F86" s="21"/>
      <c r="G86" s="21"/>
    </row>
    <row r="87" spans="2:7" x14ac:dyDescent="0.2">
      <c r="B87" s="21"/>
      <c r="C87" s="21"/>
      <c r="D87" s="21"/>
      <c r="E87" s="21"/>
      <c r="F87" s="21"/>
      <c r="G87" s="21"/>
    </row>
    <row r="88" spans="2:7" x14ac:dyDescent="0.2">
      <c r="B88" s="21"/>
      <c r="C88" s="21"/>
      <c r="D88" s="21"/>
      <c r="E88" s="21"/>
      <c r="F88" s="21"/>
      <c r="G88" s="21"/>
    </row>
    <row r="89" spans="2:7" x14ac:dyDescent="0.2">
      <c r="B89" s="21"/>
      <c r="C89" s="21"/>
      <c r="D89" s="21"/>
      <c r="E89" s="21"/>
      <c r="F89" s="21"/>
      <c r="G89" s="21"/>
    </row>
  </sheetData>
  <mergeCells count="13">
    <mergeCell ref="B74:B77"/>
    <mergeCell ref="B78:B81"/>
    <mergeCell ref="B82:B85"/>
    <mergeCell ref="B60:B61"/>
    <mergeCell ref="B62:B63"/>
    <mergeCell ref="B64:B65"/>
    <mergeCell ref="B66:B67"/>
    <mergeCell ref="B72:B73"/>
    <mergeCell ref="B52:B53"/>
    <mergeCell ref="B54:B55"/>
    <mergeCell ref="B56:B57"/>
    <mergeCell ref="B58:B59"/>
    <mergeCell ref="C72:C73"/>
  </mergeCells>
  <pageMargins left="0.39370078740157483" right="0.39370078740157483" top="0.39370078740157483" bottom="0.39370078740157483" header="0.19685039370078741" footer="0.19685039370078741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4"/>
  <sheetViews>
    <sheetView zoomScale="80" zoomScaleNormal="80" workbookViewId="0"/>
  </sheetViews>
  <sheetFormatPr defaultRowHeight="14.25" x14ac:dyDescent="0.2"/>
  <cols>
    <col min="1" max="1" width="3.75" style="3" customWidth="1"/>
    <col min="2" max="2" width="44.75" style="3" customWidth="1"/>
    <col min="3" max="4" width="32.125" style="3" customWidth="1"/>
    <col min="5" max="8" width="9" style="3"/>
    <col min="9" max="9" width="35" style="3" bestFit="1" customWidth="1"/>
    <col min="10" max="16384" width="9" style="3"/>
  </cols>
  <sheetData>
    <row r="2" spans="2:4" ht="26.25" x14ac:dyDescent="0.4">
      <c r="B2" s="12" t="str">
        <f>'AER Final Decision'!B2</f>
        <v>Public Lighting Price Cap Compliance Model</v>
      </c>
    </row>
    <row r="4" spans="2:4" ht="23.25" x14ac:dyDescent="0.35">
      <c r="B4" s="11" t="str">
        <f>'AER Final Decision'!B4</f>
        <v>Public Lighting (2015-16)</v>
      </c>
    </row>
    <row r="6" spans="2:4" ht="20.25" x14ac:dyDescent="0.3">
      <c r="B6" s="13" t="s">
        <v>101</v>
      </c>
      <c r="C6" s="14"/>
      <c r="D6" s="13"/>
    </row>
    <row r="8" spans="2:4" x14ac:dyDescent="0.2">
      <c r="B8" s="3" t="s">
        <v>104</v>
      </c>
    </row>
    <row r="9" spans="2:4" x14ac:dyDescent="0.2">
      <c r="B9" s="28"/>
      <c r="C9" s="29" t="s">
        <v>102</v>
      </c>
      <c r="D9" s="29" t="s">
        <v>103</v>
      </c>
    </row>
    <row r="10" spans="2:4" x14ac:dyDescent="0.2">
      <c r="B10" s="28"/>
      <c r="C10" s="29" t="s">
        <v>57</v>
      </c>
      <c r="D10" s="29" t="s">
        <v>57</v>
      </c>
    </row>
    <row r="11" spans="2:4" x14ac:dyDescent="0.2">
      <c r="B11" s="28"/>
      <c r="C11" s="29" t="s">
        <v>9</v>
      </c>
      <c r="D11" s="29" t="s">
        <v>9</v>
      </c>
    </row>
    <row r="12" spans="2:4" x14ac:dyDescent="0.2">
      <c r="B12" s="31" t="s">
        <v>14</v>
      </c>
      <c r="C12" s="34">
        <v>50.17</v>
      </c>
      <c r="D12" s="34">
        <v>49.57</v>
      </c>
    </row>
    <row r="13" spans="2:4" x14ac:dyDescent="0.2">
      <c r="B13" s="30" t="s">
        <v>15</v>
      </c>
      <c r="C13" s="35">
        <v>52.71</v>
      </c>
      <c r="D13" s="35">
        <v>52.5</v>
      </c>
    </row>
    <row r="14" spans="2:4" x14ac:dyDescent="0.2">
      <c r="B14" s="31" t="s">
        <v>16</v>
      </c>
      <c r="C14" s="34">
        <v>58.38</v>
      </c>
      <c r="D14" s="34">
        <v>58.38</v>
      </c>
    </row>
    <row r="15" spans="2:4" x14ac:dyDescent="0.2">
      <c r="B15" s="30" t="s">
        <v>17</v>
      </c>
      <c r="C15" s="35">
        <v>48.25</v>
      </c>
      <c r="D15" s="35">
        <v>48.2</v>
      </c>
    </row>
    <row r="16" spans="2:4" x14ac:dyDescent="0.2">
      <c r="B16" s="31" t="s">
        <v>18</v>
      </c>
      <c r="C16" s="34">
        <v>49.57</v>
      </c>
      <c r="D16" s="34">
        <v>49.57</v>
      </c>
    </row>
    <row r="17" spans="2:4" x14ac:dyDescent="0.2">
      <c r="B17" s="30" t="s">
        <v>19</v>
      </c>
      <c r="C17" s="35">
        <v>48.27</v>
      </c>
      <c r="D17" s="35">
        <v>48.21</v>
      </c>
    </row>
    <row r="18" spans="2:4" x14ac:dyDescent="0.2">
      <c r="B18" s="31" t="s">
        <v>20</v>
      </c>
      <c r="C18" s="34">
        <v>49.79</v>
      </c>
      <c r="D18" s="34">
        <v>49.79</v>
      </c>
    </row>
    <row r="19" spans="2:4" x14ac:dyDescent="0.2">
      <c r="B19" s="30" t="s">
        <v>21</v>
      </c>
      <c r="C19" s="35">
        <v>48.21</v>
      </c>
      <c r="D19" s="35">
        <v>48.21</v>
      </c>
    </row>
    <row r="20" spans="2:4" x14ac:dyDescent="0.2">
      <c r="B20" s="31" t="s">
        <v>22</v>
      </c>
      <c r="C20" s="34">
        <v>56.47</v>
      </c>
      <c r="D20" s="34">
        <v>47.31</v>
      </c>
    </row>
    <row r="21" spans="2:4" x14ac:dyDescent="0.2">
      <c r="B21" s="30" t="s">
        <v>23</v>
      </c>
      <c r="C21" s="35">
        <v>50.2</v>
      </c>
      <c r="D21" s="35">
        <v>47.81</v>
      </c>
    </row>
    <row r="22" spans="2:4" x14ac:dyDescent="0.2">
      <c r="B22" s="31" t="s">
        <v>24</v>
      </c>
      <c r="C22" s="34">
        <v>48.11</v>
      </c>
      <c r="D22" s="34">
        <v>47.81</v>
      </c>
    </row>
    <row r="23" spans="2:4" x14ac:dyDescent="0.2">
      <c r="B23" s="30" t="s">
        <v>25</v>
      </c>
      <c r="C23" s="35">
        <v>52.2</v>
      </c>
      <c r="D23" s="35">
        <v>47.81</v>
      </c>
    </row>
    <row r="24" spans="2:4" x14ac:dyDescent="0.2">
      <c r="B24" s="31" t="s">
        <v>26</v>
      </c>
      <c r="C24" s="34">
        <v>48.98</v>
      </c>
      <c r="D24" s="34">
        <v>48.98</v>
      </c>
    </row>
    <row r="25" spans="2:4" x14ac:dyDescent="0.2">
      <c r="B25" s="30" t="s">
        <v>27</v>
      </c>
      <c r="C25" s="35">
        <v>52.89</v>
      </c>
      <c r="D25" s="35">
        <v>47.81</v>
      </c>
    </row>
    <row r="26" spans="2:4" x14ac:dyDescent="0.2">
      <c r="B26" s="31" t="s">
        <v>28</v>
      </c>
      <c r="C26" s="34">
        <v>48.79</v>
      </c>
      <c r="D26" s="34">
        <v>48.79</v>
      </c>
    </row>
    <row r="27" spans="2:4" x14ac:dyDescent="0.2">
      <c r="B27" s="30" t="s">
        <v>29</v>
      </c>
      <c r="C27" s="35">
        <v>48.79</v>
      </c>
      <c r="D27" s="35">
        <v>48.79</v>
      </c>
    </row>
    <row r="28" spans="2:4" x14ac:dyDescent="0.2">
      <c r="B28" s="31" t="s">
        <v>30</v>
      </c>
      <c r="C28" s="34">
        <v>49.52</v>
      </c>
      <c r="D28" s="34">
        <v>49.52</v>
      </c>
    </row>
    <row r="29" spans="2:4" x14ac:dyDescent="0.2">
      <c r="B29" s="30" t="s">
        <v>31</v>
      </c>
      <c r="C29" s="35">
        <v>76.47</v>
      </c>
      <c r="D29" s="35">
        <v>49.52</v>
      </c>
    </row>
    <row r="30" spans="2:4" x14ac:dyDescent="0.2">
      <c r="B30" s="31" t="s">
        <v>32</v>
      </c>
      <c r="C30" s="34">
        <v>177.36</v>
      </c>
      <c r="D30" s="34">
        <v>48.61</v>
      </c>
    </row>
    <row r="31" spans="2:4" x14ac:dyDescent="0.2">
      <c r="B31" s="30" t="s">
        <v>33</v>
      </c>
      <c r="C31" s="35">
        <v>54.95</v>
      </c>
      <c r="D31" s="35">
        <v>48.61</v>
      </c>
    </row>
    <row r="32" spans="2:4" x14ac:dyDescent="0.2">
      <c r="B32" s="31" t="s">
        <v>34</v>
      </c>
      <c r="C32" s="34">
        <v>54.85</v>
      </c>
      <c r="D32" s="34">
        <v>48.85</v>
      </c>
    </row>
    <row r="33" spans="2:4" x14ac:dyDescent="0.2">
      <c r="B33" s="30" t="s">
        <v>35</v>
      </c>
      <c r="C33" s="35">
        <v>51.08</v>
      </c>
      <c r="D33" s="35">
        <v>51.08</v>
      </c>
    </row>
    <row r="34" spans="2:4" x14ac:dyDescent="0.2">
      <c r="B34" s="31" t="s">
        <v>36</v>
      </c>
      <c r="C34" s="34">
        <v>48.85</v>
      </c>
      <c r="D34" s="34">
        <v>48.85</v>
      </c>
    </row>
    <row r="35" spans="2:4" x14ac:dyDescent="0.2">
      <c r="B35" s="30" t="s">
        <v>37</v>
      </c>
      <c r="C35" s="35">
        <v>51.02</v>
      </c>
      <c r="D35" s="35">
        <v>49.09</v>
      </c>
    </row>
    <row r="36" spans="2:4" x14ac:dyDescent="0.2">
      <c r="B36" s="31" t="s">
        <v>38</v>
      </c>
      <c r="C36" s="34">
        <v>62.39</v>
      </c>
      <c r="D36" s="34">
        <v>51.55</v>
      </c>
    </row>
    <row r="37" spans="2:4" x14ac:dyDescent="0.2">
      <c r="B37" s="30" t="s">
        <v>39</v>
      </c>
      <c r="C37" s="35">
        <v>56.47</v>
      </c>
      <c r="D37" s="35">
        <v>56.47</v>
      </c>
    </row>
    <row r="38" spans="2:4" x14ac:dyDescent="0.2">
      <c r="B38" s="31" t="s">
        <v>40</v>
      </c>
      <c r="C38" s="34">
        <v>46.63</v>
      </c>
      <c r="D38" s="34">
        <v>46.63</v>
      </c>
    </row>
    <row r="39" spans="2:4" x14ac:dyDescent="0.2">
      <c r="B39" s="30" t="s">
        <v>41</v>
      </c>
      <c r="C39" s="35">
        <v>46.63</v>
      </c>
      <c r="D39" s="35">
        <v>46.63</v>
      </c>
    </row>
    <row r="40" spans="2:4" x14ac:dyDescent="0.2">
      <c r="B40" s="31" t="s">
        <v>42</v>
      </c>
      <c r="C40" s="34">
        <v>46.65</v>
      </c>
      <c r="D40" s="34">
        <v>46.63</v>
      </c>
    </row>
    <row r="41" spans="2:4" x14ac:dyDescent="0.2">
      <c r="B41" s="30" t="s">
        <v>43</v>
      </c>
      <c r="C41" s="35">
        <v>57.25</v>
      </c>
      <c r="D41" s="35">
        <v>56.3</v>
      </c>
    </row>
    <row r="42" spans="2:4" x14ac:dyDescent="0.2">
      <c r="B42" s="31" t="s">
        <v>44</v>
      </c>
      <c r="C42" s="34">
        <v>65.540000000000006</v>
      </c>
      <c r="D42" s="34">
        <v>63.15</v>
      </c>
    </row>
    <row r="43" spans="2:4" x14ac:dyDescent="0.2">
      <c r="B43" s="30" t="s">
        <v>45</v>
      </c>
      <c r="C43" s="35">
        <v>57.78</v>
      </c>
      <c r="D43" s="35">
        <v>52.05</v>
      </c>
    </row>
    <row r="44" spans="2:4" x14ac:dyDescent="0.2">
      <c r="B44" s="31" t="s">
        <v>46</v>
      </c>
      <c r="C44" s="34">
        <v>73.16</v>
      </c>
      <c r="D44" s="34">
        <v>57.46</v>
      </c>
    </row>
    <row r="45" spans="2:4" x14ac:dyDescent="0.2">
      <c r="B45" s="30" t="s">
        <v>47</v>
      </c>
      <c r="C45" s="35">
        <v>49.43</v>
      </c>
      <c r="D45" s="35">
        <v>49.09</v>
      </c>
    </row>
    <row r="46" spans="2:4" x14ac:dyDescent="0.2">
      <c r="B46" s="31" t="s">
        <v>48</v>
      </c>
      <c r="C46" s="34">
        <v>72.260000000000005</v>
      </c>
      <c r="D46" s="34">
        <v>51.55</v>
      </c>
    </row>
    <row r="47" spans="2:4" x14ac:dyDescent="0.2">
      <c r="B47" s="30" t="s">
        <v>49</v>
      </c>
      <c r="C47" s="35">
        <v>48.78</v>
      </c>
      <c r="D47" s="35">
        <v>49.09</v>
      </c>
    </row>
    <row r="48" spans="2:4" x14ac:dyDescent="0.2">
      <c r="B48" s="31" t="s">
        <v>50</v>
      </c>
      <c r="C48" s="34">
        <v>71.38</v>
      </c>
      <c r="D48" s="34">
        <v>49.09</v>
      </c>
    </row>
    <row r="49" spans="2:4" x14ac:dyDescent="0.2">
      <c r="B49" s="30" t="s">
        <v>51</v>
      </c>
      <c r="C49" s="35">
        <v>12.81</v>
      </c>
      <c r="D49" s="35">
        <v>11.66</v>
      </c>
    </row>
    <row r="50" spans="2:4" x14ac:dyDescent="0.2">
      <c r="B50" s="31" t="s">
        <v>52</v>
      </c>
      <c r="C50" s="34">
        <v>17.61</v>
      </c>
      <c r="D50" s="34">
        <v>11.66</v>
      </c>
    </row>
    <row r="51" spans="2:4" x14ac:dyDescent="0.2">
      <c r="B51" s="30" t="s">
        <v>53</v>
      </c>
      <c r="C51" s="35">
        <v>14.64</v>
      </c>
      <c r="D51" s="35">
        <v>11.66</v>
      </c>
    </row>
    <row r="52" spans="2:4" x14ac:dyDescent="0.2">
      <c r="B52" s="31" t="s">
        <v>54</v>
      </c>
      <c r="C52" s="34">
        <v>13.86</v>
      </c>
      <c r="D52" s="34">
        <v>11.66</v>
      </c>
    </row>
    <row r="53" spans="2:4" x14ac:dyDescent="0.2">
      <c r="B53" s="30" t="s">
        <v>55</v>
      </c>
      <c r="C53" s="35">
        <v>44.94</v>
      </c>
      <c r="D53" s="35">
        <v>12.23</v>
      </c>
    </row>
    <row r="54" spans="2:4" ht="15" thickBot="1" x14ac:dyDescent="0.25">
      <c r="B54" s="32" t="s">
        <v>56</v>
      </c>
      <c r="C54" s="37">
        <v>93.53</v>
      </c>
      <c r="D54" s="37">
        <v>12.23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1"/>
  <sheetViews>
    <sheetView zoomScale="80" zoomScaleNormal="80" workbookViewId="0"/>
  </sheetViews>
  <sheetFormatPr defaultRowHeight="14.25" x14ac:dyDescent="0.2"/>
  <cols>
    <col min="1" max="1" width="3.5" style="3" customWidth="1"/>
    <col min="2" max="2" width="43.875" style="3" customWidth="1"/>
    <col min="3" max="4" width="26.875" style="3" customWidth="1"/>
    <col min="5" max="16384" width="9" style="3"/>
  </cols>
  <sheetData>
    <row r="2" spans="2:4" ht="26.25" x14ac:dyDescent="0.4">
      <c r="B2" s="12" t="str">
        <f>'AER Final Decision'!B2</f>
        <v>Public Lighting Price Cap Compliance Model</v>
      </c>
    </row>
    <row r="4" spans="2:4" ht="23.25" x14ac:dyDescent="0.35">
      <c r="B4" s="11" t="str">
        <f>'AER Final Decision'!B4</f>
        <v>Public Lighting (2015-16)</v>
      </c>
    </row>
    <row r="6" spans="2:4" ht="20.25" x14ac:dyDescent="0.3">
      <c r="B6" s="13" t="s">
        <v>100</v>
      </c>
      <c r="C6" s="14"/>
      <c r="D6" s="13"/>
    </row>
    <row r="8" spans="2:4" x14ac:dyDescent="0.2">
      <c r="B8" s="3" t="s">
        <v>104</v>
      </c>
    </row>
    <row r="9" spans="2:4" x14ac:dyDescent="0.2">
      <c r="B9" s="28"/>
      <c r="C9" s="29" t="s">
        <v>58</v>
      </c>
      <c r="D9" s="29" t="s">
        <v>99</v>
      </c>
    </row>
    <row r="10" spans="2:4" x14ac:dyDescent="0.2">
      <c r="B10" s="28"/>
      <c r="C10" s="29" t="s">
        <v>57</v>
      </c>
      <c r="D10" s="29" t="s">
        <v>57</v>
      </c>
    </row>
    <row r="11" spans="2:4" x14ac:dyDescent="0.2">
      <c r="B11" s="28"/>
      <c r="C11" s="29" t="s">
        <v>9</v>
      </c>
      <c r="D11" s="29" t="s">
        <v>9</v>
      </c>
    </row>
    <row r="12" spans="2:4" x14ac:dyDescent="0.2">
      <c r="B12" s="31" t="s">
        <v>59</v>
      </c>
      <c r="C12" s="34">
        <v>98.26</v>
      </c>
      <c r="D12" s="34">
        <v>60.89</v>
      </c>
    </row>
    <row r="13" spans="2:4" x14ac:dyDescent="0.2">
      <c r="B13" s="30" t="s">
        <v>60</v>
      </c>
      <c r="C13" s="35">
        <v>102.44</v>
      </c>
      <c r="D13" s="35">
        <v>62.82</v>
      </c>
    </row>
    <row r="14" spans="2:4" x14ac:dyDescent="0.2">
      <c r="B14" s="31" t="s">
        <v>61</v>
      </c>
      <c r="C14" s="34">
        <v>92.25</v>
      </c>
      <c r="D14" s="34">
        <v>60.08</v>
      </c>
    </row>
    <row r="15" spans="2:4" x14ac:dyDescent="0.2">
      <c r="B15" s="30" t="s">
        <v>62</v>
      </c>
      <c r="C15" s="35">
        <v>87.18</v>
      </c>
      <c r="D15" s="35">
        <v>58.49</v>
      </c>
    </row>
    <row r="16" spans="2:4" x14ac:dyDescent="0.2">
      <c r="B16" s="31" t="s">
        <v>63</v>
      </c>
      <c r="C16" s="34">
        <v>84.49</v>
      </c>
      <c r="D16" s="34">
        <v>58.61</v>
      </c>
    </row>
    <row r="17" spans="2:4" x14ac:dyDescent="0.2">
      <c r="B17" s="30" t="s">
        <v>64</v>
      </c>
      <c r="C17" s="35">
        <v>90.23</v>
      </c>
      <c r="D17" s="35">
        <v>60.36</v>
      </c>
    </row>
    <row r="18" spans="2:4" x14ac:dyDescent="0.2">
      <c r="B18" s="31" t="s">
        <v>65</v>
      </c>
      <c r="C18" s="34">
        <v>96.28</v>
      </c>
      <c r="D18" s="34">
        <v>61.92</v>
      </c>
    </row>
    <row r="19" spans="2:4" x14ac:dyDescent="0.2">
      <c r="B19" s="30" t="s">
        <v>66</v>
      </c>
      <c r="C19" s="35">
        <v>105.61</v>
      </c>
      <c r="D19" s="35">
        <v>69.86</v>
      </c>
    </row>
    <row r="20" spans="2:4" x14ac:dyDescent="0.2">
      <c r="B20" s="31" t="s">
        <v>67</v>
      </c>
      <c r="C20" s="34">
        <v>121.42</v>
      </c>
      <c r="D20" s="34">
        <v>60.32</v>
      </c>
    </row>
    <row r="21" spans="2:4" x14ac:dyDescent="0.2">
      <c r="B21" s="30" t="s">
        <v>68</v>
      </c>
      <c r="C21" s="35">
        <v>83.83</v>
      </c>
      <c r="D21" s="35">
        <v>57.37</v>
      </c>
    </row>
    <row r="22" spans="2:4" x14ac:dyDescent="0.2">
      <c r="B22" s="31" t="s">
        <v>69</v>
      </c>
      <c r="C22" s="34">
        <v>98.22</v>
      </c>
      <c r="D22" s="34">
        <v>61.29</v>
      </c>
    </row>
    <row r="23" spans="2:4" x14ac:dyDescent="0.2">
      <c r="B23" s="30" t="s">
        <v>70</v>
      </c>
      <c r="C23" s="35">
        <v>99.79</v>
      </c>
      <c r="D23" s="35">
        <v>59.57</v>
      </c>
    </row>
    <row r="24" spans="2:4" x14ac:dyDescent="0.2">
      <c r="B24" s="31" t="s">
        <v>71</v>
      </c>
      <c r="C24" s="34">
        <v>99.13</v>
      </c>
      <c r="D24" s="34">
        <v>61.66</v>
      </c>
    </row>
    <row r="25" spans="2:4" x14ac:dyDescent="0.2">
      <c r="B25" s="30" t="s">
        <v>72</v>
      </c>
      <c r="C25" s="35">
        <v>103.44</v>
      </c>
      <c r="D25" s="35">
        <v>65.39</v>
      </c>
    </row>
    <row r="26" spans="2:4" x14ac:dyDescent="0.2">
      <c r="B26" s="31" t="s">
        <v>73</v>
      </c>
      <c r="C26" s="34">
        <v>102.69</v>
      </c>
      <c r="D26" s="34">
        <v>62.38</v>
      </c>
    </row>
    <row r="27" spans="2:4" x14ac:dyDescent="0.2">
      <c r="B27" s="30" t="s">
        <v>74</v>
      </c>
      <c r="C27" s="35">
        <v>89.36</v>
      </c>
      <c r="D27" s="35">
        <v>59.28</v>
      </c>
    </row>
    <row r="28" spans="2:4" x14ac:dyDescent="0.2">
      <c r="B28" s="31" t="s">
        <v>75</v>
      </c>
      <c r="C28" s="34">
        <v>100.19</v>
      </c>
      <c r="D28" s="34">
        <v>61.17</v>
      </c>
    </row>
    <row r="29" spans="2:4" x14ac:dyDescent="0.2">
      <c r="B29" s="30" t="s">
        <v>76</v>
      </c>
      <c r="C29" s="35">
        <v>101.31</v>
      </c>
      <c r="D29" s="35">
        <v>61.72</v>
      </c>
    </row>
    <row r="30" spans="2:4" x14ac:dyDescent="0.2">
      <c r="B30" s="31" t="s">
        <v>77</v>
      </c>
      <c r="C30" s="34">
        <v>121.7</v>
      </c>
      <c r="D30" s="34">
        <v>78.81</v>
      </c>
    </row>
    <row r="31" spans="2:4" x14ac:dyDescent="0.2">
      <c r="B31" s="30" t="s">
        <v>78</v>
      </c>
      <c r="C31" s="35">
        <v>101.59</v>
      </c>
      <c r="D31" s="35">
        <v>62</v>
      </c>
    </row>
    <row r="32" spans="2:4" x14ac:dyDescent="0.2">
      <c r="B32" s="31" t="s">
        <v>79</v>
      </c>
      <c r="C32" s="34">
        <v>105.9</v>
      </c>
      <c r="D32" s="34">
        <v>65.73</v>
      </c>
    </row>
    <row r="33" spans="2:4" x14ac:dyDescent="0.2">
      <c r="B33" s="30" t="s">
        <v>80</v>
      </c>
      <c r="C33" s="35">
        <v>105.39</v>
      </c>
      <c r="D33" s="35">
        <v>62.75</v>
      </c>
    </row>
    <row r="34" spans="2:4" x14ac:dyDescent="0.2">
      <c r="B34" s="31" t="s">
        <v>81</v>
      </c>
      <c r="C34" s="34">
        <v>109.35</v>
      </c>
      <c r="D34" s="34">
        <v>66.2</v>
      </c>
    </row>
    <row r="35" spans="2:4" x14ac:dyDescent="0.2">
      <c r="B35" s="30" t="s">
        <v>82</v>
      </c>
      <c r="C35" s="35">
        <v>98.87</v>
      </c>
      <c r="D35" s="35">
        <v>62.28</v>
      </c>
    </row>
    <row r="36" spans="2:4" x14ac:dyDescent="0.2">
      <c r="B36" s="31" t="s">
        <v>83</v>
      </c>
      <c r="C36" s="34">
        <v>95.7</v>
      </c>
      <c r="D36" s="34">
        <v>60.16</v>
      </c>
    </row>
    <row r="37" spans="2:4" x14ac:dyDescent="0.2">
      <c r="B37" s="30" t="s">
        <v>84</v>
      </c>
      <c r="C37" s="35">
        <v>119.01</v>
      </c>
      <c r="D37" s="35">
        <v>62.22</v>
      </c>
    </row>
    <row r="38" spans="2:4" x14ac:dyDescent="0.2">
      <c r="B38" s="31" t="s">
        <v>85</v>
      </c>
      <c r="C38" s="34">
        <v>118.3</v>
      </c>
      <c r="D38" s="34">
        <v>64.3</v>
      </c>
    </row>
    <row r="39" spans="2:4" x14ac:dyDescent="0.2">
      <c r="B39" s="30" t="s">
        <v>86</v>
      </c>
      <c r="C39" s="35">
        <v>122.61</v>
      </c>
      <c r="D39" s="35">
        <v>68.03</v>
      </c>
    </row>
    <row r="40" spans="2:4" x14ac:dyDescent="0.2">
      <c r="B40" s="31" t="s">
        <v>87</v>
      </c>
      <c r="C40" s="34">
        <v>120.85</v>
      </c>
      <c r="D40" s="34">
        <v>64.89</v>
      </c>
    </row>
    <row r="41" spans="2:4" x14ac:dyDescent="0.2">
      <c r="B41" s="30" t="s">
        <v>88</v>
      </c>
      <c r="C41" s="35">
        <v>124.81</v>
      </c>
      <c r="D41" s="35">
        <v>68.34</v>
      </c>
    </row>
    <row r="42" spans="2:4" x14ac:dyDescent="0.2">
      <c r="B42" s="31" t="s">
        <v>89</v>
      </c>
      <c r="C42" s="34">
        <v>117.45</v>
      </c>
      <c r="D42" s="34">
        <v>63.94</v>
      </c>
    </row>
    <row r="43" spans="2:4" x14ac:dyDescent="0.2">
      <c r="B43" s="30" t="s">
        <v>90</v>
      </c>
      <c r="C43" s="35">
        <v>137.84</v>
      </c>
      <c r="D43" s="35">
        <v>81.040000000000006</v>
      </c>
    </row>
    <row r="44" spans="2:4" x14ac:dyDescent="0.2">
      <c r="B44" s="31" t="s">
        <v>91</v>
      </c>
      <c r="C44" s="34">
        <v>20.85</v>
      </c>
      <c r="D44" s="34">
        <v>14.69</v>
      </c>
    </row>
    <row r="45" spans="2:4" x14ac:dyDescent="0.2">
      <c r="B45" s="30" t="s">
        <v>92</v>
      </c>
      <c r="C45" s="35">
        <v>58.9</v>
      </c>
      <c r="D45" s="35">
        <v>21.8</v>
      </c>
    </row>
    <row r="46" spans="2:4" x14ac:dyDescent="0.2">
      <c r="B46" s="31" t="s">
        <v>93</v>
      </c>
      <c r="C46" s="34">
        <v>22.53</v>
      </c>
      <c r="D46" s="34">
        <v>15.01</v>
      </c>
    </row>
    <row r="47" spans="2:4" x14ac:dyDescent="0.2">
      <c r="B47" s="30" t="s">
        <v>94</v>
      </c>
      <c r="C47" s="35">
        <v>34.35</v>
      </c>
      <c r="D47" s="35">
        <v>17.21</v>
      </c>
    </row>
    <row r="48" spans="2:4" x14ac:dyDescent="0.2">
      <c r="B48" s="31" t="s">
        <v>95</v>
      </c>
      <c r="C48" s="34">
        <v>80.11</v>
      </c>
      <c r="D48" s="34">
        <v>26.29</v>
      </c>
    </row>
    <row r="49" spans="2:4" x14ac:dyDescent="0.2">
      <c r="B49" s="30" t="s">
        <v>96</v>
      </c>
      <c r="C49" s="35">
        <v>142.36000000000001</v>
      </c>
      <c r="D49" s="35">
        <v>37.9</v>
      </c>
    </row>
    <row r="50" spans="2:4" x14ac:dyDescent="0.2">
      <c r="B50" s="31" t="s">
        <v>97</v>
      </c>
      <c r="C50" s="34">
        <v>233.83</v>
      </c>
      <c r="D50" s="34">
        <v>26.78</v>
      </c>
    </row>
    <row r="51" spans="2:4" ht="15" thickBot="1" x14ac:dyDescent="0.25">
      <c r="B51" s="33" t="s">
        <v>98</v>
      </c>
      <c r="C51" s="36">
        <v>475.38</v>
      </c>
      <c r="D51" s="36">
        <v>38.049999999999997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G101"/>
  <sheetViews>
    <sheetView zoomScale="80" zoomScaleNormal="80" workbookViewId="0"/>
  </sheetViews>
  <sheetFormatPr defaultRowHeight="14.25" x14ac:dyDescent="0.2"/>
  <cols>
    <col min="1" max="1" width="4.75" style="3" customWidth="1"/>
    <col min="2" max="2" width="38.875" style="3" customWidth="1"/>
    <col min="3" max="3" width="16.125" style="64" customWidth="1"/>
    <col min="4" max="4" width="16.125" style="65" customWidth="1"/>
    <col min="5" max="5" width="16.125" style="64" customWidth="1"/>
    <col min="6" max="6" width="16.125" style="65" customWidth="1"/>
    <col min="7" max="7" width="9" style="3"/>
    <col min="8" max="9" width="21.75" style="3" customWidth="1"/>
    <col min="10" max="16384" width="9" style="3"/>
  </cols>
  <sheetData>
    <row r="1" spans="1:7" customFormat="1" x14ac:dyDescent="0.2">
      <c r="A1" s="3"/>
      <c r="B1" s="3"/>
      <c r="C1" s="64"/>
      <c r="D1" s="65"/>
      <c r="E1" s="64"/>
      <c r="F1" s="65"/>
      <c r="G1" s="3"/>
    </row>
    <row r="2" spans="1:7" customFormat="1" ht="26.25" x14ac:dyDescent="0.4">
      <c r="A2" s="3"/>
      <c r="B2" s="12" t="s">
        <v>8</v>
      </c>
      <c r="C2" s="64"/>
      <c r="D2" s="65"/>
      <c r="E2" s="64"/>
      <c r="F2" s="65"/>
      <c r="G2" s="3"/>
    </row>
    <row r="3" spans="1:7" customFormat="1" x14ac:dyDescent="0.2">
      <c r="A3" s="3"/>
      <c r="B3" s="3"/>
      <c r="C3" s="64"/>
      <c r="D3" s="65"/>
      <c r="E3" s="64"/>
      <c r="F3" s="65"/>
      <c r="G3" s="3"/>
    </row>
    <row r="4" spans="1:7" customFormat="1" ht="23.25" x14ac:dyDescent="0.35">
      <c r="A4" s="3"/>
      <c r="B4" s="11" t="s">
        <v>13</v>
      </c>
      <c r="C4" s="64"/>
      <c r="D4" s="65"/>
      <c r="E4" s="64"/>
      <c r="F4" s="65"/>
      <c r="G4" s="3"/>
    </row>
    <row r="5" spans="1:7" customFormat="1" x14ac:dyDescent="0.2">
      <c r="A5" s="3"/>
      <c r="B5" s="3"/>
      <c r="C5" s="64"/>
      <c r="D5" s="65"/>
      <c r="E5" s="64"/>
      <c r="F5" s="65"/>
      <c r="G5" s="3"/>
    </row>
    <row r="6" spans="1:7" customFormat="1" ht="18" x14ac:dyDescent="0.25">
      <c r="A6" s="3"/>
      <c r="B6" s="66" t="s">
        <v>105</v>
      </c>
      <c r="C6" s="67"/>
      <c r="D6" s="68"/>
      <c r="E6" s="67"/>
      <c r="F6" s="84" t="s">
        <v>127</v>
      </c>
      <c r="G6" s="3"/>
    </row>
    <row r="7" spans="1:7" customFormat="1" x14ac:dyDescent="0.2">
      <c r="A7" s="3"/>
      <c r="B7" s="3"/>
      <c r="C7" s="64"/>
      <c r="D7" s="65"/>
      <c r="E7" s="64"/>
      <c r="F7" s="65"/>
      <c r="G7" s="3"/>
    </row>
    <row r="8" spans="1:7" customFormat="1" ht="15" x14ac:dyDescent="0.2">
      <c r="A8" s="3"/>
      <c r="B8" s="69"/>
      <c r="C8" s="70" t="s">
        <v>102</v>
      </c>
      <c r="D8" s="71" t="s">
        <v>102</v>
      </c>
      <c r="E8" s="70" t="s">
        <v>103</v>
      </c>
      <c r="F8" s="71" t="s">
        <v>103</v>
      </c>
      <c r="G8" s="3"/>
    </row>
    <row r="9" spans="1:7" customFormat="1" ht="15" x14ac:dyDescent="0.2">
      <c r="A9" s="3"/>
      <c r="B9" s="69"/>
      <c r="C9" s="70" t="s">
        <v>57</v>
      </c>
      <c r="D9" s="71" t="s">
        <v>107</v>
      </c>
      <c r="E9" s="70" t="s">
        <v>57</v>
      </c>
      <c r="F9" s="71" t="s">
        <v>107</v>
      </c>
      <c r="G9" s="3"/>
    </row>
    <row r="10" spans="1:7" customFormat="1" ht="15" x14ac:dyDescent="0.2">
      <c r="A10" s="3"/>
      <c r="B10" s="69"/>
      <c r="C10" s="70" t="s">
        <v>9</v>
      </c>
      <c r="D10" s="71" t="s">
        <v>9</v>
      </c>
      <c r="E10" s="70" t="s">
        <v>9</v>
      </c>
      <c r="F10" s="71" t="s">
        <v>9</v>
      </c>
      <c r="G10" s="3"/>
    </row>
    <row r="11" spans="1:7" x14ac:dyDescent="0.2">
      <c r="B11" s="72" t="s">
        <v>14</v>
      </c>
      <c r="C11" s="79">
        <v>50.17</v>
      </c>
      <c r="D11" s="82">
        <f>C11*1.1</f>
        <v>55.187000000000005</v>
      </c>
      <c r="E11" s="79">
        <v>49.57</v>
      </c>
      <c r="F11" s="82">
        <f>E11*1.1</f>
        <v>54.527000000000008</v>
      </c>
    </row>
    <row r="12" spans="1:7" x14ac:dyDescent="0.2">
      <c r="B12" s="73" t="s">
        <v>15</v>
      </c>
      <c r="C12" s="81">
        <v>52.71</v>
      </c>
      <c r="D12" s="83">
        <f t="shared" ref="D12:D53" si="0">C12*1.1</f>
        <v>57.981000000000009</v>
      </c>
      <c r="E12" s="81">
        <v>52.5</v>
      </c>
      <c r="F12" s="83">
        <f t="shared" ref="F12:F53" si="1">E12*1.1</f>
        <v>57.750000000000007</v>
      </c>
    </row>
    <row r="13" spans="1:7" x14ac:dyDescent="0.2">
      <c r="B13" s="72" t="s">
        <v>16</v>
      </c>
      <c r="C13" s="79">
        <v>58.38</v>
      </c>
      <c r="D13" s="82">
        <f t="shared" si="0"/>
        <v>64.218000000000004</v>
      </c>
      <c r="E13" s="79">
        <v>58.38</v>
      </c>
      <c r="F13" s="82">
        <f t="shared" si="1"/>
        <v>64.218000000000004</v>
      </c>
    </row>
    <row r="14" spans="1:7" x14ac:dyDescent="0.2">
      <c r="B14" s="73" t="s">
        <v>17</v>
      </c>
      <c r="C14" s="81">
        <v>48.25</v>
      </c>
      <c r="D14" s="83">
        <f t="shared" si="0"/>
        <v>53.075000000000003</v>
      </c>
      <c r="E14" s="81">
        <v>48.2</v>
      </c>
      <c r="F14" s="83">
        <f t="shared" si="1"/>
        <v>53.02000000000001</v>
      </c>
    </row>
    <row r="15" spans="1:7" x14ac:dyDescent="0.2">
      <c r="B15" s="72" t="s">
        <v>18</v>
      </c>
      <c r="C15" s="79">
        <v>49.57</v>
      </c>
      <c r="D15" s="82">
        <f t="shared" si="0"/>
        <v>54.527000000000008</v>
      </c>
      <c r="E15" s="79">
        <v>49.57</v>
      </c>
      <c r="F15" s="82">
        <f t="shared" si="1"/>
        <v>54.527000000000008</v>
      </c>
    </row>
    <row r="16" spans="1:7" x14ac:dyDescent="0.2">
      <c r="B16" s="73" t="s">
        <v>19</v>
      </c>
      <c r="C16" s="81">
        <v>48.27</v>
      </c>
      <c r="D16" s="83">
        <f t="shared" si="0"/>
        <v>53.097000000000008</v>
      </c>
      <c r="E16" s="81">
        <v>48.21</v>
      </c>
      <c r="F16" s="83">
        <f t="shared" si="1"/>
        <v>53.031000000000006</v>
      </c>
    </row>
    <row r="17" spans="2:6" x14ac:dyDescent="0.2">
      <c r="B17" s="72" t="s">
        <v>20</v>
      </c>
      <c r="C17" s="79">
        <v>49.79</v>
      </c>
      <c r="D17" s="82">
        <f t="shared" si="0"/>
        <v>54.769000000000005</v>
      </c>
      <c r="E17" s="79">
        <v>49.79</v>
      </c>
      <c r="F17" s="82">
        <f>E17*1.1</f>
        <v>54.769000000000005</v>
      </c>
    </row>
    <row r="18" spans="2:6" x14ac:dyDescent="0.2">
      <c r="B18" s="73" t="s">
        <v>21</v>
      </c>
      <c r="C18" s="81">
        <v>48.21</v>
      </c>
      <c r="D18" s="83">
        <f t="shared" si="0"/>
        <v>53.031000000000006</v>
      </c>
      <c r="E18" s="81">
        <v>48.21</v>
      </c>
      <c r="F18" s="83">
        <f t="shared" si="1"/>
        <v>53.031000000000006</v>
      </c>
    </row>
    <row r="19" spans="2:6" x14ac:dyDescent="0.2">
      <c r="B19" s="72" t="s">
        <v>22</v>
      </c>
      <c r="C19" s="79">
        <v>56.47</v>
      </c>
      <c r="D19" s="82">
        <f t="shared" si="0"/>
        <v>62.117000000000004</v>
      </c>
      <c r="E19" s="79">
        <v>47.31</v>
      </c>
      <c r="F19" s="82">
        <f t="shared" si="1"/>
        <v>52.041000000000004</v>
      </c>
    </row>
    <row r="20" spans="2:6" x14ac:dyDescent="0.2">
      <c r="B20" s="73" t="s">
        <v>23</v>
      </c>
      <c r="C20" s="81">
        <v>50.2</v>
      </c>
      <c r="D20" s="83">
        <f t="shared" si="0"/>
        <v>55.220000000000006</v>
      </c>
      <c r="E20" s="81">
        <v>47.81</v>
      </c>
      <c r="F20" s="83">
        <f t="shared" si="1"/>
        <v>52.591000000000008</v>
      </c>
    </row>
    <row r="21" spans="2:6" x14ac:dyDescent="0.2">
      <c r="B21" s="72" t="s">
        <v>24</v>
      </c>
      <c r="C21" s="79">
        <v>48.11</v>
      </c>
      <c r="D21" s="82">
        <f t="shared" si="0"/>
        <v>52.921000000000006</v>
      </c>
      <c r="E21" s="79">
        <v>47.81</v>
      </c>
      <c r="F21" s="82">
        <f t="shared" si="1"/>
        <v>52.591000000000008</v>
      </c>
    </row>
    <row r="22" spans="2:6" x14ac:dyDescent="0.2">
      <c r="B22" s="73" t="s">
        <v>25</v>
      </c>
      <c r="C22" s="81">
        <v>52.2</v>
      </c>
      <c r="D22" s="83">
        <f t="shared" si="0"/>
        <v>57.420000000000009</v>
      </c>
      <c r="E22" s="81">
        <v>47.81</v>
      </c>
      <c r="F22" s="83">
        <f t="shared" si="1"/>
        <v>52.591000000000008</v>
      </c>
    </row>
    <row r="23" spans="2:6" x14ac:dyDescent="0.2">
      <c r="B23" s="72" t="s">
        <v>26</v>
      </c>
      <c r="C23" s="79">
        <v>48.98</v>
      </c>
      <c r="D23" s="82">
        <f t="shared" si="0"/>
        <v>53.878</v>
      </c>
      <c r="E23" s="79">
        <v>48.98</v>
      </c>
      <c r="F23" s="82">
        <f t="shared" si="1"/>
        <v>53.878</v>
      </c>
    </row>
    <row r="24" spans="2:6" x14ac:dyDescent="0.2">
      <c r="B24" s="73" t="s">
        <v>27</v>
      </c>
      <c r="C24" s="81">
        <v>52.89</v>
      </c>
      <c r="D24" s="83">
        <f t="shared" si="0"/>
        <v>58.179000000000002</v>
      </c>
      <c r="E24" s="81">
        <v>47.81</v>
      </c>
      <c r="F24" s="83">
        <f t="shared" si="1"/>
        <v>52.591000000000008</v>
      </c>
    </row>
    <row r="25" spans="2:6" x14ac:dyDescent="0.2">
      <c r="B25" s="72" t="s">
        <v>28</v>
      </c>
      <c r="C25" s="79">
        <v>48.79</v>
      </c>
      <c r="D25" s="82">
        <f t="shared" si="0"/>
        <v>53.669000000000004</v>
      </c>
      <c r="E25" s="79">
        <v>48.79</v>
      </c>
      <c r="F25" s="82">
        <f t="shared" si="1"/>
        <v>53.669000000000004</v>
      </c>
    </row>
    <row r="26" spans="2:6" x14ac:dyDescent="0.2">
      <c r="B26" s="73" t="s">
        <v>29</v>
      </c>
      <c r="C26" s="81">
        <v>48.79</v>
      </c>
      <c r="D26" s="83">
        <f t="shared" si="0"/>
        <v>53.669000000000004</v>
      </c>
      <c r="E26" s="81">
        <v>48.79</v>
      </c>
      <c r="F26" s="83">
        <f t="shared" si="1"/>
        <v>53.669000000000004</v>
      </c>
    </row>
    <row r="27" spans="2:6" x14ac:dyDescent="0.2">
      <c r="B27" s="72" t="s">
        <v>30</v>
      </c>
      <c r="C27" s="79">
        <v>49.52</v>
      </c>
      <c r="D27" s="82">
        <f t="shared" si="0"/>
        <v>54.472000000000008</v>
      </c>
      <c r="E27" s="79">
        <v>49.52</v>
      </c>
      <c r="F27" s="82">
        <f t="shared" si="1"/>
        <v>54.472000000000008</v>
      </c>
    </row>
    <row r="28" spans="2:6" x14ac:dyDescent="0.2">
      <c r="B28" s="73" t="s">
        <v>31</v>
      </c>
      <c r="C28" s="81">
        <v>76.47</v>
      </c>
      <c r="D28" s="83">
        <f t="shared" si="0"/>
        <v>84.117000000000004</v>
      </c>
      <c r="E28" s="81">
        <v>49.52</v>
      </c>
      <c r="F28" s="83">
        <f t="shared" si="1"/>
        <v>54.472000000000008</v>
      </c>
    </row>
    <row r="29" spans="2:6" x14ac:dyDescent="0.2">
      <c r="B29" s="72" t="s">
        <v>32</v>
      </c>
      <c r="C29" s="79">
        <v>177.36</v>
      </c>
      <c r="D29" s="82">
        <f t="shared" si="0"/>
        <v>195.09600000000003</v>
      </c>
      <c r="E29" s="79">
        <v>48.61</v>
      </c>
      <c r="F29" s="82">
        <f t="shared" si="1"/>
        <v>53.471000000000004</v>
      </c>
    </row>
    <row r="30" spans="2:6" x14ac:dyDescent="0.2">
      <c r="B30" s="73" t="s">
        <v>33</v>
      </c>
      <c r="C30" s="81">
        <v>54.95</v>
      </c>
      <c r="D30" s="83">
        <f t="shared" si="0"/>
        <v>60.445000000000007</v>
      </c>
      <c r="E30" s="81">
        <v>48.61</v>
      </c>
      <c r="F30" s="83">
        <f t="shared" si="1"/>
        <v>53.471000000000004</v>
      </c>
    </row>
    <row r="31" spans="2:6" x14ac:dyDescent="0.2">
      <c r="B31" s="72" t="s">
        <v>34</v>
      </c>
      <c r="C31" s="79">
        <v>54.85</v>
      </c>
      <c r="D31" s="82">
        <f t="shared" si="0"/>
        <v>60.335000000000008</v>
      </c>
      <c r="E31" s="79">
        <v>48.85</v>
      </c>
      <c r="F31" s="82">
        <f t="shared" si="1"/>
        <v>53.735000000000007</v>
      </c>
    </row>
    <row r="32" spans="2:6" x14ac:dyDescent="0.2">
      <c r="B32" s="73" t="s">
        <v>35</v>
      </c>
      <c r="C32" s="81">
        <v>51.08</v>
      </c>
      <c r="D32" s="83">
        <f t="shared" si="0"/>
        <v>56.188000000000002</v>
      </c>
      <c r="E32" s="81">
        <v>51.08</v>
      </c>
      <c r="F32" s="83">
        <f t="shared" si="1"/>
        <v>56.188000000000002</v>
      </c>
    </row>
    <row r="33" spans="2:6" x14ac:dyDescent="0.2">
      <c r="B33" s="72" t="s">
        <v>36</v>
      </c>
      <c r="C33" s="79">
        <v>48.85</v>
      </c>
      <c r="D33" s="82">
        <f t="shared" si="0"/>
        <v>53.735000000000007</v>
      </c>
      <c r="E33" s="79">
        <v>48.85</v>
      </c>
      <c r="F33" s="82">
        <f t="shared" si="1"/>
        <v>53.735000000000007</v>
      </c>
    </row>
    <row r="34" spans="2:6" x14ac:dyDescent="0.2">
      <c r="B34" s="73" t="s">
        <v>37</v>
      </c>
      <c r="C34" s="81">
        <v>51.02</v>
      </c>
      <c r="D34" s="83">
        <f t="shared" si="0"/>
        <v>56.122000000000007</v>
      </c>
      <c r="E34" s="81">
        <v>49.09</v>
      </c>
      <c r="F34" s="83">
        <f t="shared" si="1"/>
        <v>53.999000000000009</v>
      </c>
    </row>
    <row r="35" spans="2:6" x14ac:dyDescent="0.2">
      <c r="B35" s="72" t="s">
        <v>38</v>
      </c>
      <c r="C35" s="79">
        <v>62.39</v>
      </c>
      <c r="D35" s="82">
        <f t="shared" si="0"/>
        <v>68.629000000000005</v>
      </c>
      <c r="E35" s="79">
        <v>51.55</v>
      </c>
      <c r="F35" s="82">
        <f t="shared" si="1"/>
        <v>56.704999999999998</v>
      </c>
    </row>
    <row r="36" spans="2:6" x14ac:dyDescent="0.2">
      <c r="B36" s="73" t="s">
        <v>39</v>
      </c>
      <c r="C36" s="81">
        <v>56.47</v>
      </c>
      <c r="D36" s="83">
        <f t="shared" si="0"/>
        <v>62.117000000000004</v>
      </c>
      <c r="E36" s="81">
        <v>56.47</v>
      </c>
      <c r="F36" s="83">
        <f t="shared" si="1"/>
        <v>62.117000000000004</v>
      </c>
    </row>
    <row r="37" spans="2:6" x14ac:dyDescent="0.2">
      <c r="B37" s="72" t="s">
        <v>40</v>
      </c>
      <c r="C37" s="79">
        <v>46.63</v>
      </c>
      <c r="D37" s="82">
        <f t="shared" si="0"/>
        <v>51.293000000000006</v>
      </c>
      <c r="E37" s="79">
        <v>46.63</v>
      </c>
      <c r="F37" s="82">
        <f t="shared" si="1"/>
        <v>51.293000000000006</v>
      </c>
    </row>
    <row r="38" spans="2:6" x14ac:dyDescent="0.2">
      <c r="B38" s="73" t="s">
        <v>41</v>
      </c>
      <c r="C38" s="81">
        <v>46.63</v>
      </c>
      <c r="D38" s="83">
        <f t="shared" si="0"/>
        <v>51.293000000000006</v>
      </c>
      <c r="E38" s="81">
        <v>46.63</v>
      </c>
      <c r="F38" s="83">
        <f t="shared" si="1"/>
        <v>51.293000000000006</v>
      </c>
    </row>
    <row r="39" spans="2:6" x14ac:dyDescent="0.2">
      <c r="B39" s="72" t="s">
        <v>42</v>
      </c>
      <c r="C39" s="79">
        <v>46.65</v>
      </c>
      <c r="D39" s="82">
        <f t="shared" si="0"/>
        <v>51.315000000000005</v>
      </c>
      <c r="E39" s="79">
        <v>46.63</v>
      </c>
      <c r="F39" s="82">
        <f t="shared" si="1"/>
        <v>51.293000000000006</v>
      </c>
    </row>
    <row r="40" spans="2:6" x14ac:dyDescent="0.2">
      <c r="B40" s="73" t="s">
        <v>43</v>
      </c>
      <c r="C40" s="81">
        <v>57.25</v>
      </c>
      <c r="D40" s="83">
        <f t="shared" si="0"/>
        <v>62.975000000000009</v>
      </c>
      <c r="E40" s="81">
        <v>56.3</v>
      </c>
      <c r="F40" s="83">
        <f t="shared" si="1"/>
        <v>61.93</v>
      </c>
    </row>
    <row r="41" spans="2:6" x14ac:dyDescent="0.2">
      <c r="B41" s="72" t="s">
        <v>44</v>
      </c>
      <c r="C41" s="79">
        <v>65.540000000000006</v>
      </c>
      <c r="D41" s="82">
        <f t="shared" si="0"/>
        <v>72.094000000000008</v>
      </c>
      <c r="E41" s="79">
        <v>63.15</v>
      </c>
      <c r="F41" s="82">
        <f t="shared" si="1"/>
        <v>69.465000000000003</v>
      </c>
    </row>
    <row r="42" spans="2:6" x14ac:dyDescent="0.2">
      <c r="B42" s="73" t="s">
        <v>45</v>
      </c>
      <c r="C42" s="81">
        <v>57.78</v>
      </c>
      <c r="D42" s="83">
        <f t="shared" si="0"/>
        <v>63.558000000000007</v>
      </c>
      <c r="E42" s="81">
        <v>52.05</v>
      </c>
      <c r="F42" s="83">
        <f t="shared" si="1"/>
        <v>57.255000000000003</v>
      </c>
    </row>
    <row r="43" spans="2:6" x14ac:dyDescent="0.2">
      <c r="B43" s="72" t="s">
        <v>46</v>
      </c>
      <c r="C43" s="79">
        <v>73.16</v>
      </c>
      <c r="D43" s="82">
        <f t="shared" si="0"/>
        <v>80.475999999999999</v>
      </c>
      <c r="E43" s="79">
        <v>57.46</v>
      </c>
      <c r="F43" s="82">
        <f t="shared" si="1"/>
        <v>63.206000000000003</v>
      </c>
    </row>
    <row r="44" spans="2:6" x14ac:dyDescent="0.2">
      <c r="B44" s="73" t="s">
        <v>47</v>
      </c>
      <c r="C44" s="81">
        <v>49.43</v>
      </c>
      <c r="D44" s="83">
        <f t="shared" si="0"/>
        <v>54.373000000000005</v>
      </c>
      <c r="E44" s="81">
        <v>49.09</v>
      </c>
      <c r="F44" s="83">
        <f t="shared" si="1"/>
        <v>53.999000000000009</v>
      </c>
    </row>
    <row r="45" spans="2:6" x14ac:dyDescent="0.2">
      <c r="B45" s="72" t="s">
        <v>48</v>
      </c>
      <c r="C45" s="79">
        <v>72.260000000000005</v>
      </c>
      <c r="D45" s="82">
        <f t="shared" si="0"/>
        <v>79.486000000000018</v>
      </c>
      <c r="E45" s="79">
        <v>51.55</v>
      </c>
      <c r="F45" s="82">
        <f t="shared" si="1"/>
        <v>56.704999999999998</v>
      </c>
    </row>
    <row r="46" spans="2:6" x14ac:dyDescent="0.2">
      <c r="B46" s="73" t="s">
        <v>49</v>
      </c>
      <c r="C46" s="81">
        <v>48.78</v>
      </c>
      <c r="D46" s="83">
        <f t="shared" si="0"/>
        <v>53.658000000000008</v>
      </c>
      <c r="E46" s="81">
        <v>49.09</v>
      </c>
      <c r="F46" s="83">
        <f t="shared" si="1"/>
        <v>53.999000000000009</v>
      </c>
    </row>
    <row r="47" spans="2:6" x14ac:dyDescent="0.2">
      <c r="B47" s="72" t="s">
        <v>50</v>
      </c>
      <c r="C47" s="79">
        <v>71.38</v>
      </c>
      <c r="D47" s="82">
        <f t="shared" si="0"/>
        <v>78.518000000000001</v>
      </c>
      <c r="E47" s="79">
        <v>49.09</v>
      </c>
      <c r="F47" s="82">
        <f t="shared" si="1"/>
        <v>53.999000000000009</v>
      </c>
    </row>
    <row r="48" spans="2:6" x14ac:dyDescent="0.2">
      <c r="B48" s="73" t="s">
        <v>51</v>
      </c>
      <c r="C48" s="81">
        <v>12.81</v>
      </c>
      <c r="D48" s="83">
        <f t="shared" si="0"/>
        <v>14.091000000000001</v>
      </c>
      <c r="E48" s="81">
        <v>11.66</v>
      </c>
      <c r="F48" s="83">
        <f t="shared" si="1"/>
        <v>12.826000000000001</v>
      </c>
    </row>
    <row r="49" spans="2:6" x14ac:dyDescent="0.2">
      <c r="B49" s="72" t="s">
        <v>52</v>
      </c>
      <c r="C49" s="79">
        <v>17.61</v>
      </c>
      <c r="D49" s="82">
        <f t="shared" si="0"/>
        <v>19.371000000000002</v>
      </c>
      <c r="E49" s="79">
        <v>11.66</v>
      </c>
      <c r="F49" s="82">
        <f t="shared" si="1"/>
        <v>12.826000000000001</v>
      </c>
    </row>
    <row r="50" spans="2:6" x14ac:dyDescent="0.2">
      <c r="B50" s="73" t="s">
        <v>53</v>
      </c>
      <c r="C50" s="81">
        <v>14.64</v>
      </c>
      <c r="D50" s="83">
        <f t="shared" si="0"/>
        <v>16.104000000000003</v>
      </c>
      <c r="E50" s="81">
        <v>11.66</v>
      </c>
      <c r="F50" s="83">
        <f t="shared" si="1"/>
        <v>12.826000000000001</v>
      </c>
    </row>
    <row r="51" spans="2:6" x14ac:dyDescent="0.2">
      <c r="B51" s="72" t="s">
        <v>54</v>
      </c>
      <c r="C51" s="79">
        <v>13.86</v>
      </c>
      <c r="D51" s="82">
        <f t="shared" si="0"/>
        <v>15.246</v>
      </c>
      <c r="E51" s="79">
        <v>11.66</v>
      </c>
      <c r="F51" s="82">
        <f t="shared" si="1"/>
        <v>12.826000000000001</v>
      </c>
    </row>
    <row r="52" spans="2:6" x14ac:dyDescent="0.2">
      <c r="B52" s="73" t="s">
        <v>55</v>
      </c>
      <c r="C52" s="81">
        <v>44.94</v>
      </c>
      <c r="D52" s="83">
        <f t="shared" si="0"/>
        <v>49.434000000000005</v>
      </c>
      <c r="E52" s="81">
        <v>12.23</v>
      </c>
      <c r="F52" s="83">
        <f t="shared" si="1"/>
        <v>13.453000000000001</v>
      </c>
    </row>
    <row r="53" spans="2:6" x14ac:dyDescent="0.2">
      <c r="B53" s="72" t="s">
        <v>56</v>
      </c>
      <c r="C53" s="79">
        <v>93.53</v>
      </c>
      <c r="D53" s="82">
        <f t="shared" si="0"/>
        <v>102.88300000000001</v>
      </c>
      <c r="E53" s="79">
        <v>12.23</v>
      </c>
      <c r="F53" s="82">
        <f t="shared" si="1"/>
        <v>13.453000000000001</v>
      </c>
    </row>
    <row r="56" spans="2:6" ht="18" x14ac:dyDescent="0.25">
      <c r="B56" s="66" t="s">
        <v>106</v>
      </c>
      <c r="C56" s="67"/>
      <c r="D56" s="68"/>
      <c r="E56" s="67"/>
      <c r="F56" s="84" t="str">
        <f>IF($F$6="","",$F$6)</f>
        <v>Actuals</v>
      </c>
    </row>
    <row r="58" spans="2:6" ht="15" x14ac:dyDescent="0.2">
      <c r="B58" s="69"/>
      <c r="C58" s="70" t="s">
        <v>58</v>
      </c>
      <c r="D58" s="71" t="s">
        <v>58</v>
      </c>
      <c r="E58" s="70" t="s">
        <v>99</v>
      </c>
      <c r="F58" s="71" t="s">
        <v>99</v>
      </c>
    </row>
    <row r="59" spans="2:6" ht="15" x14ac:dyDescent="0.2">
      <c r="B59" s="69"/>
      <c r="C59" s="70" t="s">
        <v>57</v>
      </c>
      <c r="D59" s="71" t="s">
        <v>107</v>
      </c>
      <c r="E59" s="70" t="s">
        <v>57</v>
      </c>
      <c r="F59" s="71" t="s">
        <v>107</v>
      </c>
    </row>
    <row r="60" spans="2:6" ht="15" x14ac:dyDescent="0.2">
      <c r="B60" s="69"/>
      <c r="C60" s="70" t="s">
        <v>9</v>
      </c>
      <c r="D60" s="71" t="s">
        <v>9</v>
      </c>
      <c r="E60" s="70" t="s">
        <v>9</v>
      </c>
      <c r="F60" s="71" t="s">
        <v>9</v>
      </c>
    </row>
    <row r="61" spans="2:6" x14ac:dyDescent="0.2">
      <c r="B61" s="72" t="s">
        <v>59</v>
      </c>
      <c r="C61" s="79">
        <v>98.26</v>
      </c>
      <c r="D61" s="80">
        <f>C61*1.1</f>
        <v>108.08600000000001</v>
      </c>
      <c r="E61" s="79">
        <v>60.89</v>
      </c>
      <c r="F61" s="80">
        <f>E61*1.1</f>
        <v>66.978999999999999</v>
      </c>
    </row>
    <row r="62" spans="2:6" x14ac:dyDescent="0.2">
      <c r="B62" s="73" t="s">
        <v>60</v>
      </c>
      <c r="C62" s="81">
        <v>102.44</v>
      </c>
      <c r="D62" s="81">
        <f t="shared" ref="D62:D100" si="2">C62*1.1</f>
        <v>112.68400000000001</v>
      </c>
      <c r="E62" s="81">
        <v>62.82</v>
      </c>
      <c r="F62" s="81">
        <f t="shared" ref="F62:F101" si="3">E62*1.1</f>
        <v>69.102000000000004</v>
      </c>
    </row>
    <row r="63" spans="2:6" x14ac:dyDescent="0.2">
      <c r="B63" s="72" t="s">
        <v>61</v>
      </c>
      <c r="C63" s="79">
        <v>92.25</v>
      </c>
      <c r="D63" s="80">
        <f t="shared" si="2"/>
        <v>101.47500000000001</v>
      </c>
      <c r="E63" s="79">
        <v>60.08</v>
      </c>
      <c r="F63" s="80">
        <f t="shared" si="3"/>
        <v>66.088000000000008</v>
      </c>
    </row>
    <row r="64" spans="2:6" x14ac:dyDescent="0.2">
      <c r="B64" s="73" t="s">
        <v>62</v>
      </c>
      <c r="C64" s="81">
        <v>87.18</v>
      </c>
      <c r="D64" s="81">
        <f t="shared" si="2"/>
        <v>95.89800000000001</v>
      </c>
      <c r="E64" s="81">
        <v>58.49</v>
      </c>
      <c r="F64" s="81">
        <f t="shared" si="3"/>
        <v>64.339000000000013</v>
      </c>
    </row>
    <row r="65" spans="2:7" x14ac:dyDescent="0.2">
      <c r="B65" s="72" t="s">
        <v>63</v>
      </c>
      <c r="C65" s="79">
        <v>84.49</v>
      </c>
      <c r="D65" s="80">
        <f t="shared" si="2"/>
        <v>92.939000000000007</v>
      </c>
      <c r="E65" s="79">
        <v>58.61</v>
      </c>
      <c r="F65" s="80">
        <f t="shared" si="3"/>
        <v>64.471000000000004</v>
      </c>
    </row>
    <row r="66" spans="2:7" x14ac:dyDescent="0.2">
      <c r="B66" s="73" t="s">
        <v>64</v>
      </c>
      <c r="C66" s="81">
        <v>90.23</v>
      </c>
      <c r="D66" s="81">
        <f>C66*1.1</f>
        <v>99.253000000000014</v>
      </c>
      <c r="E66" s="81">
        <v>60.36</v>
      </c>
      <c r="F66" s="81">
        <f t="shared" si="3"/>
        <v>66.396000000000001</v>
      </c>
    </row>
    <row r="67" spans="2:7" x14ac:dyDescent="0.2">
      <c r="B67" s="72" t="s">
        <v>65</v>
      </c>
      <c r="C67" s="79">
        <v>96.28</v>
      </c>
      <c r="D67" s="80">
        <f t="shared" si="2"/>
        <v>105.90800000000002</v>
      </c>
      <c r="E67" s="79">
        <v>61.92</v>
      </c>
      <c r="F67" s="80">
        <f t="shared" si="3"/>
        <v>68.112000000000009</v>
      </c>
    </row>
    <row r="68" spans="2:7" x14ac:dyDescent="0.2">
      <c r="B68" s="73" t="s">
        <v>66</v>
      </c>
      <c r="C68" s="81">
        <v>105.61</v>
      </c>
      <c r="D68" s="81">
        <f t="shared" si="2"/>
        <v>116.17100000000001</v>
      </c>
      <c r="E68" s="81">
        <v>69.86</v>
      </c>
      <c r="F68" s="81">
        <f t="shared" si="3"/>
        <v>76.846000000000004</v>
      </c>
    </row>
    <row r="69" spans="2:7" x14ac:dyDescent="0.2">
      <c r="B69" s="72" t="s">
        <v>111</v>
      </c>
      <c r="C69" s="79">
        <v>121.42</v>
      </c>
      <c r="D69" s="80">
        <f t="shared" si="2"/>
        <v>133.56200000000001</v>
      </c>
      <c r="E69" s="79">
        <v>60.32</v>
      </c>
      <c r="F69" s="80">
        <f t="shared" si="3"/>
        <v>66.352000000000004</v>
      </c>
      <c r="G69" s="3" t="s">
        <v>110</v>
      </c>
    </row>
    <row r="70" spans="2:7" x14ac:dyDescent="0.2">
      <c r="B70" s="73" t="s">
        <v>108</v>
      </c>
      <c r="C70" s="81">
        <v>121.42</v>
      </c>
      <c r="D70" s="81">
        <f t="shared" ref="D70:F70" si="4">D69</f>
        <v>133.56200000000001</v>
      </c>
      <c r="E70" s="81">
        <v>60.32</v>
      </c>
      <c r="F70" s="81">
        <f t="shared" si="4"/>
        <v>66.352000000000004</v>
      </c>
      <c r="G70" s="3" t="s">
        <v>109</v>
      </c>
    </row>
    <row r="71" spans="2:7" x14ac:dyDescent="0.2">
      <c r="B71" s="72" t="s">
        <v>68</v>
      </c>
      <c r="C71" s="79">
        <v>83.83</v>
      </c>
      <c r="D71" s="80">
        <f t="shared" si="2"/>
        <v>92.213000000000008</v>
      </c>
      <c r="E71" s="79">
        <v>57.37</v>
      </c>
      <c r="F71" s="80">
        <f t="shared" si="3"/>
        <v>63.106999999999999</v>
      </c>
    </row>
    <row r="72" spans="2:7" x14ac:dyDescent="0.2">
      <c r="B72" s="73" t="s">
        <v>69</v>
      </c>
      <c r="C72" s="81">
        <v>98.22</v>
      </c>
      <c r="D72" s="81">
        <f t="shared" si="2"/>
        <v>108.042</v>
      </c>
      <c r="E72" s="81">
        <v>61.29</v>
      </c>
      <c r="F72" s="81">
        <f t="shared" si="3"/>
        <v>67.419000000000011</v>
      </c>
    </row>
    <row r="73" spans="2:7" x14ac:dyDescent="0.2">
      <c r="B73" s="72" t="s">
        <v>70</v>
      </c>
      <c r="C73" s="79">
        <v>99.79</v>
      </c>
      <c r="D73" s="80">
        <f t="shared" si="2"/>
        <v>109.76900000000002</v>
      </c>
      <c r="E73" s="79">
        <v>59.57</v>
      </c>
      <c r="F73" s="80">
        <f t="shared" si="3"/>
        <v>65.527000000000001</v>
      </c>
    </row>
    <row r="74" spans="2:7" x14ac:dyDescent="0.2">
      <c r="B74" s="73" t="s">
        <v>71</v>
      </c>
      <c r="C74" s="81">
        <v>99.13</v>
      </c>
      <c r="D74" s="81">
        <f t="shared" si="2"/>
        <v>109.04300000000001</v>
      </c>
      <c r="E74" s="81">
        <v>61.66</v>
      </c>
      <c r="F74" s="81">
        <f t="shared" si="3"/>
        <v>67.826000000000008</v>
      </c>
    </row>
    <row r="75" spans="2:7" x14ac:dyDescent="0.2">
      <c r="B75" s="72" t="s">
        <v>72</v>
      </c>
      <c r="C75" s="79">
        <v>103.44</v>
      </c>
      <c r="D75" s="80">
        <f t="shared" si="2"/>
        <v>113.78400000000001</v>
      </c>
      <c r="E75" s="79">
        <v>65.39</v>
      </c>
      <c r="F75" s="80">
        <f t="shared" si="3"/>
        <v>71.929000000000002</v>
      </c>
    </row>
    <row r="76" spans="2:7" x14ac:dyDescent="0.2">
      <c r="B76" s="73" t="s">
        <v>73</v>
      </c>
      <c r="C76" s="81">
        <v>102.69</v>
      </c>
      <c r="D76" s="81">
        <f t="shared" si="2"/>
        <v>112.959</v>
      </c>
      <c r="E76" s="81">
        <v>62.38</v>
      </c>
      <c r="F76" s="81">
        <f t="shared" si="3"/>
        <v>68.618000000000009</v>
      </c>
    </row>
    <row r="77" spans="2:7" x14ac:dyDescent="0.2">
      <c r="B77" s="72" t="s">
        <v>74</v>
      </c>
      <c r="C77" s="79">
        <v>89.36</v>
      </c>
      <c r="D77" s="80">
        <f t="shared" si="2"/>
        <v>98.296000000000006</v>
      </c>
      <c r="E77" s="79">
        <v>59.28</v>
      </c>
      <c r="F77" s="80">
        <f t="shared" si="3"/>
        <v>65.208000000000013</v>
      </c>
    </row>
    <row r="78" spans="2:7" x14ac:dyDescent="0.2">
      <c r="B78" s="73" t="s">
        <v>75</v>
      </c>
      <c r="C78" s="81">
        <v>100.19</v>
      </c>
      <c r="D78" s="81">
        <f t="shared" si="2"/>
        <v>110.209</v>
      </c>
      <c r="E78" s="81">
        <v>61.17</v>
      </c>
      <c r="F78" s="81">
        <f t="shared" si="3"/>
        <v>67.287000000000006</v>
      </c>
    </row>
    <row r="79" spans="2:7" x14ac:dyDescent="0.2">
      <c r="B79" s="72" t="s">
        <v>76</v>
      </c>
      <c r="C79" s="79">
        <v>101.31</v>
      </c>
      <c r="D79" s="80">
        <f t="shared" si="2"/>
        <v>111.44100000000002</v>
      </c>
      <c r="E79" s="79">
        <v>61.72</v>
      </c>
      <c r="F79" s="80">
        <f t="shared" si="3"/>
        <v>67.89200000000001</v>
      </c>
    </row>
    <row r="80" spans="2:7" x14ac:dyDescent="0.2">
      <c r="B80" s="73" t="s">
        <v>77</v>
      </c>
      <c r="C80" s="81">
        <v>121.7</v>
      </c>
      <c r="D80" s="81">
        <f t="shared" si="2"/>
        <v>133.87</v>
      </c>
      <c r="E80" s="81">
        <v>78.81</v>
      </c>
      <c r="F80" s="81">
        <f t="shared" si="3"/>
        <v>86.691000000000003</v>
      </c>
    </row>
    <row r="81" spans="2:6" x14ac:dyDescent="0.2">
      <c r="B81" s="72" t="s">
        <v>78</v>
      </c>
      <c r="C81" s="79">
        <v>101.59</v>
      </c>
      <c r="D81" s="80">
        <f t="shared" si="2"/>
        <v>111.74900000000001</v>
      </c>
      <c r="E81" s="79">
        <v>62</v>
      </c>
      <c r="F81" s="80">
        <f t="shared" si="3"/>
        <v>68.2</v>
      </c>
    </row>
    <row r="82" spans="2:6" x14ac:dyDescent="0.2">
      <c r="B82" s="73" t="s">
        <v>79</v>
      </c>
      <c r="C82" s="81">
        <v>105.9</v>
      </c>
      <c r="D82" s="81">
        <f t="shared" si="2"/>
        <v>116.49000000000001</v>
      </c>
      <c r="E82" s="81">
        <v>65.73</v>
      </c>
      <c r="F82" s="81">
        <f t="shared" si="3"/>
        <v>72.303000000000011</v>
      </c>
    </row>
    <row r="83" spans="2:6" x14ac:dyDescent="0.2">
      <c r="B83" s="72" t="s">
        <v>80</v>
      </c>
      <c r="C83" s="79">
        <v>105.39</v>
      </c>
      <c r="D83" s="80">
        <f t="shared" si="2"/>
        <v>115.92900000000002</v>
      </c>
      <c r="E83" s="79">
        <v>62.75</v>
      </c>
      <c r="F83" s="80">
        <f t="shared" si="3"/>
        <v>69.025000000000006</v>
      </c>
    </row>
    <row r="84" spans="2:6" x14ac:dyDescent="0.2">
      <c r="B84" s="73" t="s">
        <v>81</v>
      </c>
      <c r="C84" s="81">
        <v>109.35</v>
      </c>
      <c r="D84" s="81">
        <f t="shared" si="2"/>
        <v>120.285</v>
      </c>
      <c r="E84" s="81">
        <v>66.2</v>
      </c>
      <c r="F84" s="81">
        <f t="shared" si="3"/>
        <v>72.820000000000007</v>
      </c>
    </row>
    <row r="85" spans="2:6" x14ac:dyDescent="0.2">
      <c r="B85" s="72" t="s">
        <v>82</v>
      </c>
      <c r="C85" s="79">
        <v>98.87</v>
      </c>
      <c r="D85" s="80">
        <f t="shared" si="2"/>
        <v>108.75700000000002</v>
      </c>
      <c r="E85" s="79">
        <v>62.28</v>
      </c>
      <c r="F85" s="80">
        <f t="shared" si="3"/>
        <v>68.50800000000001</v>
      </c>
    </row>
    <row r="86" spans="2:6" x14ac:dyDescent="0.2">
      <c r="B86" s="73" t="s">
        <v>83</v>
      </c>
      <c r="C86" s="81">
        <v>95.7</v>
      </c>
      <c r="D86" s="81">
        <f t="shared" si="2"/>
        <v>105.27000000000001</v>
      </c>
      <c r="E86" s="81">
        <v>60.16</v>
      </c>
      <c r="F86" s="81">
        <f t="shared" si="3"/>
        <v>66.176000000000002</v>
      </c>
    </row>
    <row r="87" spans="2:6" x14ac:dyDescent="0.2">
      <c r="B87" s="72" t="s">
        <v>84</v>
      </c>
      <c r="C87" s="79">
        <v>119.01</v>
      </c>
      <c r="D87" s="80">
        <f t="shared" si="2"/>
        <v>130.91100000000003</v>
      </c>
      <c r="E87" s="79">
        <v>62.22</v>
      </c>
      <c r="F87" s="80">
        <f t="shared" si="3"/>
        <v>68.442000000000007</v>
      </c>
    </row>
    <row r="88" spans="2:6" x14ac:dyDescent="0.2">
      <c r="B88" s="73" t="s">
        <v>85</v>
      </c>
      <c r="C88" s="81">
        <v>118.3</v>
      </c>
      <c r="D88" s="81">
        <f t="shared" si="2"/>
        <v>130.13</v>
      </c>
      <c r="E88" s="81">
        <v>64.3</v>
      </c>
      <c r="F88" s="81">
        <f t="shared" si="3"/>
        <v>70.73</v>
      </c>
    </row>
    <row r="89" spans="2:6" x14ac:dyDescent="0.2">
      <c r="B89" s="72" t="s">
        <v>86</v>
      </c>
      <c r="C89" s="79">
        <v>122.61</v>
      </c>
      <c r="D89" s="80">
        <f t="shared" si="2"/>
        <v>134.87100000000001</v>
      </c>
      <c r="E89" s="79">
        <v>68.03</v>
      </c>
      <c r="F89" s="80">
        <f t="shared" si="3"/>
        <v>74.833000000000013</v>
      </c>
    </row>
    <row r="90" spans="2:6" x14ac:dyDescent="0.2">
      <c r="B90" s="73" t="s">
        <v>87</v>
      </c>
      <c r="C90" s="81">
        <v>120.85</v>
      </c>
      <c r="D90" s="81">
        <f t="shared" si="2"/>
        <v>132.935</v>
      </c>
      <c r="E90" s="81">
        <v>64.89</v>
      </c>
      <c r="F90" s="81">
        <f t="shared" si="3"/>
        <v>71.379000000000005</v>
      </c>
    </row>
    <row r="91" spans="2:6" x14ac:dyDescent="0.2">
      <c r="B91" s="72" t="s">
        <v>88</v>
      </c>
      <c r="C91" s="79">
        <v>124.81</v>
      </c>
      <c r="D91" s="80">
        <f t="shared" si="2"/>
        <v>137.29100000000003</v>
      </c>
      <c r="E91" s="79">
        <v>68.34</v>
      </c>
      <c r="F91" s="80">
        <f t="shared" si="3"/>
        <v>75.174000000000007</v>
      </c>
    </row>
    <row r="92" spans="2:6" x14ac:dyDescent="0.2">
      <c r="B92" s="73" t="s">
        <v>89</v>
      </c>
      <c r="C92" s="81">
        <v>117.45</v>
      </c>
      <c r="D92" s="81">
        <f t="shared" si="2"/>
        <v>129.19500000000002</v>
      </c>
      <c r="E92" s="81">
        <v>63.94</v>
      </c>
      <c r="F92" s="81">
        <f t="shared" si="3"/>
        <v>70.334000000000003</v>
      </c>
    </row>
    <row r="93" spans="2:6" x14ac:dyDescent="0.2">
      <c r="B93" s="72" t="s">
        <v>90</v>
      </c>
      <c r="C93" s="79">
        <v>137.84</v>
      </c>
      <c r="D93" s="80">
        <f t="shared" si="2"/>
        <v>151.62400000000002</v>
      </c>
      <c r="E93" s="79">
        <v>81.040000000000006</v>
      </c>
      <c r="F93" s="80">
        <f t="shared" si="3"/>
        <v>89.14400000000002</v>
      </c>
    </row>
    <row r="94" spans="2:6" x14ac:dyDescent="0.2">
      <c r="B94" s="73" t="s">
        <v>91</v>
      </c>
      <c r="C94" s="81">
        <v>20.85</v>
      </c>
      <c r="D94" s="81">
        <f t="shared" si="2"/>
        <v>22.935000000000002</v>
      </c>
      <c r="E94" s="81">
        <v>14.69</v>
      </c>
      <c r="F94" s="81">
        <f t="shared" si="3"/>
        <v>16.159000000000002</v>
      </c>
    </row>
    <row r="95" spans="2:6" x14ac:dyDescent="0.2">
      <c r="B95" s="72" t="s">
        <v>92</v>
      </c>
      <c r="C95" s="79">
        <v>58.9</v>
      </c>
      <c r="D95" s="80">
        <f t="shared" si="2"/>
        <v>64.790000000000006</v>
      </c>
      <c r="E95" s="79">
        <v>21.8</v>
      </c>
      <c r="F95" s="80">
        <f t="shared" si="3"/>
        <v>23.980000000000004</v>
      </c>
    </row>
    <row r="96" spans="2:6" x14ac:dyDescent="0.2">
      <c r="B96" s="73" t="s">
        <v>93</v>
      </c>
      <c r="C96" s="81">
        <v>22.53</v>
      </c>
      <c r="D96" s="81">
        <f t="shared" si="2"/>
        <v>24.783000000000005</v>
      </c>
      <c r="E96" s="81">
        <v>15.01</v>
      </c>
      <c r="F96" s="81">
        <f t="shared" si="3"/>
        <v>16.511000000000003</v>
      </c>
    </row>
    <row r="97" spans="2:6" x14ac:dyDescent="0.2">
      <c r="B97" s="72" t="s">
        <v>94</v>
      </c>
      <c r="C97" s="79">
        <v>34.35</v>
      </c>
      <c r="D97" s="80">
        <f t="shared" si="2"/>
        <v>37.785000000000004</v>
      </c>
      <c r="E97" s="79">
        <v>17.21</v>
      </c>
      <c r="F97" s="80">
        <f t="shared" si="3"/>
        <v>18.931000000000001</v>
      </c>
    </row>
    <row r="98" spans="2:6" x14ac:dyDescent="0.2">
      <c r="B98" s="73" t="s">
        <v>95</v>
      </c>
      <c r="C98" s="81">
        <v>80.11</v>
      </c>
      <c r="D98" s="81">
        <f t="shared" si="2"/>
        <v>88.121000000000009</v>
      </c>
      <c r="E98" s="81">
        <v>26.29</v>
      </c>
      <c r="F98" s="81">
        <f t="shared" si="3"/>
        <v>28.919</v>
      </c>
    </row>
    <row r="99" spans="2:6" x14ac:dyDescent="0.2">
      <c r="B99" s="72" t="s">
        <v>96</v>
      </c>
      <c r="C99" s="79">
        <v>142.36000000000001</v>
      </c>
      <c r="D99" s="80">
        <f t="shared" si="2"/>
        <v>156.59600000000003</v>
      </c>
      <c r="E99" s="79">
        <v>37.9</v>
      </c>
      <c r="F99" s="80">
        <f t="shared" si="3"/>
        <v>41.690000000000005</v>
      </c>
    </row>
    <row r="100" spans="2:6" x14ac:dyDescent="0.2">
      <c r="B100" s="73" t="s">
        <v>97</v>
      </c>
      <c r="C100" s="81">
        <v>233.83</v>
      </c>
      <c r="D100" s="81">
        <f t="shared" si="2"/>
        <v>257.21300000000002</v>
      </c>
      <c r="E100" s="81">
        <v>26.78</v>
      </c>
      <c r="F100" s="81">
        <f t="shared" si="3"/>
        <v>29.458000000000002</v>
      </c>
    </row>
    <row r="101" spans="2:6" x14ac:dyDescent="0.2">
      <c r="B101" s="72" t="s">
        <v>98</v>
      </c>
      <c r="C101" s="79">
        <v>475.38</v>
      </c>
      <c r="D101" s="80">
        <f>C101*1.1</f>
        <v>522.91800000000001</v>
      </c>
      <c r="E101" s="79">
        <v>38.049999999999997</v>
      </c>
      <c r="F101" s="80">
        <f t="shared" si="3"/>
        <v>41.854999999999997</v>
      </c>
    </row>
  </sheetData>
  <pageMargins left="0.7" right="0.7" top="0.75" bottom="0.75" header="0.3" footer="0.3"/>
  <pageSetup paperSize="9"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ED600"/>
  </sheetPr>
  <dimension ref="A2:G101"/>
  <sheetViews>
    <sheetView zoomScale="80" zoomScaleNormal="80" workbookViewId="0"/>
  </sheetViews>
  <sheetFormatPr defaultRowHeight="14.25" x14ac:dyDescent="0.2"/>
  <cols>
    <col min="1" max="1" width="4.75" style="3" customWidth="1"/>
    <col min="2" max="2" width="38.875" style="3" customWidth="1"/>
    <col min="3" max="3" width="16.125" style="64" customWidth="1"/>
    <col min="4" max="4" width="16.125" style="65" customWidth="1"/>
    <col min="5" max="5" width="16.125" style="64" customWidth="1"/>
    <col min="6" max="6" width="16.125" style="65" customWidth="1"/>
    <col min="7" max="7" width="9" style="3"/>
  </cols>
  <sheetData>
    <row r="2" spans="2:6" ht="26.25" x14ac:dyDescent="0.4">
      <c r="B2" s="12" t="s">
        <v>8</v>
      </c>
    </row>
    <row r="4" spans="2:6" ht="23.25" x14ac:dyDescent="0.35">
      <c r="B4" s="11" t="s">
        <v>121</v>
      </c>
    </row>
    <row r="6" spans="2:6" ht="18" x14ac:dyDescent="0.25">
      <c r="B6" s="66" t="s">
        <v>105</v>
      </c>
      <c r="C6" s="67"/>
      <c r="D6" s="68"/>
      <c r="E6" s="67"/>
      <c r="F6" s="84" t="s">
        <v>127</v>
      </c>
    </row>
    <row r="8" spans="2:6" ht="15" x14ac:dyDescent="0.2">
      <c r="B8" s="69"/>
      <c r="C8" s="70" t="s">
        <v>102</v>
      </c>
      <c r="D8" s="71" t="s">
        <v>102</v>
      </c>
      <c r="E8" s="70" t="s">
        <v>103</v>
      </c>
      <c r="F8" s="71" t="s">
        <v>103</v>
      </c>
    </row>
    <row r="9" spans="2:6" ht="15" x14ac:dyDescent="0.2">
      <c r="B9" s="69"/>
      <c r="C9" s="70" t="s">
        <v>57</v>
      </c>
      <c r="D9" s="71" t="s">
        <v>107</v>
      </c>
      <c r="E9" s="70" t="s">
        <v>57</v>
      </c>
      <c r="F9" s="71" t="s">
        <v>107</v>
      </c>
    </row>
    <row r="10" spans="2:6" ht="15" x14ac:dyDescent="0.2">
      <c r="B10" s="69"/>
      <c r="C10" s="70" t="s">
        <v>113</v>
      </c>
      <c r="D10" s="71" t="s">
        <v>113</v>
      </c>
      <c r="E10" s="70" t="s">
        <v>113</v>
      </c>
      <c r="F10" s="71" t="s">
        <v>113</v>
      </c>
    </row>
    <row r="11" spans="2:6" x14ac:dyDescent="0.2">
      <c r="B11" s="72" t="s">
        <v>14</v>
      </c>
      <c r="C11" s="79">
        <v>50.93</v>
      </c>
      <c r="D11" s="82">
        <f>C11*1.1</f>
        <v>56.023000000000003</v>
      </c>
      <c r="E11" s="79">
        <v>50.32</v>
      </c>
      <c r="F11" s="82">
        <f>E11*1.1</f>
        <v>55.352000000000004</v>
      </c>
    </row>
    <row r="12" spans="2:6" x14ac:dyDescent="0.2">
      <c r="B12" s="73" t="s">
        <v>15</v>
      </c>
      <c r="C12" s="81">
        <v>53.51</v>
      </c>
      <c r="D12" s="83">
        <f t="shared" ref="D12:D53" si="0">C12*1.1</f>
        <v>58.861000000000004</v>
      </c>
      <c r="E12" s="81">
        <v>53.29</v>
      </c>
      <c r="F12" s="83">
        <f t="shared" ref="F12:F53" si="1">E12*1.1</f>
        <v>58.619000000000007</v>
      </c>
    </row>
    <row r="13" spans="2:6" x14ac:dyDescent="0.2">
      <c r="B13" s="72" t="s">
        <v>16</v>
      </c>
      <c r="C13" s="79">
        <v>59.26</v>
      </c>
      <c r="D13" s="82">
        <f t="shared" si="0"/>
        <v>65.186000000000007</v>
      </c>
      <c r="E13" s="79">
        <v>59.26</v>
      </c>
      <c r="F13" s="82">
        <f t="shared" si="1"/>
        <v>65.186000000000007</v>
      </c>
    </row>
    <row r="14" spans="2:6" x14ac:dyDescent="0.2">
      <c r="B14" s="73" t="s">
        <v>17</v>
      </c>
      <c r="C14" s="81">
        <v>48.98</v>
      </c>
      <c r="D14" s="83">
        <f t="shared" si="0"/>
        <v>53.878</v>
      </c>
      <c r="E14" s="81">
        <v>48.93</v>
      </c>
      <c r="F14" s="83">
        <f t="shared" si="1"/>
        <v>53.823000000000008</v>
      </c>
    </row>
    <row r="15" spans="2:6" x14ac:dyDescent="0.2">
      <c r="B15" s="72" t="s">
        <v>18</v>
      </c>
      <c r="C15" s="79">
        <v>50.32</v>
      </c>
      <c r="D15" s="82">
        <f t="shared" si="0"/>
        <v>55.352000000000004</v>
      </c>
      <c r="E15" s="79">
        <v>50.32</v>
      </c>
      <c r="F15" s="82">
        <f t="shared" si="1"/>
        <v>55.352000000000004</v>
      </c>
    </row>
    <row r="16" spans="2:6" x14ac:dyDescent="0.2">
      <c r="B16" s="73" t="s">
        <v>19</v>
      </c>
      <c r="C16" s="81">
        <v>49</v>
      </c>
      <c r="D16" s="83">
        <f t="shared" si="0"/>
        <v>53.900000000000006</v>
      </c>
      <c r="E16" s="81">
        <v>48.94</v>
      </c>
      <c r="F16" s="83">
        <f t="shared" si="1"/>
        <v>53.834000000000003</v>
      </c>
    </row>
    <row r="17" spans="2:6" x14ac:dyDescent="0.2">
      <c r="B17" s="72" t="s">
        <v>20</v>
      </c>
      <c r="C17" s="79">
        <v>50.54</v>
      </c>
      <c r="D17" s="82">
        <f t="shared" si="0"/>
        <v>55.594000000000001</v>
      </c>
      <c r="E17" s="79">
        <v>50.54</v>
      </c>
      <c r="F17" s="82">
        <f>E17*1.1</f>
        <v>55.594000000000001</v>
      </c>
    </row>
    <row r="18" spans="2:6" x14ac:dyDescent="0.2">
      <c r="B18" s="73" t="s">
        <v>21</v>
      </c>
      <c r="C18" s="81">
        <v>48.94</v>
      </c>
      <c r="D18" s="83">
        <f t="shared" si="0"/>
        <v>53.834000000000003</v>
      </c>
      <c r="E18" s="81">
        <v>48.94</v>
      </c>
      <c r="F18" s="83">
        <f t="shared" si="1"/>
        <v>53.834000000000003</v>
      </c>
    </row>
    <row r="19" spans="2:6" x14ac:dyDescent="0.2">
      <c r="B19" s="72" t="s">
        <v>22</v>
      </c>
      <c r="C19" s="79">
        <v>57.32</v>
      </c>
      <c r="D19" s="82">
        <f t="shared" si="0"/>
        <v>63.052000000000007</v>
      </c>
      <c r="E19" s="79">
        <v>48.02</v>
      </c>
      <c r="F19" s="82">
        <f t="shared" si="1"/>
        <v>52.82200000000001</v>
      </c>
    </row>
    <row r="20" spans="2:6" x14ac:dyDescent="0.2">
      <c r="B20" s="73" t="s">
        <v>23</v>
      </c>
      <c r="C20" s="81">
        <v>50.96</v>
      </c>
      <c r="D20" s="83">
        <f t="shared" si="0"/>
        <v>56.056000000000004</v>
      </c>
      <c r="E20" s="81">
        <v>48.53</v>
      </c>
      <c r="F20" s="83">
        <f t="shared" si="1"/>
        <v>53.383000000000003</v>
      </c>
    </row>
    <row r="21" spans="2:6" x14ac:dyDescent="0.2">
      <c r="B21" s="72" t="s">
        <v>24</v>
      </c>
      <c r="C21" s="79">
        <v>48.84</v>
      </c>
      <c r="D21" s="82">
        <f t="shared" si="0"/>
        <v>53.724000000000011</v>
      </c>
      <c r="E21" s="79">
        <v>48.53</v>
      </c>
      <c r="F21" s="82">
        <f t="shared" si="1"/>
        <v>53.383000000000003</v>
      </c>
    </row>
    <row r="22" spans="2:6" x14ac:dyDescent="0.2">
      <c r="B22" s="73" t="s">
        <v>25</v>
      </c>
      <c r="C22" s="81">
        <v>52.99</v>
      </c>
      <c r="D22" s="83">
        <f t="shared" si="0"/>
        <v>58.289000000000009</v>
      </c>
      <c r="E22" s="81">
        <v>48.53</v>
      </c>
      <c r="F22" s="83">
        <f t="shared" si="1"/>
        <v>53.383000000000003</v>
      </c>
    </row>
    <row r="23" spans="2:6" x14ac:dyDescent="0.2">
      <c r="B23" s="72" t="s">
        <v>26</v>
      </c>
      <c r="C23" s="79">
        <v>49.72</v>
      </c>
      <c r="D23" s="82">
        <f t="shared" si="0"/>
        <v>54.692</v>
      </c>
      <c r="E23" s="79">
        <v>49.72</v>
      </c>
      <c r="F23" s="82">
        <f t="shared" si="1"/>
        <v>54.692</v>
      </c>
    </row>
    <row r="24" spans="2:6" x14ac:dyDescent="0.2">
      <c r="B24" s="73" t="s">
        <v>27</v>
      </c>
      <c r="C24" s="81">
        <v>53.69</v>
      </c>
      <c r="D24" s="83">
        <f t="shared" si="0"/>
        <v>59.059000000000005</v>
      </c>
      <c r="E24" s="81">
        <v>48.53</v>
      </c>
      <c r="F24" s="83">
        <f t="shared" si="1"/>
        <v>53.383000000000003</v>
      </c>
    </row>
    <row r="25" spans="2:6" x14ac:dyDescent="0.2">
      <c r="B25" s="72" t="s">
        <v>28</v>
      </c>
      <c r="C25" s="79">
        <v>49.53</v>
      </c>
      <c r="D25" s="82">
        <f t="shared" si="0"/>
        <v>54.483000000000004</v>
      </c>
      <c r="E25" s="79">
        <v>49.53</v>
      </c>
      <c r="F25" s="82">
        <f t="shared" si="1"/>
        <v>54.483000000000004</v>
      </c>
    </row>
    <row r="26" spans="2:6" x14ac:dyDescent="0.2">
      <c r="B26" s="73" t="s">
        <v>29</v>
      </c>
      <c r="C26" s="81">
        <v>49.53</v>
      </c>
      <c r="D26" s="83">
        <f t="shared" si="0"/>
        <v>54.483000000000004</v>
      </c>
      <c r="E26" s="81">
        <v>49.53</v>
      </c>
      <c r="F26" s="83">
        <f t="shared" si="1"/>
        <v>54.483000000000004</v>
      </c>
    </row>
    <row r="27" spans="2:6" x14ac:dyDescent="0.2">
      <c r="B27" s="72" t="s">
        <v>30</v>
      </c>
      <c r="C27" s="79">
        <v>50.27</v>
      </c>
      <c r="D27" s="82">
        <f t="shared" si="0"/>
        <v>55.297000000000011</v>
      </c>
      <c r="E27" s="79">
        <v>50.27</v>
      </c>
      <c r="F27" s="82">
        <f t="shared" si="1"/>
        <v>55.297000000000011</v>
      </c>
    </row>
    <row r="28" spans="2:6" x14ac:dyDescent="0.2">
      <c r="B28" s="73" t="s">
        <v>31</v>
      </c>
      <c r="C28" s="81">
        <v>77.62</v>
      </c>
      <c r="D28" s="83">
        <f t="shared" si="0"/>
        <v>85.382000000000005</v>
      </c>
      <c r="E28" s="81">
        <v>50.27</v>
      </c>
      <c r="F28" s="83">
        <f t="shared" si="1"/>
        <v>55.297000000000011</v>
      </c>
    </row>
    <row r="29" spans="2:6" x14ac:dyDescent="0.2">
      <c r="B29" s="72" t="s">
        <v>32</v>
      </c>
      <c r="C29" s="79">
        <v>180.04</v>
      </c>
      <c r="D29" s="82">
        <f t="shared" si="0"/>
        <v>198.04400000000001</v>
      </c>
      <c r="E29" s="79">
        <v>49.34</v>
      </c>
      <c r="F29" s="82">
        <f t="shared" si="1"/>
        <v>54.274000000000008</v>
      </c>
    </row>
    <row r="30" spans="2:6" x14ac:dyDescent="0.2">
      <c r="B30" s="73" t="s">
        <v>33</v>
      </c>
      <c r="C30" s="81">
        <v>55.78</v>
      </c>
      <c r="D30" s="83">
        <f t="shared" si="0"/>
        <v>61.358000000000004</v>
      </c>
      <c r="E30" s="81">
        <v>49.34</v>
      </c>
      <c r="F30" s="83">
        <f t="shared" si="1"/>
        <v>54.274000000000008</v>
      </c>
    </row>
    <row r="31" spans="2:6" x14ac:dyDescent="0.2">
      <c r="B31" s="72" t="s">
        <v>34</v>
      </c>
      <c r="C31" s="79">
        <v>55.68</v>
      </c>
      <c r="D31" s="82">
        <f t="shared" si="0"/>
        <v>61.248000000000005</v>
      </c>
      <c r="E31" s="79">
        <v>49.59</v>
      </c>
      <c r="F31" s="82">
        <f t="shared" si="1"/>
        <v>54.549000000000007</v>
      </c>
    </row>
    <row r="32" spans="2:6" x14ac:dyDescent="0.2">
      <c r="B32" s="73" t="s">
        <v>35</v>
      </c>
      <c r="C32" s="81">
        <v>51.85</v>
      </c>
      <c r="D32" s="83">
        <f t="shared" si="0"/>
        <v>57.035000000000004</v>
      </c>
      <c r="E32" s="81">
        <v>51.85</v>
      </c>
      <c r="F32" s="83">
        <f t="shared" si="1"/>
        <v>57.035000000000004</v>
      </c>
    </row>
    <row r="33" spans="2:6" x14ac:dyDescent="0.2">
      <c r="B33" s="72" t="s">
        <v>36</v>
      </c>
      <c r="C33" s="79">
        <v>49.59</v>
      </c>
      <c r="D33" s="82">
        <f t="shared" si="0"/>
        <v>54.549000000000007</v>
      </c>
      <c r="E33" s="79">
        <v>49.59</v>
      </c>
      <c r="F33" s="82">
        <f t="shared" si="1"/>
        <v>54.549000000000007</v>
      </c>
    </row>
    <row r="34" spans="2:6" x14ac:dyDescent="0.2">
      <c r="B34" s="73" t="s">
        <v>37</v>
      </c>
      <c r="C34" s="81">
        <v>51.79</v>
      </c>
      <c r="D34" s="83">
        <f t="shared" si="0"/>
        <v>56.969000000000001</v>
      </c>
      <c r="E34" s="81">
        <v>49.83</v>
      </c>
      <c r="F34" s="83">
        <f t="shared" si="1"/>
        <v>54.813000000000002</v>
      </c>
    </row>
    <row r="35" spans="2:6" x14ac:dyDescent="0.2">
      <c r="B35" s="72" t="s">
        <v>38</v>
      </c>
      <c r="C35" s="79">
        <v>63.33</v>
      </c>
      <c r="D35" s="82">
        <f t="shared" si="0"/>
        <v>69.662999999999997</v>
      </c>
      <c r="E35" s="79">
        <v>52.33</v>
      </c>
      <c r="F35" s="82">
        <f t="shared" si="1"/>
        <v>57.563000000000002</v>
      </c>
    </row>
    <row r="36" spans="2:6" x14ac:dyDescent="0.2">
      <c r="B36" s="73" t="s">
        <v>39</v>
      </c>
      <c r="C36" s="81">
        <v>57.32</v>
      </c>
      <c r="D36" s="83">
        <f t="shared" si="0"/>
        <v>63.052000000000007</v>
      </c>
      <c r="E36" s="81">
        <v>57.32</v>
      </c>
      <c r="F36" s="83">
        <f t="shared" si="1"/>
        <v>63.052000000000007</v>
      </c>
    </row>
    <row r="37" spans="2:6" x14ac:dyDescent="0.2">
      <c r="B37" s="72" t="s">
        <v>40</v>
      </c>
      <c r="C37" s="79">
        <v>47.33</v>
      </c>
      <c r="D37" s="82">
        <f t="shared" si="0"/>
        <v>52.063000000000002</v>
      </c>
      <c r="E37" s="79">
        <v>47.33</v>
      </c>
      <c r="F37" s="82">
        <f t="shared" si="1"/>
        <v>52.063000000000002</v>
      </c>
    </row>
    <row r="38" spans="2:6" x14ac:dyDescent="0.2">
      <c r="B38" s="73" t="s">
        <v>41</v>
      </c>
      <c r="C38" s="81">
        <v>47.33</v>
      </c>
      <c r="D38" s="83">
        <f t="shared" si="0"/>
        <v>52.063000000000002</v>
      </c>
      <c r="E38" s="81">
        <v>47.33</v>
      </c>
      <c r="F38" s="83">
        <f t="shared" si="1"/>
        <v>52.063000000000002</v>
      </c>
    </row>
    <row r="39" spans="2:6" x14ac:dyDescent="0.2">
      <c r="B39" s="72" t="s">
        <v>42</v>
      </c>
      <c r="C39" s="79">
        <v>47.35</v>
      </c>
      <c r="D39" s="82">
        <f t="shared" si="0"/>
        <v>52.085000000000008</v>
      </c>
      <c r="E39" s="79">
        <v>47.33</v>
      </c>
      <c r="F39" s="82">
        <f t="shared" si="1"/>
        <v>52.063000000000002</v>
      </c>
    </row>
    <row r="40" spans="2:6" x14ac:dyDescent="0.2">
      <c r="B40" s="73" t="s">
        <v>43</v>
      </c>
      <c r="C40" s="81">
        <v>58.11</v>
      </c>
      <c r="D40" s="83">
        <f t="shared" si="0"/>
        <v>63.921000000000006</v>
      </c>
      <c r="E40" s="81">
        <v>57.15</v>
      </c>
      <c r="F40" s="83">
        <f t="shared" si="1"/>
        <v>62.865000000000002</v>
      </c>
    </row>
    <row r="41" spans="2:6" x14ac:dyDescent="0.2">
      <c r="B41" s="72" t="s">
        <v>44</v>
      </c>
      <c r="C41" s="79">
        <v>66.53</v>
      </c>
      <c r="D41" s="82">
        <f t="shared" si="0"/>
        <v>73.183000000000007</v>
      </c>
      <c r="E41" s="79">
        <v>64.099999999999994</v>
      </c>
      <c r="F41" s="82">
        <f t="shared" si="1"/>
        <v>70.510000000000005</v>
      </c>
    </row>
    <row r="42" spans="2:6" x14ac:dyDescent="0.2">
      <c r="B42" s="73" t="s">
        <v>45</v>
      </c>
      <c r="C42" s="81">
        <v>58.65</v>
      </c>
      <c r="D42" s="83">
        <f t="shared" si="0"/>
        <v>64.515000000000001</v>
      </c>
      <c r="E42" s="81">
        <v>52.84</v>
      </c>
      <c r="F42" s="83">
        <f t="shared" si="1"/>
        <v>58.124000000000009</v>
      </c>
    </row>
    <row r="43" spans="2:6" x14ac:dyDescent="0.2">
      <c r="B43" s="72" t="s">
        <v>46</v>
      </c>
      <c r="C43" s="79">
        <v>74.260000000000005</v>
      </c>
      <c r="D43" s="82">
        <f t="shared" si="0"/>
        <v>81.686000000000007</v>
      </c>
      <c r="E43" s="79">
        <v>58.33</v>
      </c>
      <c r="F43" s="82">
        <f t="shared" si="1"/>
        <v>64.162999999999997</v>
      </c>
    </row>
    <row r="44" spans="2:6" x14ac:dyDescent="0.2">
      <c r="B44" s="73" t="s">
        <v>47</v>
      </c>
      <c r="C44" s="81">
        <v>50.18</v>
      </c>
      <c r="D44" s="83">
        <f t="shared" si="0"/>
        <v>55.198000000000008</v>
      </c>
      <c r="E44" s="81">
        <v>49.83</v>
      </c>
      <c r="F44" s="83">
        <f t="shared" si="1"/>
        <v>54.813000000000002</v>
      </c>
    </row>
    <row r="45" spans="2:6" x14ac:dyDescent="0.2">
      <c r="B45" s="72" t="s">
        <v>48</v>
      </c>
      <c r="C45" s="79">
        <v>73.349999999999994</v>
      </c>
      <c r="D45" s="82">
        <f t="shared" si="0"/>
        <v>80.685000000000002</v>
      </c>
      <c r="E45" s="79">
        <v>52.33</v>
      </c>
      <c r="F45" s="82">
        <f t="shared" si="1"/>
        <v>57.563000000000002</v>
      </c>
    </row>
    <row r="46" spans="2:6" x14ac:dyDescent="0.2">
      <c r="B46" s="73" t="s">
        <v>49</v>
      </c>
      <c r="C46" s="81">
        <v>49.52</v>
      </c>
      <c r="D46" s="83">
        <f t="shared" si="0"/>
        <v>54.472000000000008</v>
      </c>
      <c r="E46" s="81">
        <v>49.83</v>
      </c>
      <c r="F46" s="83">
        <f t="shared" si="1"/>
        <v>54.813000000000002</v>
      </c>
    </row>
    <row r="47" spans="2:6" x14ac:dyDescent="0.2">
      <c r="B47" s="72" t="s">
        <v>50</v>
      </c>
      <c r="C47" s="79">
        <v>72.459999999999994</v>
      </c>
      <c r="D47" s="82">
        <f t="shared" si="0"/>
        <v>79.706000000000003</v>
      </c>
      <c r="E47" s="79">
        <v>49.83</v>
      </c>
      <c r="F47" s="82">
        <f t="shared" si="1"/>
        <v>54.813000000000002</v>
      </c>
    </row>
    <row r="48" spans="2:6" x14ac:dyDescent="0.2">
      <c r="B48" s="73" t="s">
        <v>51</v>
      </c>
      <c r="C48" s="81">
        <v>13</v>
      </c>
      <c r="D48" s="83">
        <f t="shared" si="0"/>
        <v>14.3</v>
      </c>
      <c r="E48" s="81">
        <v>11.84</v>
      </c>
      <c r="F48" s="83">
        <f t="shared" si="1"/>
        <v>13.024000000000001</v>
      </c>
    </row>
    <row r="49" spans="2:6" x14ac:dyDescent="0.2">
      <c r="B49" s="72" t="s">
        <v>52</v>
      </c>
      <c r="C49" s="79">
        <v>17.88</v>
      </c>
      <c r="D49" s="82">
        <f t="shared" si="0"/>
        <v>19.667999999999999</v>
      </c>
      <c r="E49" s="79">
        <v>11.84</v>
      </c>
      <c r="F49" s="82">
        <f t="shared" si="1"/>
        <v>13.024000000000001</v>
      </c>
    </row>
    <row r="50" spans="2:6" x14ac:dyDescent="0.2">
      <c r="B50" s="73" t="s">
        <v>53</v>
      </c>
      <c r="C50" s="81">
        <v>14.86</v>
      </c>
      <c r="D50" s="83">
        <f t="shared" si="0"/>
        <v>16.346</v>
      </c>
      <c r="E50" s="81">
        <v>11.84</v>
      </c>
      <c r="F50" s="83">
        <f t="shared" si="1"/>
        <v>13.024000000000001</v>
      </c>
    </row>
    <row r="51" spans="2:6" x14ac:dyDescent="0.2">
      <c r="B51" s="72" t="s">
        <v>54</v>
      </c>
      <c r="C51" s="79">
        <v>14.07</v>
      </c>
      <c r="D51" s="82">
        <f t="shared" si="0"/>
        <v>15.477000000000002</v>
      </c>
      <c r="E51" s="79">
        <v>11.84</v>
      </c>
      <c r="F51" s="82">
        <f t="shared" si="1"/>
        <v>13.024000000000001</v>
      </c>
    </row>
    <row r="52" spans="2:6" x14ac:dyDescent="0.2">
      <c r="B52" s="73" t="s">
        <v>55</v>
      </c>
      <c r="C52" s="81">
        <v>45.62</v>
      </c>
      <c r="D52" s="83">
        <f t="shared" si="0"/>
        <v>50.182000000000002</v>
      </c>
      <c r="E52" s="81">
        <v>12.41</v>
      </c>
      <c r="F52" s="83">
        <f t="shared" si="1"/>
        <v>13.651000000000002</v>
      </c>
    </row>
    <row r="53" spans="2:6" x14ac:dyDescent="0.2">
      <c r="B53" s="72" t="s">
        <v>56</v>
      </c>
      <c r="C53" s="79">
        <v>94.94</v>
      </c>
      <c r="D53" s="82">
        <f t="shared" si="0"/>
        <v>104.43400000000001</v>
      </c>
      <c r="E53" s="79">
        <v>12.41</v>
      </c>
      <c r="F53" s="82">
        <f t="shared" si="1"/>
        <v>13.651000000000002</v>
      </c>
    </row>
    <row r="56" spans="2:6" ht="18" x14ac:dyDescent="0.25">
      <c r="B56" s="66" t="s">
        <v>106</v>
      </c>
      <c r="C56" s="67"/>
      <c r="D56" s="68"/>
      <c r="E56" s="67"/>
      <c r="F56" s="84" t="str">
        <f>IF($F$6="","",$F$6)</f>
        <v>Actuals</v>
      </c>
    </row>
    <row r="58" spans="2:6" ht="15" x14ac:dyDescent="0.2">
      <c r="B58" s="69"/>
      <c r="C58" s="70" t="s">
        <v>58</v>
      </c>
      <c r="D58" s="71" t="s">
        <v>58</v>
      </c>
      <c r="E58" s="70" t="s">
        <v>99</v>
      </c>
      <c r="F58" s="71" t="s">
        <v>99</v>
      </c>
    </row>
    <row r="59" spans="2:6" ht="15" x14ac:dyDescent="0.2">
      <c r="B59" s="69"/>
      <c r="C59" s="70" t="s">
        <v>57</v>
      </c>
      <c r="D59" s="71" t="s">
        <v>107</v>
      </c>
      <c r="E59" s="70" t="s">
        <v>57</v>
      </c>
      <c r="F59" s="71" t="s">
        <v>107</v>
      </c>
    </row>
    <row r="60" spans="2:6" ht="15" x14ac:dyDescent="0.2">
      <c r="B60" s="69"/>
      <c r="C60" s="70" t="s">
        <v>113</v>
      </c>
      <c r="D60" s="71" t="s">
        <v>113</v>
      </c>
      <c r="E60" s="70" t="s">
        <v>113</v>
      </c>
      <c r="F60" s="71" t="s">
        <v>113</v>
      </c>
    </row>
    <row r="61" spans="2:6" x14ac:dyDescent="0.2">
      <c r="B61" s="72" t="s">
        <v>59</v>
      </c>
      <c r="C61" s="79">
        <v>99.74</v>
      </c>
      <c r="D61" s="80">
        <f>C61*1.1</f>
        <v>109.714</v>
      </c>
      <c r="E61" s="79">
        <v>61.81</v>
      </c>
      <c r="F61" s="80">
        <f>E61*1.1</f>
        <v>67.991000000000014</v>
      </c>
    </row>
    <row r="62" spans="2:6" x14ac:dyDescent="0.2">
      <c r="B62" s="73" t="s">
        <v>60</v>
      </c>
      <c r="C62" s="81">
        <v>103.99</v>
      </c>
      <c r="D62" s="81">
        <f t="shared" ref="D62:D100" si="2">C62*1.1</f>
        <v>114.38900000000001</v>
      </c>
      <c r="E62" s="81">
        <v>63.77</v>
      </c>
      <c r="F62" s="81">
        <f t="shared" ref="F62:F101" si="3">E62*1.1</f>
        <v>70.147000000000006</v>
      </c>
    </row>
    <row r="63" spans="2:6" x14ac:dyDescent="0.2">
      <c r="B63" s="72" t="s">
        <v>61</v>
      </c>
      <c r="C63" s="79">
        <v>93.64</v>
      </c>
      <c r="D63" s="80">
        <f t="shared" si="2"/>
        <v>103.004</v>
      </c>
      <c r="E63" s="79">
        <v>60.99</v>
      </c>
      <c r="F63" s="80">
        <f t="shared" si="3"/>
        <v>67.089000000000013</v>
      </c>
    </row>
    <row r="64" spans="2:6" x14ac:dyDescent="0.2">
      <c r="B64" s="73" t="s">
        <v>62</v>
      </c>
      <c r="C64" s="81">
        <v>88.5</v>
      </c>
      <c r="D64" s="81">
        <f t="shared" si="2"/>
        <v>97.350000000000009</v>
      </c>
      <c r="E64" s="81">
        <v>59.37</v>
      </c>
      <c r="F64" s="81">
        <f t="shared" si="3"/>
        <v>65.307000000000002</v>
      </c>
    </row>
    <row r="65" spans="2:6" x14ac:dyDescent="0.2">
      <c r="B65" s="72" t="s">
        <v>63</v>
      </c>
      <c r="C65" s="79">
        <v>85.77</v>
      </c>
      <c r="D65" s="80">
        <f t="shared" si="2"/>
        <v>94.347000000000008</v>
      </c>
      <c r="E65" s="79">
        <v>59.5</v>
      </c>
      <c r="F65" s="80">
        <f t="shared" si="3"/>
        <v>65.45</v>
      </c>
    </row>
    <row r="66" spans="2:6" x14ac:dyDescent="0.2">
      <c r="B66" s="73" t="s">
        <v>64</v>
      </c>
      <c r="C66" s="81">
        <v>91.59</v>
      </c>
      <c r="D66" s="81">
        <f>C66*1.1</f>
        <v>100.74900000000001</v>
      </c>
      <c r="E66" s="81">
        <v>61.27</v>
      </c>
      <c r="F66" s="81">
        <f t="shared" si="3"/>
        <v>67.397000000000006</v>
      </c>
    </row>
    <row r="67" spans="2:6" x14ac:dyDescent="0.2">
      <c r="B67" s="72" t="s">
        <v>65</v>
      </c>
      <c r="C67" s="79">
        <v>97.73</v>
      </c>
      <c r="D67" s="80">
        <f t="shared" si="2"/>
        <v>107.50300000000001</v>
      </c>
      <c r="E67" s="79">
        <v>62.85</v>
      </c>
      <c r="F67" s="80">
        <f t="shared" si="3"/>
        <v>69.135000000000005</v>
      </c>
    </row>
    <row r="68" spans="2:6" x14ac:dyDescent="0.2">
      <c r="B68" s="73" t="s">
        <v>66</v>
      </c>
      <c r="C68" s="81">
        <v>107.2</v>
      </c>
      <c r="D68" s="81">
        <f t="shared" si="2"/>
        <v>117.92000000000002</v>
      </c>
      <c r="E68" s="81">
        <v>70.91</v>
      </c>
      <c r="F68" s="81">
        <f t="shared" si="3"/>
        <v>78.001000000000005</v>
      </c>
    </row>
    <row r="69" spans="2:6" x14ac:dyDescent="0.2">
      <c r="B69" s="72" t="s">
        <v>111</v>
      </c>
      <c r="C69" s="79">
        <v>123.25</v>
      </c>
      <c r="D69" s="80">
        <f t="shared" si="2"/>
        <v>135.57500000000002</v>
      </c>
      <c r="E69" s="79">
        <v>61.23</v>
      </c>
      <c r="F69" s="80">
        <f t="shared" si="3"/>
        <v>67.353000000000009</v>
      </c>
    </row>
    <row r="70" spans="2:6" x14ac:dyDescent="0.2">
      <c r="B70" s="73" t="s">
        <v>108</v>
      </c>
      <c r="C70" s="81">
        <v>123.25</v>
      </c>
      <c r="D70" s="81">
        <f t="shared" ref="D70:F70" si="4">D69</f>
        <v>135.57500000000002</v>
      </c>
      <c r="E70" s="81">
        <v>61.23</v>
      </c>
      <c r="F70" s="81">
        <f t="shared" si="4"/>
        <v>67.353000000000009</v>
      </c>
    </row>
    <row r="71" spans="2:6" x14ac:dyDescent="0.2">
      <c r="B71" s="72" t="s">
        <v>68</v>
      </c>
      <c r="C71" s="79">
        <v>85.1</v>
      </c>
      <c r="D71" s="80">
        <f t="shared" si="2"/>
        <v>93.61</v>
      </c>
      <c r="E71" s="79">
        <v>58.24</v>
      </c>
      <c r="F71" s="80">
        <f t="shared" si="3"/>
        <v>64.064000000000007</v>
      </c>
    </row>
    <row r="72" spans="2:6" x14ac:dyDescent="0.2">
      <c r="B72" s="73" t="s">
        <v>69</v>
      </c>
      <c r="C72" s="81">
        <v>99.7</v>
      </c>
      <c r="D72" s="81">
        <f t="shared" si="2"/>
        <v>109.67000000000002</v>
      </c>
      <c r="E72" s="81">
        <v>62.22</v>
      </c>
      <c r="F72" s="81">
        <f t="shared" si="3"/>
        <v>68.442000000000007</v>
      </c>
    </row>
    <row r="73" spans="2:6" x14ac:dyDescent="0.2">
      <c r="B73" s="72" t="s">
        <v>70</v>
      </c>
      <c r="C73" s="79">
        <v>101.3</v>
      </c>
      <c r="D73" s="80">
        <f t="shared" si="2"/>
        <v>111.43</v>
      </c>
      <c r="E73" s="79">
        <v>60.47</v>
      </c>
      <c r="F73" s="80">
        <f t="shared" si="3"/>
        <v>66.51700000000001</v>
      </c>
    </row>
    <row r="74" spans="2:6" x14ac:dyDescent="0.2">
      <c r="B74" s="73" t="s">
        <v>71</v>
      </c>
      <c r="C74" s="81">
        <v>100.63</v>
      </c>
      <c r="D74" s="81">
        <f t="shared" si="2"/>
        <v>110.693</v>
      </c>
      <c r="E74" s="81">
        <v>62.59</v>
      </c>
      <c r="F74" s="81">
        <f t="shared" si="3"/>
        <v>68.849000000000004</v>
      </c>
    </row>
    <row r="75" spans="2:6" x14ac:dyDescent="0.2">
      <c r="B75" s="72" t="s">
        <v>72</v>
      </c>
      <c r="C75" s="79">
        <v>105</v>
      </c>
      <c r="D75" s="80">
        <f t="shared" si="2"/>
        <v>115.50000000000001</v>
      </c>
      <c r="E75" s="79">
        <v>66.38</v>
      </c>
      <c r="F75" s="80">
        <f t="shared" si="3"/>
        <v>73.018000000000001</v>
      </c>
    </row>
    <row r="76" spans="2:6" x14ac:dyDescent="0.2">
      <c r="B76" s="73" t="s">
        <v>73</v>
      </c>
      <c r="C76" s="81">
        <v>104.24</v>
      </c>
      <c r="D76" s="81">
        <f t="shared" si="2"/>
        <v>114.664</v>
      </c>
      <c r="E76" s="81">
        <v>63.32</v>
      </c>
      <c r="F76" s="81">
        <f t="shared" si="3"/>
        <v>69.652000000000001</v>
      </c>
    </row>
    <row r="77" spans="2:6" x14ac:dyDescent="0.2">
      <c r="B77" s="72" t="s">
        <v>74</v>
      </c>
      <c r="C77" s="79">
        <v>90.71</v>
      </c>
      <c r="D77" s="80">
        <f t="shared" si="2"/>
        <v>99.781000000000006</v>
      </c>
      <c r="E77" s="79">
        <v>60.18</v>
      </c>
      <c r="F77" s="80">
        <f t="shared" si="3"/>
        <v>66.198000000000008</v>
      </c>
    </row>
    <row r="78" spans="2:6" x14ac:dyDescent="0.2">
      <c r="B78" s="73" t="s">
        <v>75</v>
      </c>
      <c r="C78" s="81">
        <v>101.7</v>
      </c>
      <c r="D78" s="81">
        <f t="shared" si="2"/>
        <v>111.87000000000002</v>
      </c>
      <c r="E78" s="81">
        <v>62.09</v>
      </c>
      <c r="F78" s="81">
        <f t="shared" si="3"/>
        <v>68.299000000000007</v>
      </c>
    </row>
    <row r="79" spans="2:6" x14ac:dyDescent="0.2">
      <c r="B79" s="72" t="s">
        <v>76</v>
      </c>
      <c r="C79" s="79">
        <v>102.84</v>
      </c>
      <c r="D79" s="80">
        <f t="shared" si="2"/>
        <v>113.12400000000001</v>
      </c>
      <c r="E79" s="79">
        <v>62.65</v>
      </c>
      <c r="F79" s="80">
        <f t="shared" si="3"/>
        <v>68.915000000000006</v>
      </c>
    </row>
    <row r="80" spans="2:6" x14ac:dyDescent="0.2">
      <c r="B80" s="73" t="s">
        <v>77</v>
      </c>
      <c r="C80" s="81">
        <v>123.54</v>
      </c>
      <c r="D80" s="81">
        <f t="shared" si="2"/>
        <v>135.89400000000001</v>
      </c>
      <c r="E80" s="81">
        <v>80</v>
      </c>
      <c r="F80" s="81">
        <f t="shared" si="3"/>
        <v>88</v>
      </c>
    </row>
    <row r="81" spans="2:6" x14ac:dyDescent="0.2">
      <c r="B81" s="72" t="s">
        <v>78</v>
      </c>
      <c r="C81" s="79">
        <v>103.12</v>
      </c>
      <c r="D81" s="80">
        <f t="shared" si="2"/>
        <v>113.43200000000002</v>
      </c>
      <c r="E81" s="79">
        <v>62.94</v>
      </c>
      <c r="F81" s="80">
        <f t="shared" si="3"/>
        <v>69.234000000000009</v>
      </c>
    </row>
    <row r="82" spans="2:6" x14ac:dyDescent="0.2">
      <c r="B82" s="73" t="s">
        <v>79</v>
      </c>
      <c r="C82" s="81">
        <v>107.5</v>
      </c>
      <c r="D82" s="81">
        <f t="shared" si="2"/>
        <v>118.25000000000001</v>
      </c>
      <c r="E82" s="81">
        <v>66.72</v>
      </c>
      <c r="F82" s="81">
        <f t="shared" si="3"/>
        <v>73.39200000000001</v>
      </c>
    </row>
    <row r="83" spans="2:6" x14ac:dyDescent="0.2">
      <c r="B83" s="72" t="s">
        <v>80</v>
      </c>
      <c r="C83" s="79">
        <v>106.98</v>
      </c>
      <c r="D83" s="80">
        <f t="shared" si="2"/>
        <v>117.67800000000001</v>
      </c>
      <c r="E83" s="79">
        <v>63.7</v>
      </c>
      <c r="F83" s="80">
        <f t="shared" si="3"/>
        <v>70.070000000000007</v>
      </c>
    </row>
    <row r="84" spans="2:6" x14ac:dyDescent="0.2">
      <c r="B84" s="73" t="s">
        <v>81</v>
      </c>
      <c r="C84" s="81">
        <v>111</v>
      </c>
      <c r="D84" s="81">
        <f t="shared" si="2"/>
        <v>122.10000000000001</v>
      </c>
      <c r="E84" s="81">
        <v>67.2</v>
      </c>
      <c r="F84" s="81">
        <f t="shared" si="3"/>
        <v>73.920000000000016</v>
      </c>
    </row>
    <row r="85" spans="2:6" x14ac:dyDescent="0.2">
      <c r="B85" s="72" t="s">
        <v>82</v>
      </c>
      <c r="C85" s="79">
        <v>100.36</v>
      </c>
      <c r="D85" s="80">
        <f t="shared" si="2"/>
        <v>110.39600000000002</v>
      </c>
      <c r="E85" s="79">
        <v>63.22</v>
      </c>
      <c r="F85" s="80">
        <f t="shared" si="3"/>
        <v>69.542000000000002</v>
      </c>
    </row>
    <row r="86" spans="2:6" x14ac:dyDescent="0.2">
      <c r="B86" s="73" t="s">
        <v>83</v>
      </c>
      <c r="C86" s="81">
        <v>97.15</v>
      </c>
      <c r="D86" s="81">
        <f t="shared" si="2"/>
        <v>106.86500000000001</v>
      </c>
      <c r="E86" s="81">
        <v>61.07</v>
      </c>
      <c r="F86" s="81">
        <f t="shared" si="3"/>
        <v>67.177000000000007</v>
      </c>
    </row>
    <row r="87" spans="2:6" x14ac:dyDescent="0.2">
      <c r="B87" s="72" t="s">
        <v>84</v>
      </c>
      <c r="C87" s="79">
        <v>120.81</v>
      </c>
      <c r="D87" s="80">
        <f t="shared" si="2"/>
        <v>132.89100000000002</v>
      </c>
      <c r="E87" s="79">
        <v>63.16</v>
      </c>
      <c r="F87" s="80">
        <f t="shared" si="3"/>
        <v>69.475999999999999</v>
      </c>
    </row>
    <row r="88" spans="2:6" x14ac:dyDescent="0.2">
      <c r="B88" s="73" t="s">
        <v>85</v>
      </c>
      <c r="C88" s="81">
        <v>120.09</v>
      </c>
      <c r="D88" s="81">
        <f t="shared" si="2"/>
        <v>132.09900000000002</v>
      </c>
      <c r="E88" s="81">
        <v>65.27</v>
      </c>
      <c r="F88" s="81">
        <f t="shared" si="3"/>
        <v>71.796999999999997</v>
      </c>
    </row>
    <row r="89" spans="2:6" x14ac:dyDescent="0.2">
      <c r="B89" s="72" t="s">
        <v>86</v>
      </c>
      <c r="C89" s="79">
        <v>124.46</v>
      </c>
      <c r="D89" s="80">
        <f t="shared" si="2"/>
        <v>136.90600000000001</v>
      </c>
      <c r="E89" s="79">
        <v>69.06</v>
      </c>
      <c r="F89" s="80">
        <f t="shared" si="3"/>
        <v>75.966000000000008</v>
      </c>
    </row>
    <row r="90" spans="2:6" x14ac:dyDescent="0.2">
      <c r="B90" s="73" t="s">
        <v>87</v>
      </c>
      <c r="C90" s="81">
        <v>122.67</v>
      </c>
      <c r="D90" s="81">
        <f t="shared" si="2"/>
        <v>134.93700000000001</v>
      </c>
      <c r="E90" s="81">
        <v>65.87</v>
      </c>
      <c r="F90" s="81">
        <f t="shared" si="3"/>
        <v>72.457000000000008</v>
      </c>
    </row>
    <row r="91" spans="2:6" x14ac:dyDescent="0.2">
      <c r="B91" s="72" t="s">
        <v>88</v>
      </c>
      <c r="C91" s="79">
        <v>126.69</v>
      </c>
      <c r="D91" s="80">
        <f t="shared" si="2"/>
        <v>139.35900000000001</v>
      </c>
      <c r="E91" s="79">
        <v>69.37</v>
      </c>
      <c r="F91" s="80">
        <f t="shared" si="3"/>
        <v>76.307000000000016</v>
      </c>
    </row>
    <row r="92" spans="2:6" x14ac:dyDescent="0.2">
      <c r="B92" s="73" t="s">
        <v>89</v>
      </c>
      <c r="C92" s="81">
        <v>119.22</v>
      </c>
      <c r="D92" s="81">
        <f t="shared" si="2"/>
        <v>131.142</v>
      </c>
      <c r="E92" s="81">
        <v>64.91</v>
      </c>
      <c r="F92" s="81">
        <f t="shared" si="3"/>
        <v>71.400999999999996</v>
      </c>
    </row>
    <row r="93" spans="2:6" x14ac:dyDescent="0.2">
      <c r="B93" s="72" t="s">
        <v>90</v>
      </c>
      <c r="C93" s="79">
        <v>139.91999999999999</v>
      </c>
      <c r="D93" s="80">
        <f t="shared" si="2"/>
        <v>153.91200000000001</v>
      </c>
      <c r="E93" s="79">
        <v>82.26</v>
      </c>
      <c r="F93" s="80">
        <f t="shared" si="3"/>
        <v>90.486000000000018</v>
      </c>
    </row>
    <row r="94" spans="2:6" x14ac:dyDescent="0.2">
      <c r="B94" s="73" t="s">
        <v>91</v>
      </c>
      <c r="C94" s="81">
        <v>21.16</v>
      </c>
      <c r="D94" s="81">
        <f t="shared" si="2"/>
        <v>23.276000000000003</v>
      </c>
      <c r="E94" s="81">
        <v>14.91</v>
      </c>
      <c r="F94" s="81">
        <f t="shared" si="3"/>
        <v>16.401</v>
      </c>
    </row>
    <row r="95" spans="2:6" x14ac:dyDescent="0.2">
      <c r="B95" s="72" t="s">
        <v>92</v>
      </c>
      <c r="C95" s="79">
        <v>59.79</v>
      </c>
      <c r="D95" s="80">
        <f t="shared" si="2"/>
        <v>65.769000000000005</v>
      </c>
      <c r="E95" s="79">
        <v>22.13</v>
      </c>
      <c r="F95" s="80">
        <f t="shared" si="3"/>
        <v>24.343</v>
      </c>
    </row>
    <row r="96" spans="2:6" x14ac:dyDescent="0.2">
      <c r="B96" s="73" t="s">
        <v>93</v>
      </c>
      <c r="C96" s="81">
        <v>22.87</v>
      </c>
      <c r="D96" s="81">
        <f t="shared" si="2"/>
        <v>25.157000000000004</v>
      </c>
      <c r="E96" s="81">
        <v>15.24</v>
      </c>
      <c r="F96" s="81">
        <f t="shared" si="3"/>
        <v>16.764000000000003</v>
      </c>
    </row>
    <row r="97" spans="2:6" x14ac:dyDescent="0.2">
      <c r="B97" s="72" t="s">
        <v>94</v>
      </c>
      <c r="C97" s="79">
        <v>34.869999999999997</v>
      </c>
      <c r="D97" s="80">
        <f t="shared" si="2"/>
        <v>38.356999999999999</v>
      </c>
      <c r="E97" s="79">
        <v>17.47</v>
      </c>
      <c r="F97" s="80">
        <f t="shared" si="3"/>
        <v>19.216999999999999</v>
      </c>
    </row>
    <row r="98" spans="2:6" x14ac:dyDescent="0.2">
      <c r="B98" s="73" t="s">
        <v>95</v>
      </c>
      <c r="C98" s="81">
        <v>81.319999999999993</v>
      </c>
      <c r="D98" s="81">
        <f t="shared" si="2"/>
        <v>89.451999999999998</v>
      </c>
      <c r="E98" s="81">
        <v>26.69</v>
      </c>
      <c r="F98" s="81">
        <f t="shared" si="3"/>
        <v>29.359000000000005</v>
      </c>
    </row>
    <row r="99" spans="2:6" x14ac:dyDescent="0.2">
      <c r="B99" s="72" t="s">
        <v>96</v>
      </c>
      <c r="C99" s="79">
        <v>144.51</v>
      </c>
      <c r="D99" s="80">
        <f t="shared" si="2"/>
        <v>158.96100000000001</v>
      </c>
      <c r="E99" s="79">
        <v>38.47</v>
      </c>
      <c r="F99" s="80">
        <f t="shared" si="3"/>
        <v>42.317</v>
      </c>
    </row>
    <row r="100" spans="2:6" x14ac:dyDescent="0.2">
      <c r="B100" s="73" t="s">
        <v>97</v>
      </c>
      <c r="C100" s="81">
        <v>237.36</v>
      </c>
      <c r="D100" s="81">
        <f t="shared" si="2"/>
        <v>261.09600000000006</v>
      </c>
      <c r="E100" s="81">
        <v>27.18</v>
      </c>
      <c r="F100" s="81">
        <f t="shared" si="3"/>
        <v>29.898000000000003</v>
      </c>
    </row>
    <row r="101" spans="2:6" x14ac:dyDescent="0.2">
      <c r="B101" s="72" t="s">
        <v>98</v>
      </c>
      <c r="C101" s="79">
        <v>482.56</v>
      </c>
      <c r="D101" s="80">
        <f>C101*1.1</f>
        <v>530.81600000000003</v>
      </c>
      <c r="E101" s="79">
        <v>38.619999999999997</v>
      </c>
      <c r="F101" s="80">
        <f t="shared" si="3"/>
        <v>42.481999999999999</v>
      </c>
    </row>
  </sheetData>
  <pageMargins left="0.70866141732283472" right="0.70866141732283472" top="0.74803149606299213" bottom="0.74803149606299213" header="0.31496062992125984" footer="0.31496062992125984"/>
  <pageSetup paperSize="9" scale="74" orientation="portrait" verticalDpi="0" r:id="rId1"/>
  <rowBreaks count="1" manualBreakCount="1">
    <brk id="54" max="5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ED600"/>
  </sheetPr>
  <dimension ref="A2:G101"/>
  <sheetViews>
    <sheetView zoomScale="80" zoomScaleNormal="80" workbookViewId="0"/>
  </sheetViews>
  <sheetFormatPr defaultRowHeight="14.25" x14ac:dyDescent="0.2"/>
  <cols>
    <col min="1" max="1" width="4.75" style="85" customWidth="1"/>
    <col min="2" max="2" width="38.875" style="85" customWidth="1"/>
    <col min="3" max="3" width="16.125" style="87" customWidth="1"/>
    <col min="4" max="4" width="16.125" style="88" customWidth="1"/>
    <col min="5" max="5" width="16.125" style="87" customWidth="1"/>
    <col min="6" max="6" width="16.125" style="88" customWidth="1"/>
    <col min="7" max="7" width="9" style="85"/>
    <col min="8" max="16384" width="9" style="89"/>
  </cols>
  <sheetData>
    <row r="2" spans="2:6" ht="26.25" x14ac:dyDescent="0.2">
      <c r="B2" s="86" t="s">
        <v>8</v>
      </c>
    </row>
    <row r="4" spans="2:6" ht="23.25" x14ac:dyDescent="0.2">
      <c r="B4" s="90" t="s">
        <v>140</v>
      </c>
    </row>
    <row r="6" spans="2:6" ht="18" x14ac:dyDescent="0.2">
      <c r="B6" s="91" t="s">
        <v>105</v>
      </c>
      <c r="C6" s="92"/>
      <c r="D6" s="93"/>
      <c r="E6" s="92"/>
      <c r="F6" s="84" t="s">
        <v>127</v>
      </c>
    </row>
    <row r="8" spans="2:6" ht="15" x14ac:dyDescent="0.2">
      <c r="B8" s="69"/>
      <c r="C8" s="70" t="s">
        <v>102</v>
      </c>
      <c r="D8" s="71" t="s">
        <v>102</v>
      </c>
      <c r="E8" s="70" t="s">
        <v>103</v>
      </c>
      <c r="F8" s="71" t="s">
        <v>103</v>
      </c>
    </row>
    <row r="9" spans="2:6" ht="15" x14ac:dyDescent="0.2">
      <c r="B9" s="69"/>
      <c r="C9" s="70" t="s">
        <v>57</v>
      </c>
      <c r="D9" s="71" t="s">
        <v>107</v>
      </c>
      <c r="E9" s="70" t="s">
        <v>57</v>
      </c>
      <c r="F9" s="71" t="s">
        <v>107</v>
      </c>
    </row>
    <row r="10" spans="2:6" ht="15" x14ac:dyDescent="0.2">
      <c r="B10" s="69"/>
      <c r="C10" s="70" t="s">
        <v>114</v>
      </c>
      <c r="D10" s="71" t="s">
        <v>114</v>
      </c>
      <c r="E10" s="70" t="s">
        <v>114</v>
      </c>
      <c r="F10" s="71" t="s">
        <v>114</v>
      </c>
    </row>
    <row r="11" spans="2:6" x14ac:dyDescent="0.2">
      <c r="B11" s="72" t="s">
        <v>14</v>
      </c>
      <c r="C11" s="79">
        <v>51.58</v>
      </c>
      <c r="D11" s="82">
        <f>C11*1.1</f>
        <v>56.738</v>
      </c>
      <c r="E11" s="79">
        <v>50.96</v>
      </c>
      <c r="F11" s="82">
        <f>E11*1.1</f>
        <v>56.056000000000004</v>
      </c>
    </row>
    <row r="12" spans="2:6" x14ac:dyDescent="0.2">
      <c r="B12" s="73" t="s">
        <v>15</v>
      </c>
      <c r="C12" s="81">
        <v>54.19</v>
      </c>
      <c r="D12" s="83">
        <f t="shared" ref="D12:D53" si="0">C12*1.1</f>
        <v>59.609000000000002</v>
      </c>
      <c r="E12" s="81">
        <v>53.97</v>
      </c>
      <c r="F12" s="83">
        <f t="shared" ref="F12:F53" si="1">E12*1.1</f>
        <v>59.367000000000004</v>
      </c>
    </row>
    <row r="13" spans="2:6" x14ac:dyDescent="0.2">
      <c r="B13" s="72" t="s">
        <v>16</v>
      </c>
      <c r="C13" s="79">
        <v>60.02</v>
      </c>
      <c r="D13" s="82">
        <f t="shared" si="0"/>
        <v>66.022000000000006</v>
      </c>
      <c r="E13" s="79">
        <v>60.02</v>
      </c>
      <c r="F13" s="82">
        <f t="shared" si="1"/>
        <v>66.022000000000006</v>
      </c>
    </row>
    <row r="14" spans="2:6" x14ac:dyDescent="0.2">
      <c r="B14" s="73" t="s">
        <v>17</v>
      </c>
      <c r="C14" s="81">
        <v>49.61</v>
      </c>
      <c r="D14" s="83">
        <f t="shared" si="0"/>
        <v>54.571000000000005</v>
      </c>
      <c r="E14" s="81">
        <v>49.56</v>
      </c>
      <c r="F14" s="83">
        <f t="shared" si="1"/>
        <v>54.516000000000005</v>
      </c>
    </row>
    <row r="15" spans="2:6" x14ac:dyDescent="0.2">
      <c r="B15" s="72" t="s">
        <v>18</v>
      </c>
      <c r="C15" s="79">
        <v>50.96</v>
      </c>
      <c r="D15" s="82">
        <f t="shared" si="0"/>
        <v>56.056000000000004</v>
      </c>
      <c r="E15" s="79">
        <v>50.96</v>
      </c>
      <c r="F15" s="82">
        <f t="shared" si="1"/>
        <v>56.056000000000004</v>
      </c>
    </row>
    <row r="16" spans="2:6" x14ac:dyDescent="0.2">
      <c r="B16" s="73" t="s">
        <v>19</v>
      </c>
      <c r="C16" s="81">
        <v>49.63</v>
      </c>
      <c r="D16" s="83">
        <f t="shared" si="0"/>
        <v>54.593000000000011</v>
      </c>
      <c r="E16" s="81">
        <v>49.57</v>
      </c>
      <c r="F16" s="83">
        <f t="shared" si="1"/>
        <v>54.527000000000008</v>
      </c>
    </row>
    <row r="17" spans="2:6" x14ac:dyDescent="0.2">
      <c r="B17" s="72" t="s">
        <v>20</v>
      </c>
      <c r="C17" s="79">
        <v>51.19</v>
      </c>
      <c r="D17" s="82">
        <f t="shared" si="0"/>
        <v>56.309000000000005</v>
      </c>
      <c r="E17" s="79">
        <v>51.19</v>
      </c>
      <c r="F17" s="82">
        <f>E17*1.1</f>
        <v>56.309000000000005</v>
      </c>
    </row>
    <row r="18" spans="2:6" x14ac:dyDescent="0.2">
      <c r="B18" s="73" t="s">
        <v>21</v>
      </c>
      <c r="C18" s="81">
        <v>49.57</v>
      </c>
      <c r="D18" s="83">
        <f t="shared" si="0"/>
        <v>54.527000000000008</v>
      </c>
      <c r="E18" s="81">
        <v>49.57</v>
      </c>
      <c r="F18" s="83">
        <f t="shared" si="1"/>
        <v>54.527000000000008</v>
      </c>
    </row>
    <row r="19" spans="2:6" x14ac:dyDescent="0.2">
      <c r="B19" s="72" t="s">
        <v>22</v>
      </c>
      <c r="C19" s="79">
        <v>58.05</v>
      </c>
      <c r="D19" s="82">
        <f t="shared" si="0"/>
        <v>63.855000000000004</v>
      </c>
      <c r="E19" s="79">
        <v>48.63</v>
      </c>
      <c r="F19" s="82">
        <f t="shared" si="1"/>
        <v>53.493000000000009</v>
      </c>
    </row>
    <row r="20" spans="2:6" x14ac:dyDescent="0.2">
      <c r="B20" s="73" t="s">
        <v>23</v>
      </c>
      <c r="C20" s="81">
        <v>51.61</v>
      </c>
      <c r="D20" s="83">
        <f t="shared" si="0"/>
        <v>56.771000000000001</v>
      </c>
      <c r="E20" s="81">
        <v>49.15</v>
      </c>
      <c r="F20" s="83">
        <f t="shared" si="1"/>
        <v>54.065000000000005</v>
      </c>
    </row>
    <row r="21" spans="2:6" x14ac:dyDescent="0.2">
      <c r="B21" s="72" t="s">
        <v>24</v>
      </c>
      <c r="C21" s="79">
        <v>49.47</v>
      </c>
      <c r="D21" s="82">
        <f t="shared" si="0"/>
        <v>54.417000000000002</v>
      </c>
      <c r="E21" s="79">
        <v>49.15</v>
      </c>
      <c r="F21" s="82">
        <f t="shared" si="1"/>
        <v>54.065000000000005</v>
      </c>
    </row>
    <row r="22" spans="2:6" x14ac:dyDescent="0.2">
      <c r="B22" s="73" t="s">
        <v>25</v>
      </c>
      <c r="C22" s="81">
        <v>53.67</v>
      </c>
      <c r="D22" s="83">
        <f t="shared" si="0"/>
        <v>59.037000000000006</v>
      </c>
      <c r="E22" s="81">
        <v>49.15</v>
      </c>
      <c r="F22" s="83">
        <f t="shared" si="1"/>
        <v>54.065000000000005</v>
      </c>
    </row>
    <row r="23" spans="2:6" x14ac:dyDescent="0.2">
      <c r="B23" s="72" t="s">
        <v>26</v>
      </c>
      <c r="C23" s="79">
        <v>50.36</v>
      </c>
      <c r="D23" s="82">
        <f t="shared" si="0"/>
        <v>55.396000000000001</v>
      </c>
      <c r="E23" s="79">
        <v>50.36</v>
      </c>
      <c r="F23" s="82">
        <f t="shared" si="1"/>
        <v>55.396000000000001</v>
      </c>
    </row>
    <row r="24" spans="2:6" x14ac:dyDescent="0.2">
      <c r="B24" s="73" t="s">
        <v>27</v>
      </c>
      <c r="C24" s="81">
        <v>54.38</v>
      </c>
      <c r="D24" s="83">
        <f t="shared" si="0"/>
        <v>59.818000000000005</v>
      </c>
      <c r="E24" s="81">
        <v>49.15</v>
      </c>
      <c r="F24" s="83">
        <f t="shared" si="1"/>
        <v>54.065000000000005</v>
      </c>
    </row>
    <row r="25" spans="2:6" x14ac:dyDescent="0.2">
      <c r="B25" s="72" t="s">
        <v>28</v>
      </c>
      <c r="C25" s="79">
        <v>50.16</v>
      </c>
      <c r="D25" s="82">
        <f t="shared" si="0"/>
        <v>55.176000000000002</v>
      </c>
      <c r="E25" s="79">
        <v>50.16</v>
      </c>
      <c r="F25" s="82">
        <f t="shared" si="1"/>
        <v>55.176000000000002</v>
      </c>
    </row>
    <row r="26" spans="2:6" x14ac:dyDescent="0.2">
      <c r="B26" s="73" t="s">
        <v>29</v>
      </c>
      <c r="C26" s="81">
        <v>50.16</v>
      </c>
      <c r="D26" s="83">
        <f t="shared" si="0"/>
        <v>55.176000000000002</v>
      </c>
      <c r="E26" s="81">
        <v>50.16</v>
      </c>
      <c r="F26" s="83">
        <f t="shared" si="1"/>
        <v>55.176000000000002</v>
      </c>
    </row>
    <row r="27" spans="2:6" x14ac:dyDescent="0.2">
      <c r="B27" s="72" t="s">
        <v>30</v>
      </c>
      <c r="C27" s="79">
        <v>50.91</v>
      </c>
      <c r="D27" s="82">
        <f t="shared" si="0"/>
        <v>56.000999999999998</v>
      </c>
      <c r="E27" s="79">
        <v>50.91</v>
      </c>
      <c r="F27" s="82">
        <f t="shared" si="1"/>
        <v>56.000999999999998</v>
      </c>
    </row>
    <row r="28" spans="2:6" x14ac:dyDescent="0.2">
      <c r="B28" s="73" t="s">
        <v>31</v>
      </c>
      <c r="C28" s="81">
        <v>78.61</v>
      </c>
      <c r="D28" s="83">
        <f t="shared" si="0"/>
        <v>86.471000000000004</v>
      </c>
      <c r="E28" s="81">
        <v>50.91</v>
      </c>
      <c r="F28" s="83">
        <f t="shared" si="1"/>
        <v>56.000999999999998</v>
      </c>
    </row>
    <row r="29" spans="2:6" x14ac:dyDescent="0.2">
      <c r="B29" s="72" t="s">
        <v>32</v>
      </c>
      <c r="C29" s="79">
        <v>182.34</v>
      </c>
      <c r="D29" s="82">
        <f t="shared" si="0"/>
        <v>200.57400000000001</v>
      </c>
      <c r="E29" s="79">
        <v>49.97</v>
      </c>
      <c r="F29" s="82">
        <f t="shared" si="1"/>
        <v>54.967000000000006</v>
      </c>
    </row>
    <row r="30" spans="2:6" x14ac:dyDescent="0.2">
      <c r="B30" s="73" t="s">
        <v>33</v>
      </c>
      <c r="C30" s="81">
        <v>56.49</v>
      </c>
      <c r="D30" s="83">
        <f t="shared" si="0"/>
        <v>62.13900000000001</v>
      </c>
      <c r="E30" s="81">
        <v>49.97</v>
      </c>
      <c r="F30" s="83">
        <f t="shared" si="1"/>
        <v>54.967000000000006</v>
      </c>
    </row>
    <row r="31" spans="2:6" x14ac:dyDescent="0.2">
      <c r="B31" s="72" t="s">
        <v>34</v>
      </c>
      <c r="C31" s="79">
        <v>56.39</v>
      </c>
      <c r="D31" s="82">
        <f t="shared" si="0"/>
        <v>62.029000000000003</v>
      </c>
      <c r="E31" s="79">
        <v>50.22</v>
      </c>
      <c r="F31" s="82">
        <f t="shared" si="1"/>
        <v>55.242000000000004</v>
      </c>
    </row>
    <row r="32" spans="2:6" x14ac:dyDescent="0.2">
      <c r="B32" s="73" t="s">
        <v>35</v>
      </c>
      <c r="C32" s="81">
        <v>52.51</v>
      </c>
      <c r="D32" s="83">
        <f t="shared" si="0"/>
        <v>57.761000000000003</v>
      </c>
      <c r="E32" s="81">
        <v>52.51</v>
      </c>
      <c r="F32" s="83">
        <f t="shared" si="1"/>
        <v>57.761000000000003</v>
      </c>
    </row>
    <row r="33" spans="2:6" x14ac:dyDescent="0.2">
      <c r="B33" s="72" t="s">
        <v>36</v>
      </c>
      <c r="C33" s="79">
        <v>50.22</v>
      </c>
      <c r="D33" s="82">
        <f t="shared" si="0"/>
        <v>55.242000000000004</v>
      </c>
      <c r="E33" s="79">
        <v>50.22</v>
      </c>
      <c r="F33" s="82">
        <f t="shared" si="1"/>
        <v>55.242000000000004</v>
      </c>
    </row>
    <row r="34" spans="2:6" x14ac:dyDescent="0.2">
      <c r="B34" s="73" t="s">
        <v>37</v>
      </c>
      <c r="C34" s="81">
        <v>52.45</v>
      </c>
      <c r="D34" s="83">
        <f t="shared" si="0"/>
        <v>57.695000000000007</v>
      </c>
      <c r="E34" s="81">
        <v>50.47</v>
      </c>
      <c r="F34" s="83">
        <f t="shared" si="1"/>
        <v>55.517000000000003</v>
      </c>
    </row>
    <row r="35" spans="2:6" x14ac:dyDescent="0.2">
      <c r="B35" s="72" t="s">
        <v>38</v>
      </c>
      <c r="C35" s="79">
        <v>64.14</v>
      </c>
      <c r="D35" s="82">
        <f t="shared" si="0"/>
        <v>70.554000000000002</v>
      </c>
      <c r="E35" s="79">
        <v>53</v>
      </c>
      <c r="F35" s="82">
        <f t="shared" si="1"/>
        <v>58.300000000000004</v>
      </c>
    </row>
    <row r="36" spans="2:6" x14ac:dyDescent="0.2">
      <c r="B36" s="73" t="s">
        <v>39</v>
      </c>
      <c r="C36" s="81">
        <v>58.05</v>
      </c>
      <c r="D36" s="83">
        <f t="shared" si="0"/>
        <v>63.855000000000004</v>
      </c>
      <c r="E36" s="81">
        <v>58.05</v>
      </c>
      <c r="F36" s="83">
        <f t="shared" si="1"/>
        <v>63.855000000000004</v>
      </c>
    </row>
    <row r="37" spans="2:6" x14ac:dyDescent="0.2">
      <c r="B37" s="72" t="s">
        <v>40</v>
      </c>
      <c r="C37" s="79">
        <v>47.94</v>
      </c>
      <c r="D37" s="82">
        <f t="shared" si="0"/>
        <v>52.734000000000002</v>
      </c>
      <c r="E37" s="79">
        <v>47.94</v>
      </c>
      <c r="F37" s="82">
        <f t="shared" si="1"/>
        <v>52.734000000000002</v>
      </c>
    </row>
    <row r="38" spans="2:6" x14ac:dyDescent="0.2">
      <c r="B38" s="73" t="s">
        <v>41</v>
      </c>
      <c r="C38" s="81">
        <v>47.94</v>
      </c>
      <c r="D38" s="83">
        <f t="shared" si="0"/>
        <v>52.734000000000002</v>
      </c>
      <c r="E38" s="81">
        <v>47.94</v>
      </c>
      <c r="F38" s="83">
        <f t="shared" si="1"/>
        <v>52.734000000000002</v>
      </c>
    </row>
    <row r="39" spans="2:6" x14ac:dyDescent="0.2">
      <c r="B39" s="72" t="s">
        <v>42</v>
      </c>
      <c r="C39" s="79">
        <v>47.96</v>
      </c>
      <c r="D39" s="82">
        <f t="shared" si="0"/>
        <v>52.756000000000007</v>
      </c>
      <c r="E39" s="79">
        <v>47.94</v>
      </c>
      <c r="F39" s="82">
        <f t="shared" si="1"/>
        <v>52.734000000000002</v>
      </c>
    </row>
    <row r="40" spans="2:6" x14ac:dyDescent="0.2">
      <c r="B40" s="73" t="s">
        <v>43</v>
      </c>
      <c r="C40" s="81">
        <v>58.85</v>
      </c>
      <c r="D40" s="83">
        <f t="shared" si="0"/>
        <v>64.735000000000014</v>
      </c>
      <c r="E40" s="81">
        <v>57.88</v>
      </c>
      <c r="F40" s="83">
        <f t="shared" si="1"/>
        <v>63.668000000000006</v>
      </c>
    </row>
    <row r="41" spans="2:6" x14ac:dyDescent="0.2">
      <c r="B41" s="72" t="s">
        <v>44</v>
      </c>
      <c r="C41" s="79">
        <v>67.38</v>
      </c>
      <c r="D41" s="82">
        <f t="shared" si="0"/>
        <v>74.117999999999995</v>
      </c>
      <c r="E41" s="79">
        <v>64.92</v>
      </c>
      <c r="F41" s="82">
        <f t="shared" si="1"/>
        <v>71.412000000000006</v>
      </c>
    </row>
    <row r="42" spans="2:6" x14ac:dyDescent="0.2">
      <c r="B42" s="73" t="s">
        <v>45</v>
      </c>
      <c r="C42" s="81">
        <v>59.4</v>
      </c>
      <c r="D42" s="83">
        <f t="shared" si="0"/>
        <v>65.34</v>
      </c>
      <c r="E42" s="81">
        <v>53.52</v>
      </c>
      <c r="F42" s="83">
        <f t="shared" si="1"/>
        <v>58.872000000000007</v>
      </c>
    </row>
    <row r="43" spans="2:6" x14ac:dyDescent="0.2">
      <c r="B43" s="72" t="s">
        <v>46</v>
      </c>
      <c r="C43" s="79">
        <v>75.209999999999994</v>
      </c>
      <c r="D43" s="82">
        <f t="shared" si="0"/>
        <v>82.730999999999995</v>
      </c>
      <c r="E43" s="79">
        <v>59.08</v>
      </c>
      <c r="F43" s="82">
        <f t="shared" si="1"/>
        <v>64.988</v>
      </c>
    </row>
    <row r="44" spans="2:6" x14ac:dyDescent="0.2">
      <c r="B44" s="73" t="s">
        <v>47</v>
      </c>
      <c r="C44" s="81">
        <v>50.82</v>
      </c>
      <c r="D44" s="83">
        <f t="shared" si="0"/>
        <v>55.902000000000008</v>
      </c>
      <c r="E44" s="81">
        <v>50.47</v>
      </c>
      <c r="F44" s="83">
        <f t="shared" si="1"/>
        <v>55.517000000000003</v>
      </c>
    </row>
    <row r="45" spans="2:6" x14ac:dyDescent="0.2">
      <c r="B45" s="72" t="s">
        <v>48</v>
      </c>
      <c r="C45" s="79">
        <v>74.290000000000006</v>
      </c>
      <c r="D45" s="82">
        <f t="shared" si="0"/>
        <v>81.719000000000008</v>
      </c>
      <c r="E45" s="79">
        <v>53</v>
      </c>
      <c r="F45" s="82">
        <f t="shared" si="1"/>
        <v>58.300000000000004</v>
      </c>
    </row>
    <row r="46" spans="2:6" x14ac:dyDescent="0.2">
      <c r="B46" s="73" t="s">
        <v>49</v>
      </c>
      <c r="C46" s="81">
        <v>50.15</v>
      </c>
      <c r="D46" s="83">
        <f t="shared" si="0"/>
        <v>55.165000000000006</v>
      </c>
      <c r="E46" s="81">
        <v>50.47</v>
      </c>
      <c r="F46" s="83">
        <f t="shared" si="1"/>
        <v>55.517000000000003</v>
      </c>
    </row>
    <row r="47" spans="2:6" x14ac:dyDescent="0.2">
      <c r="B47" s="72" t="s">
        <v>50</v>
      </c>
      <c r="C47" s="79">
        <v>73.39</v>
      </c>
      <c r="D47" s="82">
        <f t="shared" si="0"/>
        <v>80.729000000000013</v>
      </c>
      <c r="E47" s="79">
        <v>50.47</v>
      </c>
      <c r="F47" s="82">
        <f t="shared" si="1"/>
        <v>55.517000000000003</v>
      </c>
    </row>
    <row r="48" spans="2:6" x14ac:dyDescent="0.2">
      <c r="B48" s="73" t="s">
        <v>51</v>
      </c>
      <c r="C48" s="81">
        <v>13.17</v>
      </c>
      <c r="D48" s="83">
        <f t="shared" si="0"/>
        <v>14.487000000000002</v>
      </c>
      <c r="E48" s="81">
        <v>11.99</v>
      </c>
      <c r="F48" s="83">
        <f t="shared" si="1"/>
        <v>13.189000000000002</v>
      </c>
    </row>
    <row r="49" spans="2:6" x14ac:dyDescent="0.2">
      <c r="B49" s="72" t="s">
        <v>52</v>
      </c>
      <c r="C49" s="79">
        <v>18.11</v>
      </c>
      <c r="D49" s="82">
        <f t="shared" si="0"/>
        <v>19.920999999999999</v>
      </c>
      <c r="E49" s="79">
        <v>11.99</v>
      </c>
      <c r="F49" s="82">
        <f t="shared" si="1"/>
        <v>13.189000000000002</v>
      </c>
    </row>
    <row r="50" spans="2:6" x14ac:dyDescent="0.2">
      <c r="B50" s="73" t="s">
        <v>53</v>
      </c>
      <c r="C50" s="81">
        <v>15.05</v>
      </c>
      <c r="D50" s="83">
        <f t="shared" si="0"/>
        <v>16.555000000000003</v>
      </c>
      <c r="E50" s="81">
        <v>11.99</v>
      </c>
      <c r="F50" s="83">
        <f t="shared" si="1"/>
        <v>13.189000000000002</v>
      </c>
    </row>
    <row r="51" spans="2:6" x14ac:dyDescent="0.2">
      <c r="B51" s="72" t="s">
        <v>54</v>
      </c>
      <c r="C51" s="79">
        <v>14.25</v>
      </c>
      <c r="D51" s="82">
        <f t="shared" si="0"/>
        <v>15.675000000000001</v>
      </c>
      <c r="E51" s="79">
        <v>11.99</v>
      </c>
      <c r="F51" s="82">
        <f t="shared" si="1"/>
        <v>13.189000000000002</v>
      </c>
    </row>
    <row r="52" spans="2:6" x14ac:dyDescent="0.2">
      <c r="B52" s="73" t="s">
        <v>55</v>
      </c>
      <c r="C52" s="81">
        <v>46.2</v>
      </c>
      <c r="D52" s="83">
        <f t="shared" si="0"/>
        <v>50.820000000000007</v>
      </c>
      <c r="E52" s="81">
        <v>12.57</v>
      </c>
      <c r="F52" s="83">
        <f t="shared" si="1"/>
        <v>13.827000000000002</v>
      </c>
    </row>
    <row r="53" spans="2:6" x14ac:dyDescent="0.2">
      <c r="B53" s="72" t="s">
        <v>56</v>
      </c>
      <c r="C53" s="79">
        <v>96.16</v>
      </c>
      <c r="D53" s="82">
        <f t="shared" si="0"/>
        <v>105.77600000000001</v>
      </c>
      <c r="E53" s="79">
        <v>12.57</v>
      </c>
      <c r="F53" s="82">
        <f t="shared" si="1"/>
        <v>13.827000000000002</v>
      </c>
    </row>
    <row r="56" spans="2:6" ht="18" x14ac:dyDescent="0.2">
      <c r="B56" s="91" t="s">
        <v>106</v>
      </c>
      <c r="C56" s="92"/>
      <c r="D56" s="93"/>
      <c r="E56" s="92"/>
      <c r="F56" s="84" t="str">
        <f>IF($F$6="","",$F$6)</f>
        <v>Actuals</v>
      </c>
    </row>
    <row r="58" spans="2:6" ht="15" x14ac:dyDescent="0.2">
      <c r="B58" s="69"/>
      <c r="C58" s="70" t="s">
        <v>58</v>
      </c>
      <c r="D58" s="71" t="s">
        <v>58</v>
      </c>
      <c r="E58" s="70" t="s">
        <v>99</v>
      </c>
      <c r="F58" s="71" t="s">
        <v>99</v>
      </c>
    </row>
    <row r="59" spans="2:6" ht="15" x14ac:dyDescent="0.2">
      <c r="B59" s="69"/>
      <c r="C59" s="70" t="s">
        <v>57</v>
      </c>
      <c r="D59" s="71" t="s">
        <v>107</v>
      </c>
      <c r="E59" s="70" t="s">
        <v>57</v>
      </c>
      <c r="F59" s="71" t="s">
        <v>107</v>
      </c>
    </row>
    <row r="60" spans="2:6" ht="15" x14ac:dyDescent="0.2">
      <c r="B60" s="69"/>
      <c r="C60" s="70" t="s">
        <v>114</v>
      </c>
      <c r="D60" s="71" t="s">
        <v>114</v>
      </c>
      <c r="E60" s="70" t="s">
        <v>114</v>
      </c>
      <c r="F60" s="71" t="s">
        <v>114</v>
      </c>
    </row>
    <row r="61" spans="2:6" x14ac:dyDescent="0.2">
      <c r="B61" s="72" t="s">
        <v>59</v>
      </c>
      <c r="C61" s="79">
        <v>101.02</v>
      </c>
      <c r="D61" s="80">
        <f>C61*1.1</f>
        <v>111.122</v>
      </c>
      <c r="E61" s="79">
        <v>62.6</v>
      </c>
      <c r="F61" s="80">
        <f>E61*1.1</f>
        <v>68.860000000000014</v>
      </c>
    </row>
    <row r="62" spans="2:6" x14ac:dyDescent="0.2">
      <c r="B62" s="73" t="s">
        <v>60</v>
      </c>
      <c r="C62" s="81">
        <v>105.32</v>
      </c>
      <c r="D62" s="81">
        <f t="shared" ref="D62:D100" si="2">C62*1.1</f>
        <v>115.852</v>
      </c>
      <c r="E62" s="81">
        <v>64.59</v>
      </c>
      <c r="F62" s="81">
        <f t="shared" ref="F62:F101" si="3">E62*1.1</f>
        <v>71.049000000000007</v>
      </c>
    </row>
    <row r="63" spans="2:6" x14ac:dyDescent="0.2">
      <c r="B63" s="72" t="s">
        <v>61</v>
      </c>
      <c r="C63" s="79">
        <v>94.84</v>
      </c>
      <c r="D63" s="80">
        <f t="shared" si="2"/>
        <v>104.32400000000001</v>
      </c>
      <c r="E63" s="79">
        <v>61.77</v>
      </c>
      <c r="F63" s="80">
        <f t="shared" si="3"/>
        <v>67.947000000000003</v>
      </c>
    </row>
    <row r="64" spans="2:6" x14ac:dyDescent="0.2">
      <c r="B64" s="73" t="s">
        <v>62</v>
      </c>
      <c r="C64" s="81">
        <v>89.63</v>
      </c>
      <c r="D64" s="81">
        <f t="shared" si="2"/>
        <v>98.593000000000004</v>
      </c>
      <c r="E64" s="81">
        <v>60.13</v>
      </c>
      <c r="F64" s="81">
        <f t="shared" si="3"/>
        <v>66.143000000000015</v>
      </c>
    </row>
    <row r="65" spans="2:6" x14ac:dyDescent="0.2">
      <c r="B65" s="72" t="s">
        <v>63</v>
      </c>
      <c r="C65" s="79">
        <v>86.87</v>
      </c>
      <c r="D65" s="80">
        <f t="shared" si="2"/>
        <v>95.557000000000016</v>
      </c>
      <c r="E65" s="79">
        <v>60.26</v>
      </c>
      <c r="F65" s="80">
        <f t="shared" si="3"/>
        <v>66.286000000000001</v>
      </c>
    </row>
    <row r="66" spans="2:6" x14ac:dyDescent="0.2">
      <c r="B66" s="73" t="s">
        <v>64</v>
      </c>
      <c r="C66" s="81">
        <v>92.76</v>
      </c>
      <c r="D66" s="81">
        <f>C66*1.1</f>
        <v>102.03600000000002</v>
      </c>
      <c r="E66" s="81">
        <v>62.05</v>
      </c>
      <c r="F66" s="81">
        <f t="shared" si="3"/>
        <v>68.254999999999995</v>
      </c>
    </row>
    <row r="67" spans="2:6" x14ac:dyDescent="0.2">
      <c r="B67" s="72" t="s">
        <v>65</v>
      </c>
      <c r="C67" s="79">
        <v>98.98</v>
      </c>
      <c r="D67" s="80">
        <f t="shared" si="2"/>
        <v>108.87800000000001</v>
      </c>
      <c r="E67" s="79">
        <v>63.65</v>
      </c>
      <c r="F67" s="80">
        <f t="shared" si="3"/>
        <v>70.015000000000001</v>
      </c>
    </row>
    <row r="68" spans="2:6" x14ac:dyDescent="0.2">
      <c r="B68" s="73" t="s">
        <v>66</v>
      </c>
      <c r="C68" s="81">
        <v>108.57</v>
      </c>
      <c r="D68" s="81">
        <f t="shared" si="2"/>
        <v>119.42700000000001</v>
      </c>
      <c r="E68" s="81">
        <v>71.819999999999993</v>
      </c>
      <c r="F68" s="81">
        <f t="shared" si="3"/>
        <v>79.001999999999995</v>
      </c>
    </row>
    <row r="69" spans="2:6" x14ac:dyDescent="0.2">
      <c r="B69" s="72" t="s">
        <v>111</v>
      </c>
      <c r="C69" s="79">
        <v>124.83</v>
      </c>
      <c r="D69" s="80">
        <f t="shared" si="2"/>
        <v>137.31300000000002</v>
      </c>
      <c r="E69" s="79">
        <v>62.01</v>
      </c>
      <c r="F69" s="80">
        <f t="shared" si="3"/>
        <v>68.210999999999999</v>
      </c>
    </row>
    <row r="70" spans="2:6" x14ac:dyDescent="0.2">
      <c r="B70" s="73" t="s">
        <v>108</v>
      </c>
      <c r="C70" s="81">
        <v>124.83</v>
      </c>
      <c r="D70" s="81">
        <f t="shared" ref="D70:F70" si="4">D69</f>
        <v>137.31300000000002</v>
      </c>
      <c r="E70" s="81">
        <v>62.01</v>
      </c>
      <c r="F70" s="81">
        <f t="shared" si="4"/>
        <v>68.210999999999999</v>
      </c>
    </row>
    <row r="71" spans="2:6" x14ac:dyDescent="0.2">
      <c r="B71" s="72" t="s">
        <v>68</v>
      </c>
      <c r="C71" s="79">
        <v>86.19</v>
      </c>
      <c r="D71" s="80">
        <f t="shared" si="2"/>
        <v>94.809000000000012</v>
      </c>
      <c r="E71" s="79">
        <v>58.99</v>
      </c>
      <c r="F71" s="80">
        <f t="shared" si="3"/>
        <v>64.88900000000001</v>
      </c>
    </row>
    <row r="72" spans="2:6" x14ac:dyDescent="0.2">
      <c r="B72" s="73" t="s">
        <v>69</v>
      </c>
      <c r="C72" s="81">
        <v>100.98</v>
      </c>
      <c r="D72" s="81">
        <f t="shared" si="2"/>
        <v>111.07800000000002</v>
      </c>
      <c r="E72" s="81">
        <v>63.02</v>
      </c>
      <c r="F72" s="81">
        <f t="shared" si="3"/>
        <v>69.322000000000003</v>
      </c>
    </row>
    <row r="73" spans="2:6" x14ac:dyDescent="0.2">
      <c r="B73" s="72" t="s">
        <v>70</v>
      </c>
      <c r="C73" s="79">
        <v>102.6</v>
      </c>
      <c r="D73" s="80">
        <f t="shared" si="2"/>
        <v>112.86</v>
      </c>
      <c r="E73" s="79">
        <v>61.24</v>
      </c>
      <c r="F73" s="80">
        <f t="shared" si="3"/>
        <v>67.364000000000004</v>
      </c>
    </row>
    <row r="74" spans="2:6" x14ac:dyDescent="0.2">
      <c r="B74" s="73" t="s">
        <v>71</v>
      </c>
      <c r="C74" s="81">
        <v>101.92</v>
      </c>
      <c r="D74" s="81">
        <f t="shared" si="2"/>
        <v>112.11200000000001</v>
      </c>
      <c r="E74" s="81">
        <v>63.39</v>
      </c>
      <c r="F74" s="81">
        <f t="shared" si="3"/>
        <v>69.728999999999999</v>
      </c>
    </row>
    <row r="75" spans="2:6" x14ac:dyDescent="0.2">
      <c r="B75" s="72" t="s">
        <v>72</v>
      </c>
      <c r="C75" s="79">
        <v>106.34</v>
      </c>
      <c r="D75" s="80">
        <f t="shared" si="2"/>
        <v>116.97400000000002</v>
      </c>
      <c r="E75" s="79">
        <v>67.23</v>
      </c>
      <c r="F75" s="80">
        <f t="shared" si="3"/>
        <v>73.953000000000017</v>
      </c>
    </row>
    <row r="76" spans="2:6" x14ac:dyDescent="0.2">
      <c r="B76" s="73" t="s">
        <v>73</v>
      </c>
      <c r="C76" s="81">
        <v>105.57</v>
      </c>
      <c r="D76" s="81">
        <f t="shared" si="2"/>
        <v>116.127</v>
      </c>
      <c r="E76" s="81">
        <v>64.13</v>
      </c>
      <c r="F76" s="81">
        <f t="shared" si="3"/>
        <v>70.543000000000006</v>
      </c>
    </row>
    <row r="77" spans="2:6" x14ac:dyDescent="0.2">
      <c r="B77" s="72" t="s">
        <v>74</v>
      </c>
      <c r="C77" s="79">
        <v>91.87</v>
      </c>
      <c r="D77" s="80">
        <f t="shared" si="2"/>
        <v>101.05700000000002</v>
      </c>
      <c r="E77" s="79">
        <v>60.95</v>
      </c>
      <c r="F77" s="80">
        <f t="shared" si="3"/>
        <v>67.045000000000002</v>
      </c>
    </row>
    <row r="78" spans="2:6" x14ac:dyDescent="0.2">
      <c r="B78" s="73" t="s">
        <v>75</v>
      </c>
      <c r="C78" s="81">
        <v>103</v>
      </c>
      <c r="D78" s="81">
        <f t="shared" si="2"/>
        <v>113.30000000000001</v>
      </c>
      <c r="E78" s="81">
        <v>62.88</v>
      </c>
      <c r="F78" s="81">
        <f t="shared" si="3"/>
        <v>69.168000000000006</v>
      </c>
    </row>
    <row r="79" spans="2:6" x14ac:dyDescent="0.2">
      <c r="B79" s="72" t="s">
        <v>76</v>
      </c>
      <c r="C79" s="79">
        <v>104.16</v>
      </c>
      <c r="D79" s="80">
        <f t="shared" si="2"/>
        <v>114.57600000000001</v>
      </c>
      <c r="E79" s="79">
        <v>63.45</v>
      </c>
      <c r="F79" s="80">
        <f t="shared" si="3"/>
        <v>69.795000000000002</v>
      </c>
    </row>
    <row r="80" spans="2:6" x14ac:dyDescent="0.2">
      <c r="B80" s="73" t="s">
        <v>77</v>
      </c>
      <c r="C80" s="81">
        <v>125.12</v>
      </c>
      <c r="D80" s="81">
        <f t="shared" si="2"/>
        <v>137.63200000000001</v>
      </c>
      <c r="E80" s="81">
        <v>81.02</v>
      </c>
      <c r="F80" s="81">
        <f t="shared" si="3"/>
        <v>89.122</v>
      </c>
    </row>
    <row r="81" spans="2:6" x14ac:dyDescent="0.2">
      <c r="B81" s="72" t="s">
        <v>78</v>
      </c>
      <c r="C81" s="79">
        <v>104.44</v>
      </c>
      <c r="D81" s="80">
        <f t="shared" si="2"/>
        <v>114.884</v>
      </c>
      <c r="E81" s="79">
        <v>63.75</v>
      </c>
      <c r="F81" s="80">
        <f t="shared" si="3"/>
        <v>70.125</v>
      </c>
    </row>
    <row r="82" spans="2:6" x14ac:dyDescent="0.2">
      <c r="B82" s="73" t="s">
        <v>79</v>
      </c>
      <c r="C82" s="81">
        <v>108.88</v>
      </c>
      <c r="D82" s="81">
        <f t="shared" si="2"/>
        <v>119.768</v>
      </c>
      <c r="E82" s="81">
        <v>67.569999999999993</v>
      </c>
      <c r="F82" s="81">
        <f t="shared" si="3"/>
        <v>74.326999999999998</v>
      </c>
    </row>
    <row r="83" spans="2:6" x14ac:dyDescent="0.2">
      <c r="B83" s="72" t="s">
        <v>80</v>
      </c>
      <c r="C83" s="79">
        <v>108.35</v>
      </c>
      <c r="D83" s="80">
        <f t="shared" si="2"/>
        <v>119.185</v>
      </c>
      <c r="E83" s="79">
        <v>64.52</v>
      </c>
      <c r="F83" s="80">
        <f t="shared" si="3"/>
        <v>70.972000000000008</v>
      </c>
    </row>
    <row r="84" spans="2:6" x14ac:dyDescent="0.2">
      <c r="B84" s="73" t="s">
        <v>81</v>
      </c>
      <c r="C84" s="81">
        <v>112.42</v>
      </c>
      <c r="D84" s="81">
        <f t="shared" si="2"/>
        <v>123.66200000000001</v>
      </c>
      <c r="E84" s="81">
        <v>68.06</v>
      </c>
      <c r="F84" s="81">
        <f t="shared" si="3"/>
        <v>74.866000000000014</v>
      </c>
    </row>
    <row r="85" spans="2:6" x14ac:dyDescent="0.2">
      <c r="B85" s="72" t="s">
        <v>82</v>
      </c>
      <c r="C85" s="79">
        <v>101.64</v>
      </c>
      <c r="D85" s="80">
        <f t="shared" si="2"/>
        <v>111.80400000000002</v>
      </c>
      <c r="E85" s="79">
        <v>64.03</v>
      </c>
      <c r="F85" s="80">
        <f t="shared" si="3"/>
        <v>70.433000000000007</v>
      </c>
    </row>
    <row r="86" spans="2:6" x14ac:dyDescent="0.2">
      <c r="B86" s="73" t="s">
        <v>83</v>
      </c>
      <c r="C86" s="81">
        <v>98.39</v>
      </c>
      <c r="D86" s="81">
        <f t="shared" si="2"/>
        <v>108.22900000000001</v>
      </c>
      <c r="E86" s="81">
        <v>61.85</v>
      </c>
      <c r="F86" s="81">
        <f t="shared" si="3"/>
        <v>68.035000000000011</v>
      </c>
    </row>
    <row r="87" spans="2:6" x14ac:dyDescent="0.2">
      <c r="B87" s="72" t="s">
        <v>84</v>
      </c>
      <c r="C87" s="79">
        <v>122.36</v>
      </c>
      <c r="D87" s="80">
        <f t="shared" si="2"/>
        <v>134.596</v>
      </c>
      <c r="E87" s="79">
        <v>63.97</v>
      </c>
      <c r="F87" s="80">
        <f t="shared" si="3"/>
        <v>70.367000000000004</v>
      </c>
    </row>
    <row r="88" spans="2:6" x14ac:dyDescent="0.2">
      <c r="B88" s="73" t="s">
        <v>85</v>
      </c>
      <c r="C88" s="81">
        <v>121.63</v>
      </c>
      <c r="D88" s="81">
        <f t="shared" si="2"/>
        <v>133.79300000000001</v>
      </c>
      <c r="E88" s="81">
        <v>66.11</v>
      </c>
      <c r="F88" s="81">
        <f t="shared" si="3"/>
        <v>72.721000000000004</v>
      </c>
    </row>
    <row r="89" spans="2:6" x14ac:dyDescent="0.2">
      <c r="B89" s="72" t="s">
        <v>86</v>
      </c>
      <c r="C89" s="79">
        <v>126.05</v>
      </c>
      <c r="D89" s="80">
        <f t="shared" si="2"/>
        <v>138.655</v>
      </c>
      <c r="E89" s="79">
        <v>69.94</v>
      </c>
      <c r="F89" s="80">
        <f t="shared" si="3"/>
        <v>76.933999999999997</v>
      </c>
    </row>
    <row r="90" spans="2:6" x14ac:dyDescent="0.2">
      <c r="B90" s="73" t="s">
        <v>87</v>
      </c>
      <c r="C90" s="81">
        <v>124.24</v>
      </c>
      <c r="D90" s="81">
        <f t="shared" si="2"/>
        <v>136.66400000000002</v>
      </c>
      <c r="E90" s="81">
        <v>66.709999999999994</v>
      </c>
      <c r="F90" s="81">
        <f t="shared" si="3"/>
        <v>73.381</v>
      </c>
    </row>
    <row r="91" spans="2:6" x14ac:dyDescent="0.2">
      <c r="B91" s="72" t="s">
        <v>88</v>
      </c>
      <c r="C91" s="79">
        <v>128.31</v>
      </c>
      <c r="D91" s="80">
        <f t="shared" si="2"/>
        <v>141.14100000000002</v>
      </c>
      <c r="E91" s="79">
        <v>70.260000000000005</v>
      </c>
      <c r="F91" s="80">
        <f t="shared" si="3"/>
        <v>77.286000000000016</v>
      </c>
    </row>
    <row r="92" spans="2:6" x14ac:dyDescent="0.2">
      <c r="B92" s="73" t="s">
        <v>89</v>
      </c>
      <c r="C92" s="81">
        <v>120.75</v>
      </c>
      <c r="D92" s="81">
        <f t="shared" si="2"/>
        <v>132.82500000000002</v>
      </c>
      <c r="E92" s="81">
        <v>65.739999999999995</v>
      </c>
      <c r="F92" s="81">
        <f t="shared" si="3"/>
        <v>72.314000000000007</v>
      </c>
    </row>
    <row r="93" spans="2:6" x14ac:dyDescent="0.2">
      <c r="B93" s="72" t="s">
        <v>90</v>
      </c>
      <c r="C93" s="79">
        <v>141.71</v>
      </c>
      <c r="D93" s="80">
        <f t="shared" si="2"/>
        <v>155.88100000000003</v>
      </c>
      <c r="E93" s="79">
        <v>83.31</v>
      </c>
      <c r="F93" s="80">
        <f t="shared" si="3"/>
        <v>91.641000000000005</v>
      </c>
    </row>
    <row r="94" spans="2:6" x14ac:dyDescent="0.2">
      <c r="B94" s="73" t="s">
        <v>91</v>
      </c>
      <c r="C94" s="81">
        <v>21.43</v>
      </c>
      <c r="D94" s="81">
        <f t="shared" si="2"/>
        <v>23.573</v>
      </c>
      <c r="E94" s="81">
        <v>15.1</v>
      </c>
      <c r="F94" s="81">
        <f t="shared" si="3"/>
        <v>16.61</v>
      </c>
    </row>
    <row r="95" spans="2:6" x14ac:dyDescent="0.2">
      <c r="B95" s="72" t="s">
        <v>92</v>
      </c>
      <c r="C95" s="79">
        <v>60.56</v>
      </c>
      <c r="D95" s="80">
        <f t="shared" si="2"/>
        <v>66.616000000000014</v>
      </c>
      <c r="E95" s="79">
        <v>22.41</v>
      </c>
      <c r="F95" s="80">
        <f t="shared" si="3"/>
        <v>24.651000000000003</v>
      </c>
    </row>
    <row r="96" spans="2:6" x14ac:dyDescent="0.2">
      <c r="B96" s="73" t="s">
        <v>93</v>
      </c>
      <c r="C96" s="81">
        <v>23.16</v>
      </c>
      <c r="D96" s="81">
        <f t="shared" si="2"/>
        <v>25.476000000000003</v>
      </c>
      <c r="E96" s="81">
        <v>15.44</v>
      </c>
      <c r="F96" s="81">
        <f t="shared" si="3"/>
        <v>16.984000000000002</v>
      </c>
    </row>
    <row r="97" spans="2:6" x14ac:dyDescent="0.2">
      <c r="B97" s="72" t="s">
        <v>94</v>
      </c>
      <c r="C97" s="79">
        <v>35.32</v>
      </c>
      <c r="D97" s="80">
        <f t="shared" si="2"/>
        <v>38.852000000000004</v>
      </c>
      <c r="E97" s="79">
        <v>17.690000000000001</v>
      </c>
      <c r="F97" s="80">
        <f t="shared" si="3"/>
        <v>19.459000000000003</v>
      </c>
    </row>
    <row r="98" spans="2:6" x14ac:dyDescent="0.2">
      <c r="B98" s="73" t="s">
        <v>95</v>
      </c>
      <c r="C98" s="81">
        <v>82.36</v>
      </c>
      <c r="D98" s="81">
        <f t="shared" si="2"/>
        <v>90.596000000000004</v>
      </c>
      <c r="E98" s="81">
        <v>27.03</v>
      </c>
      <c r="F98" s="81">
        <f t="shared" si="3"/>
        <v>29.733000000000004</v>
      </c>
    </row>
    <row r="99" spans="2:6" x14ac:dyDescent="0.2">
      <c r="B99" s="72" t="s">
        <v>96</v>
      </c>
      <c r="C99" s="79">
        <v>146.36000000000001</v>
      </c>
      <c r="D99" s="80">
        <f t="shared" si="2"/>
        <v>160.99600000000004</v>
      </c>
      <c r="E99" s="79">
        <v>38.96</v>
      </c>
      <c r="F99" s="80">
        <f t="shared" si="3"/>
        <v>42.856000000000002</v>
      </c>
    </row>
    <row r="100" spans="2:6" x14ac:dyDescent="0.2">
      <c r="B100" s="73" t="s">
        <v>97</v>
      </c>
      <c r="C100" s="81">
        <v>240.4</v>
      </c>
      <c r="D100" s="81">
        <f t="shared" si="2"/>
        <v>264.44000000000005</v>
      </c>
      <c r="E100" s="81">
        <v>27.53</v>
      </c>
      <c r="F100" s="81">
        <f t="shared" si="3"/>
        <v>30.283000000000005</v>
      </c>
    </row>
    <row r="101" spans="2:6" x14ac:dyDescent="0.2">
      <c r="B101" s="72" t="s">
        <v>98</v>
      </c>
      <c r="C101" s="79">
        <v>488.74</v>
      </c>
      <c r="D101" s="80">
        <f>C101*1.1</f>
        <v>537.61400000000003</v>
      </c>
      <c r="E101" s="79">
        <v>39.11</v>
      </c>
      <c r="F101" s="80">
        <f t="shared" si="3"/>
        <v>43.021000000000001</v>
      </c>
    </row>
  </sheetData>
  <pageMargins left="0.70866141732283472" right="0.70866141732283472" top="0.74803149606299213" bottom="0.74803149606299213" header="0.31496062992125984" footer="0.31496062992125984"/>
  <pageSetup paperSize="9" scale="74" orientation="portrait" verticalDpi="1200" r:id="rId1"/>
  <headerFooter>
    <oddFooter>&amp;LEndeavour Energy 2017-18 Pricing Proposal&amp;RProposed 2017-18 Public Lighting Pricing</oddFooter>
  </headerFooter>
  <rowBreaks count="1" manualBreakCount="1">
    <brk id="54" min="1" max="5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ED600"/>
  </sheetPr>
  <dimension ref="A2:G101"/>
  <sheetViews>
    <sheetView tabSelected="1" zoomScale="80" zoomScaleNormal="80" workbookViewId="0"/>
  </sheetViews>
  <sheetFormatPr defaultRowHeight="14.25" x14ac:dyDescent="0.2"/>
  <cols>
    <col min="1" max="1" width="4.75" style="3" customWidth="1"/>
    <col min="2" max="2" width="38.875" style="3" customWidth="1"/>
    <col min="3" max="3" width="16.125" style="64" customWidth="1"/>
    <col min="4" max="4" width="16.125" style="65" customWidth="1"/>
    <col min="5" max="5" width="16.125" style="64" customWidth="1"/>
    <col min="6" max="6" width="16.125" style="65" customWidth="1"/>
    <col min="7" max="7" width="9" style="3"/>
  </cols>
  <sheetData>
    <row r="2" spans="2:6" ht="26.25" x14ac:dyDescent="0.4">
      <c r="B2" s="12" t="s">
        <v>8</v>
      </c>
    </row>
    <row r="4" spans="2:6" ht="23.25" x14ac:dyDescent="0.35">
      <c r="B4" s="11" t="s">
        <v>130</v>
      </c>
    </row>
    <row r="6" spans="2:6" ht="18" x14ac:dyDescent="0.25">
      <c r="B6" s="66" t="s">
        <v>105</v>
      </c>
      <c r="C6" s="67"/>
      <c r="D6" s="68"/>
      <c r="E6" s="67"/>
      <c r="F6" s="84" t="s">
        <v>138</v>
      </c>
    </row>
    <row r="8" spans="2:6" ht="15" x14ac:dyDescent="0.2">
      <c r="B8" s="69"/>
      <c r="C8" s="70" t="s">
        <v>102</v>
      </c>
      <c r="D8" s="71" t="s">
        <v>102</v>
      </c>
      <c r="E8" s="70" t="s">
        <v>103</v>
      </c>
      <c r="F8" s="71" t="s">
        <v>103</v>
      </c>
    </row>
    <row r="9" spans="2:6" ht="15" x14ac:dyDescent="0.2">
      <c r="B9" s="69"/>
      <c r="C9" s="70" t="s">
        <v>57</v>
      </c>
      <c r="D9" s="71" t="s">
        <v>107</v>
      </c>
      <c r="E9" s="70" t="s">
        <v>57</v>
      </c>
      <c r="F9" s="71" t="s">
        <v>107</v>
      </c>
    </row>
    <row r="10" spans="2:6" ht="15" x14ac:dyDescent="0.2">
      <c r="B10" s="69"/>
      <c r="C10" s="70" t="s">
        <v>115</v>
      </c>
      <c r="D10" s="71" t="s">
        <v>115</v>
      </c>
      <c r="E10" s="70" t="s">
        <v>115</v>
      </c>
      <c r="F10" s="71" t="s">
        <v>115</v>
      </c>
    </row>
    <row r="11" spans="2:6" x14ac:dyDescent="0.2">
      <c r="B11" s="72" t="s">
        <v>14</v>
      </c>
      <c r="C11" s="79">
        <f>ROUND('2017-18 PL Price List'!C11*(1+'AER Final Decision'!$G$46),2)</f>
        <v>52.59</v>
      </c>
      <c r="D11" s="82">
        <f>C11*1.1</f>
        <v>57.849000000000011</v>
      </c>
      <c r="E11" s="79">
        <f>ROUND('2017-18 PL Price List'!E11*(1+'AER Final Decision'!$G$46),2)</f>
        <v>51.95</v>
      </c>
      <c r="F11" s="82">
        <f>E11*1.1</f>
        <v>57.14500000000001</v>
      </c>
    </row>
    <row r="12" spans="2:6" x14ac:dyDescent="0.2">
      <c r="B12" s="73" t="s">
        <v>15</v>
      </c>
      <c r="C12" s="81">
        <f>ROUND('2017-18 PL Price List'!C12*(1+'AER Final Decision'!$G$46),2)</f>
        <v>55.25</v>
      </c>
      <c r="D12" s="83">
        <f t="shared" ref="D12:D53" si="0">C12*1.1</f>
        <v>60.775000000000006</v>
      </c>
      <c r="E12" s="81">
        <f>ROUND('2017-18 PL Price List'!E12*(1+'AER Final Decision'!$G$46),2)</f>
        <v>55.02</v>
      </c>
      <c r="F12" s="83">
        <f t="shared" ref="F12:F53" si="1">E12*1.1</f>
        <v>60.522000000000006</v>
      </c>
    </row>
    <row r="13" spans="2:6" x14ac:dyDescent="0.2">
      <c r="B13" s="72" t="s">
        <v>16</v>
      </c>
      <c r="C13" s="79">
        <f>ROUND('2017-18 PL Price List'!C13*(1+'AER Final Decision'!$G$46),2)</f>
        <v>61.19</v>
      </c>
      <c r="D13" s="82">
        <f t="shared" si="0"/>
        <v>67.308999999999997</v>
      </c>
      <c r="E13" s="79">
        <f>ROUND('2017-18 PL Price List'!E13*(1+'AER Final Decision'!$G$46),2)</f>
        <v>61.19</v>
      </c>
      <c r="F13" s="82">
        <f t="shared" si="1"/>
        <v>67.308999999999997</v>
      </c>
    </row>
    <row r="14" spans="2:6" x14ac:dyDescent="0.2">
      <c r="B14" s="73" t="s">
        <v>17</v>
      </c>
      <c r="C14" s="81">
        <f>ROUND('2017-18 PL Price List'!C14*(1+'AER Final Decision'!$G$46),2)</f>
        <v>50.58</v>
      </c>
      <c r="D14" s="83">
        <f t="shared" si="0"/>
        <v>55.638000000000005</v>
      </c>
      <c r="E14" s="81">
        <f>ROUND('2017-18 PL Price List'!E14*(1+'AER Final Decision'!$G$46),2)</f>
        <v>50.53</v>
      </c>
      <c r="F14" s="83">
        <f t="shared" si="1"/>
        <v>55.583000000000006</v>
      </c>
    </row>
    <row r="15" spans="2:6" x14ac:dyDescent="0.2">
      <c r="B15" s="72" t="s">
        <v>18</v>
      </c>
      <c r="C15" s="79">
        <f>ROUND('2017-18 PL Price List'!C15*(1+'AER Final Decision'!$G$46),2)</f>
        <v>51.95</v>
      </c>
      <c r="D15" s="82">
        <f t="shared" si="0"/>
        <v>57.14500000000001</v>
      </c>
      <c r="E15" s="79">
        <f>ROUND('2017-18 PL Price List'!E15*(1+'AER Final Decision'!$G$46),2)</f>
        <v>51.95</v>
      </c>
      <c r="F15" s="82">
        <f t="shared" si="1"/>
        <v>57.14500000000001</v>
      </c>
    </row>
    <row r="16" spans="2:6" x14ac:dyDescent="0.2">
      <c r="B16" s="73" t="s">
        <v>19</v>
      </c>
      <c r="C16" s="81">
        <f>ROUND('2017-18 PL Price List'!C16*(1+'AER Final Decision'!$G$46),2)</f>
        <v>50.6</v>
      </c>
      <c r="D16" s="83">
        <f t="shared" si="0"/>
        <v>55.660000000000004</v>
      </c>
      <c r="E16" s="81">
        <f>ROUND('2017-18 PL Price List'!E16*(1+'AER Final Decision'!$G$46),2)</f>
        <v>50.54</v>
      </c>
      <c r="F16" s="83">
        <f t="shared" si="1"/>
        <v>55.594000000000001</v>
      </c>
    </row>
    <row r="17" spans="2:6" x14ac:dyDescent="0.2">
      <c r="B17" s="72" t="s">
        <v>20</v>
      </c>
      <c r="C17" s="79">
        <f>ROUND('2017-18 PL Price List'!C17*(1+'AER Final Decision'!$G$46),2)</f>
        <v>52.19</v>
      </c>
      <c r="D17" s="82">
        <f t="shared" si="0"/>
        <v>57.408999999999999</v>
      </c>
      <c r="E17" s="79">
        <f>ROUND('2017-18 PL Price List'!E17*(1+'AER Final Decision'!$G$46),2)</f>
        <v>52.19</v>
      </c>
      <c r="F17" s="82">
        <f>E17*1.1</f>
        <v>57.408999999999999</v>
      </c>
    </row>
    <row r="18" spans="2:6" x14ac:dyDescent="0.2">
      <c r="B18" s="73" t="s">
        <v>21</v>
      </c>
      <c r="C18" s="81">
        <f>ROUND('2017-18 PL Price List'!C18*(1+'AER Final Decision'!$G$46),2)</f>
        <v>50.54</v>
      </c>
      <c r="D18" s="83">
        <f t="shared" si="0"/>
        <v>55.594000000000001</v>
      </c>
      <c r="E18" s="81">
        <f>ROUND('2017-18 PL Price List'!E18*(1+'AER Final Decision'!$G$46),2)</f>
        <v>50.54</v>
      </c>
      <c r="F18" s="83">
        <f t="shared" si="1"/>
        <v>55.594000000000001</v>
      </c>
    </row>
    <row r="19" spans="2:6" x14ac:dyDescent="0.2">
      <c r="B19" s="72" t="s">
        <v>22</v>
      </c>
      <c r="C19" s="79">
        <f>ROUND('2017-18 PL Price List'!C19*(1+'AER Final Decision'!$G$46),2)</f>
        <v>59.18</v>
      </c>
      <c r="D19" s="82">
        <f t="shared" si="0"/>
        <v>65.097999999999999</v>
      </c>
      <c r="E19" s="79">
        <f>ROUND('2017-18 PL Price List'!E19*(1+'AER Final Decision'!$G$46),2)</f>
        <v>49.58</v>
      </c>
      <c r="F19" s="82">
        <f t="shared" si="1"/>
        <v>54.538000000000004</v>
      </c>
    </row>
    <row r="20" spans="2:6" x14ac:dyDescent="0.2">
      <c r="B20" s="73" t="s">
        <v>23</v>
      </c>
      <c r="C20" s="81">
        <f>ROUND('2017-18 PL Price List'!C20*(1+'AER Final Decision'!$G$46),2)</f>
        <v>52.62</v>
      </c>
      <c r="D20" s="83">
        <f t="shared" si="0"/>
        <v>57.882000000000005</v>
      </c>
      <c r="E20" s="81">
        <f>ROUND('2017-18 PL Price List'!E20*(1+'AER Final Decision'!$G$46),2)</f>
        <v>50.11</v>
      </c>
      <c r="F20" s="83">
        <f t="shared" si="1"/>
        <v>55.121000000000002</v>
      </c>
    </row>
    <row r="21" spans="2:6" x14ac:dyDescent="0.2">
      <c r="B21" s="72" t="s">
        <v>24</v>
      </c>
      <c r="C21" s="79">
        <f>ROUND('2017-18 PL Price List'!C21*(1+'AER Final Decision'!$G$46),2)</f>
        <v>50.43</v>
      </c>
      <c r="D21" s="82">
        <f t="shared" si="0"/>
        <v>55.473000000000006</v>
      </c>
      <c r="E21" s="79">
        <f>ROUND('2017-18 PL Price List'!E21*(1+'AER Final Decision'!$G$46),2)</f>
        <v>50.11</v>
      </c>
      <c r="F21" s="82">
        <f t="shared" si="1"/>
        <v>55.121000000000002</v>
      </c>
    </row>
    <row r="22" spans="2:6" x14ac:dyDescent="0.2">
      <c r="B22" s="73" t="s">
        <v>25</v>
      </c>
      <c r="C22" s="81">
        <f>ROUND('2017-18 PL Price List'!C22*(1+'AER Final Decision'!$G$46),2)</f>
        <v>54.72</v>
      </c>
      <c r="D22" s="83">
        <f t="shared" si="0"/>
        <v>60.192</v>
      </c>
      <c r="E22" s="81">
        <f>ROUND('2017-18 PL Price List'!E22*(1+'AER Final Decision'!$G$46),2)</f>
        <v>50.11</v>
      </c>
      <c r="F22" s="83">
        <f t="shared" si="1"/>
        <v>55.121000000000002</v>
      </c>
    </row>
    <row r="23" spans="2:6" x14ac:dyDescent="0.2">
      <c r="B23" s="72" t="s">
        <v>26</v>
      </c>
      <c r="C23" s="79">
        <f>ROUND('2017-18 PL Price List'!C23*(1+'AER Final Decision'!$G$46),2)</f>
        <v>51.34</v>
      </c>
      <c r="D23" s="82">
        <f t="shared" si="0"/>
        <v>56.474000000000011</v>
      </c>
      <c r="E23" s="79">
        <f>ROUND('2017-18 PL Price List'!E23*(1+'AER Final Decision'!$G$46),2)</f>
        <v>51.34</v>
      </c>
      <c r="F23" s="82">
        <f t="shared" si="1"/>
        <v>56.474000000000011</v>
      </c>
    </row>
    <row r="24" spans="2:6" x14ac:dyDescent="0.2">
      <c r="B24" s="73" t="s">
        <v>27</v>
      </c>
      <c r="C24" s="81">
        <f>ROUND('2017-18 PL Price List'!C24*(1+'AER Final Decision'!$G$46),2)</f>
        <v>55.44</v>
      </c>
      <c r="D24" s="83">
        <f t="shared" si="0"/>
        <v>60.984000000000002</v>
      </c>
      <c r="E24" s="81">
        <f>ROUND('2017-18 PL Price List'!E24*(1+'AER Final Decision'!$G$46),2)</f>
        <v>50.11</v>
      </c>
      <c r="F24" s="83">
        <f t="shared" si="1"/>
        <v>55.121000000000002</v>
      </c>
    </row>
    <row r="25" spans="2:6" x14ac:dyDescent="0.2">
      <c r="B25" s="72" t="s">
        <v>28</v>
      </c>
      <c r="C25" s="79">
        <f>ROUND('2017-18 PL Price List'!C25*(1+'AER Final Decision'!$G$46),2)</f>
        <v>51.14</v>
      </c>
      <c r="D25" s="82">
        <f t="shared" si="0"/>
        <v>56.254000000000005</v>
      </c>
      <c r="E25" s="79">
        <f>ROUND('2017-18 PL Price List'!E25*(1+'AER Final Decision'!$G$46),2)</f>
        <v>51.14</v>
      </c>
      <c r="F25" s="82">
        <f t="shared" si="1"/>
        <v>56.254000000000005</v>
      </c>
    </row>
    <row r="26" spans="2:6" x14ac:dyDescent="0.2">
      <c r="B26" s="73" t="s">
        <v>29</v>
      </c>
      <c r="C26" s="81">
        <f>ROUND('2017-18 PL Price List'!C26*(1+'AER Final Decision'!$G$46),2)</f>
        <v>51.14</v>
      </c>
      <c r="D26" s="83">
        <f t="shared" si="0"/>
        <v>56.254000000000005</v>
      </c>
      <c r="E26" s="81">
        <f>ROUND('2017-18 PL Price List'!E26*(1+'AER Final Decision'!$G$46),2)</f>
        <v>51.14</v>
      </c>
      <c r="F26" s="83">
        <f t="shared" si="1"/>
        <v>56.254000000000005</v>
      </c>
    </row>
    <row r="27" spans="2:6" x14ac:dyDescent="0.2">
      <c r="B27" s="72" t="s">
        <v>30</v>
      </c>
      <c r="C27" s="79">
        <f>ROUND('2017-18 PL Price List'!C27*(1+'AER Final Decision'!$G$46),2)</f>
        <v>51.9</v>
      </c>
      <c r="D27" s="82">
        <f t="shared" si="0"/>
        <v>57.09</v>
      </c>
      <c r="E27" s="79">
        <f>ROUND('2017-18 PL Price List'!E27*(1+'AER Final Decision'!$G$46),2)</f>
        <v>51.9</v>
      </c>
      <c r="F27" s="82">
        <f t="shared" si="1"/>
        <v>57.09</v>
      </c>
    </row>
    <row r="28" spans="2:6" x14ac:dyDescent="0.2">
      <c r="B28" s="73" t="s">
        <v>31</v>
      </c>
      <c r="C28" s="81">
        <f>ROUND('2017-18 PL Price List'!C28*(1+'AER Final Decision'!$G$46),2)</f>
        <v>80.14</v>
      </c>
      <c r="D28" s="83">
        <f t="shared" si="0"/>
        <v>88.154000000000011</v>
      </c>
      <c r="E28" s="81">
        <f>ROUND('2017-18 PL Price List'!E28*(1+'AER Final Decision'!$G$46),2)</f>
        <v>51.9</v>
      </c>
      <c r="F28" s="83">
        <f t="shared" si="1"/>
        <v>57.09</v>
      </c>
    </row>
    <row r="29" spans="2:6" x14ac:dyDescent="0.2">
      <c r="B29" s="72" t="s">
        <v>32</v>
      </c>
      <c r="C29" s="79">
        <f>ROUND('2017-18 PL Price List'!C29*(1+'AER Final Decision'!$G$46),2)</f>
        <v>185.9</v>
      </c>
      <c r="D29" s="82">
        <f t="shared" si="0"/>
        <v>204.49</v>
      </c>
      <c r="E29" s="79">
        <f>ROUND('2017-18 PL Price List'!E29*(1+'AER Final Decision'!$G$46),2)</f>
        <v>50.94</v>
      </c>
      <c r="F29" s="82">
        <f t="shared" si="1"/>
        <v>56.033999999999999</v>
      </c>
    </row>
    <row r="30" spans="2:6" x14ac:dyDescent="0.2">
      <c r="B30" s="73" t="s">
        <v>33</v>
      </c>
      <c r="C30" s="81">
        <f>ROUND('2017-18 PL Price List'!C30*(1+'AER Final Decision'!$G$46),2)</f>
        <v>57.59</v>
      </c>
      <c r="D30" s="83">
        <f t="shared" si="0"/>
        <v>63.349000000000011</v>
      </c>
      <c r="E30" s="81">
        <f>ROUND('2017-18 PL Price List'!E30*(1+'AER Final Decision'!$G$46),2)</f>
        <v>50.94</v>
      </c>
      <c r="F30" s="83">
        <f t="shared" si="1"/>
        <v>56.033999999999999</v>
      </c>
    </row>
    <row r="31" spans="2:6" x14ac:dyDescent="0.2">
      <c r="B31" s="72" t="s">
        <v>34</v>
      </c>
      <c r="C31" s="79">
        <f>ROUND('2017-18 PL Price List'!C31*(1+'AER Final Decision'!$G$46),2)</f>
        <v>57.49</v>
      </c>
      <c r="D31" s="82">
        <f t="shared" si="0"/>
        <v>63.239000000000004</v>
      </c>
      <c r="E31" s="79">
        <f>ROUND('2017-18 PL Price List'!E31*(1+'AER Final Decision'!$G$46),2)</f>
        <v>51.2</v>
      </c>
      <c r="F31" s="82">
        <f t="shared" si="1"/>
        <v>56.320000000000007</v>
      </c>
    </row>
    <row r="32" spans="2:6" x14ac:dyDescent="0.2">
      <c r="B32" s="73" t="s">
        <v>35</v>
      </c>
      <c r="C32" s="81">
        <f>ROUND('2017-18 PL Price List'!C32*(1+'AER Final Decision'!$G$46),2)</f>
        <v>53.53</v>
      </c>
      <c r="D32" s="83">
        <f t="shared" si="0"/>
        <v>58.883000000000003</v>
      </c>
      <c r="E32" s="81">
        <f>ROUND('2017-18 PL Price List'!E32*(1+'AER Final Decision'!$G$46),2)</f>
        <v>53.53</v>
      </c>
      <c r="F32" s="83">
        <f t="shared" si="1"/>
        <v>58.883000000000003</v>
      </c>
    </row>
    <row r="33" spans="2:6" x14ac:dyDescent="0.2">
      <c r="B33" s="72" t="s">
        <v>36</v>
      </c>
      <c r="C33" s="79">
        <f>ROUND('2017-18 PL Price List'!C33*(1+'AER Final Decision'!$G$46),2)</f>
        <v>51.2</v>
      </c>
      <c r="D33" s="82">
        <f t="shared" si="0"/>
        <v>56.320000000000007</v>
      </c>
      <c r="E33" s="79">
        <f>ROUND('2017-18 PL Price List'!E33*(1+'AER Final Decision'!$G$46),2)</f>
        <v>51.2</v>
      </c>
      <c r="F33" s="82">
        <f t="shared" si="1"/>
        <v>56.320000000000007</v>
      </c>
    </row>
    <row r="34" spans="2:6" x14ac:dyDescent="0.2">
      <c r="B34" s="73" t="s">
        <v>37</v>
      </c>
      <c r="C34" s="81">
        <f>ROUND('2017-18 PL Price List'!C34*(1+'AER Final Decision'!$G$46),2)</f>
        <v>53.47</v>
      </c>
      <c r="D34" s="83">
        <f t="shared" si="0"/>
        <v>58.817</v>
      </c>
      <c r="E34" s="81">
        <f>ROUND('2017-18 PL Price List'!E34*(1+'AER Final Decision'!$G$46),2)</f>
        <v>51.45</v>
      </c>
      <c r="F34" s="83">
        <f t="shared" si="1"/>
        <v>56.595000000000006</v>
      </c>
    </row>
    <row r="35" spans="2:6" x14ac:dyDescent="0.2">
      <c r="B35" s="72" t="s">
        <v>38</v>
      </c>
      <c r="C35" s="79">
        <f>ROUND('2017-18 PL Price List'!C35*(1+'AER Final Decision'!$G$46),2)</f>
        <v>65.39</v>
      </c>
      <c r="D35" s="82">
        <f t="shared" si="0"/>
        <v>71.929000000000002</v>
      </c>
      <c r="E35" s="79">
        <f>ROUND('2017-18 PL Price List'!E35*(1+'AER Final Decision'!$G$46),2)</f>
        <v>54.03</v>
      </c>
      <c r="F35" s="82">
        <f t="shared" si="1"/>
        <v>59.433000000000007</v>
      </c>
    </row>
    <row r="36" spans="2:6" x14ac:dyDescent="0.2">
      <c r="B36" s="73" t="s">
        <v>39</v>
      </c>
      <c r="C36" s="81">
        <f>ROUND('2017-18 PL Price List'!C36*(1+'AER Final Decision'!$G$46),2)</f>
        <v>59.18</v>
      </c>
      <c r="D36" s="83">
        <f t="shared" si="0"/>
        <v>65.097999999999999</v>
      </c>
      <c r="E36" s="81">
        <f>ROUND('2017-18 PL Price List'!E36*(1+'AER Final Decision'!$G$46),2)</f>
        <v>59.18</v>
      </c>
      <c r="F36" s="83">
        <f t="shared" si="1"/>
        <v>65.097999999999999</v>
      </c>
    </row>
    <row r="37" spans="2:6" x14ac:dyDescent="0.2">
      <c r="B37" s="72" t="s">
        <v>40</v>
      </c>
      <c r="C37" s="79">
        <f>ROUND('2017-18 PL Price List'!C37*(1+'AER Final Decision'!$G$46),2)</f>
        <v>48.87</v>
      </c>
      <c r="D37" s="82">
        <f t="shared" si="0"/>
        <v>53.757000000000005</v>
      </c>
      <c r="E37" s="79">
        <f>ROUND('2017-18 PL Price List'!E37*(1+'AER Final Decision'!$G$46),2)</f>
        <v>48.87</v>
      </c>
      <c r="F37" s="82">
        <f t="shared" si="1"/>
        <v>53.757000000000005</v>
      </c>
    </row>
    <row r="38" spans="2:6" x14ac:dyDescent="0.2">
      <c r="B38" s="73" t="s">
        <v>41</v>
      </c>
      <c r="C38" s="81">
        <f>ROUND('2017-18 PL Price List'!C38*(1+'AER Final Decision'!$G$46),2)</f>
        <v>48.87</v>
      </c>
      <c r="D38" s="83">
        <f t="shared" si="0"/>
        <v>53.757000000000005</v>
      </c>
      <c r="E38" s="81">
        <f>ROUND('2017-18 PL Price List'!E38*(1+'AER Final Decision'!$G$46),2)</f>
        <v>48.87</v>
      </c>
      <c r="F38" s="83">
        <f t="shared" si="1"/>
        <v>53.757000000000005</v>
      </c>
    </row>
    <row r="39" spans="2:6" x14ac:dyDescent="0.2">
      <c r="B39" s="72" t="s">
        <v>42</v>
      </c>
      <c r="C39" s="79">
        <f>ROUND('2017-18 PL Price List'!C39*(1+'AER Final Decision'!$G$46),2)</f>
        <v>48.9</v>
      </c>
      <c r="D39" s="82">
        <f t="shared" si="0"/>
        <v>53.790000000000006</v>
      </c>
      <c r="E39" s="79">
        <f>ROUND('2017-18 PL Price List'!E39*(1+'AER Final Decision'!$G$46),2)</f>
        <v>48.87</v>
      </c>
      <c r="F39" s="82">
        <f t="shared" si="1"/>
        <v>53.757000000000005</v>
      </c>
    </row>
    <row r="40" spans="2:6" x14ac:dyDescent="0.2">
      <c r="B40" s="73" t="s">
        <v>43</v>
      </c>
      <c r="C40" s="81">
        <f>ROUND('2017-18 PL Price List'!C40*(1+'AER Final Decision'!$G$46),2)</f>
        <v>60</v>
      </c>
      <c r="D40" s="83">
        <f t="shared" si="0"/>
        <v>66</v>
      </c>
      <c r="E40" s="81">
        <f>ROUND('2017-18 PL Price List'!E40*(1+'AER Final Decision'!$G$46),2)</f>
        <v>59.01</v>
      </c>
      <c r="F40" s="83">
        <f t="shared" si="1"/>
        <v>64.911000000000001</v>
      </c>
    </row>
    <row r="41" spans="2:6" x14ac:dyDescent="0.2">
      <c r="B41" s="72" t="s">
        <v>44</v>
      </c>
      <c r="C41" s="79">
        <f>ROUND('2017-18 PL Price List'!C41*(1+'AER Final Decision'!$G$46),2)</f>
        <v>68.69</v>
      </c>
      <c r="D41" s="82">
        <f t="shared" si="0"/>
        <v>75.558999999999997</v>
      </c>
      <c r="E41" s="79">
        <f>ROUND('2017-18 PL Price List'!E41*(1+'AER Final Decision'!$G$46),2)</f>
        <v>66.19</v>
      </c>
      <c r="F41" s="82">
        <f t="shared" si="1"/>
        <v>72.808999999999997</v>
      </c>
    </row>
    <row r="42" spans="2:6" x14ac:dyDescent="0.2">
      <c r="B42" s="73" t="s">
        <v>45</v>
      </c>
      <c r="C42" s="81">
        <f>ROUND('2017-18 PL Price List'!C42*(1+'AER Final Decision'!$G$46),2)</f>
        <v>60.56</v>
      </c>
      <c r="D42" s="83">
        <f t="shared" si="0"/>
        <v>66.616000000000014</v>
      </c>
      <c r="E42" s="81">
        <f>ROUND('2017-18 PL Price List'!E42*(1+'AER Final Decision'!$G$46),2)</f>
        <v>54.56</v>
      </c>
      <c r="F42" s="83">
        <f t="shared" si="1"/>
        <v>60.016000000000005</v>
      </c>
    </row>
    <row r="43" spans="2:6" x14ac:dyDescent="0.2">
      <c r="B43" s="72" t="s">
        <v>46</v>
      </c>
      <c r="C43" s="79">
        <f>ROUND('2017-18 PL Price List'!C43*(1+'AER Final Decision'!$G$46),2)</f>
        <v>76.680000000000007</v>
      </c>
      <c r="D43" s="82">
        <f t="shared" si="0"/>
        <v>84.348000000000013</v>
      </c>
      <c r="E43" s="79">
        <f>ROUND('2017-18 PL Price List'!E43*(1+'AER Final Decision'!$G$46),2)</f>
        <v>60.23</v>
      </c>
      <c r="F43" s="82">
        <f t="shared" si="1"/>
        <v>66.253</v>
      </c>
    </row>
    <row r="44" spans="2:6" x14ac:dyDescent="0.2">
      <c r="B44" s="73" t="s">
        <v>47</v>
      </c>
      <c r="C44" s="81">
        <f>ROUND('2017-18 PL Price List'!C44*(1+'AER Final Decision'!$G$46),2)</f>
        <v>51.81</v>
      </c>
      <c r="D44" s="83">
        <f t="shared" si="0"/>
        <v>56.991000000000007</v>
      </c>
      <c r="E44" s="81">
        <f>ROUND('2017-18 PL Price List'!E44*(1+'AER Final Decision'!$G$46),2)</f>
        <v>51.45</v>
      </c>
      <c r="F44" s="83">
        <f t="shared" si="1"/>
        <v>56.595000000000006</v>
      </c>
    </row>
    <row r="45" spans="2:6" x14ac:dyDescent="0.2">
      <c r="B45" s="72" t="s">
        <v>48</v>
      </c>
      <c r="C45" s="79">
        <f>ROUND('2017-18 PL Price List'!C45*(1+'AER Final Decision'!$G$46),2)</f>
        <v>75.739999999999995</v>
      </c>
      <c r="D45" s="82">
        <f t="shared" si="0"/>
        <v>83.314000000000007</v>
      </c>
      <c r="E45" s="79">
        <f>ROUND('2017-18 PL Price List'!E45*(1+'AER Final Decision'!$G$46),2)</f>
        <v>54.03</v>
      </c>
      <c r="F45" s="82">
        <f t="shared" si="1"/>
        <v>59.433000000000007</v>
      </c>
    </row>
    <row r="46" spans="2:6" x14ac:dyDescent="0.2">
      <c r="B46" s="73" t="s">
        <v>49</v>
      </c>
      <c r="C46" s="81">
        <f>ROUND('2017-18 PL Price List'!C46*(1+'AER Final Decision'!$G$46),2)</f>
        <v>51.13</v>
      </c>
      <c r="D46" s="83">
        <f t="shared" si="0"/>
        <v>56.243000000000009</v>
      </c>
      <c r="E46" s="81">
        <f>ROUND('2017-18 PL Price List'!E46*(1+'AER Final Decision'!$G$46),2)</f>
        <v>51.45</v>
      </c>
      <c r="F46" s="83">
        <f t="shared" si="1"/>
        <v>56.595000000000006</v>
      </c>
    </row>
    <row r="47" spans="2:6" x14ac:dyDescent="0.2">
      <c r="B47" s="72" t="s">
        <v>50</v>
      </c>
      <c r="C47" s="79">
        <f>ROUND('2017-18 PL Price List'!C47*(1+'AER Final Decision'!$G$46),2)</f>
        <v>74.819999999999993</v>
      </c>
      <c r="D47" s="82">
        <f t="shared" si="0"/>
        <v>82.301999999999992</v>
      </c>
      <c r="E47" s="79">
        <f>ROUND('2017-18 PL Price List'!E47*(1+'AER Final Decision'!$G$46),2)</f>
        <v>51.45</v>
      </c>
      <c r="F47" s="82">
        <f t="shared" si="1"/>
        <v>56.595000000000006</v>
      </c>
    </row>
    <row r="48" spans="2:6" x14ac:dyDescent="0.2">
      <c r="B48" s="73" t="s">
        <v>51</v>
      </c>
      <c r="C48" s="81">
        <f>ROUND('2017-18 PL Price List'!C48*(1+'AER Final Decision'!$G$46),2)</f>
        <v>13.43</v>
      </c>
      <c r="D48" s="83">
        <f t="shared" si="0"/>
        <v>14.773000000000001</v>
      </c>
      <c r="E48" s="81">
        <f>ROUND('2017-18 PL Price List'!E48*(1+'AER Final Decision'!$G$46),2)</f>
        <v>12.22</v>
      </c>
      <c r="F48" s="83">
        <f t="shared" si="1"/>
        <v>13.442000000000002</v>
      </c>
    </row>
    <row r="49" spans="2:6" x14ac:dyDescent="0.2">
      <c r="B49" s="72" t="s">
        <v>52</v>
      </c>
      <c r="C49" s="79">
        <f>ROUND('2017-18 PL Price List'!C49*(1+'AER Final Decision'!$G$46),2)</f>
        <v>18.46</v>
      </c>
      <c r="D49" s="82">
        <f t="shared" si="0"/>
        <v>20.306000000000001</v>
      </c>
      <c r="E49" s="79">
        <f>ROUND('2017-18 PL Price List'!E49*(1+'AER Final Decision'!$G$46),2)</f>
        <v>12.22</v>
      </c>
      <c r="F49" s="82">
        <f t="shared" si="1"/>
        <v>13.442000000000002</v>
      </c>
    </row>
    <row r="50" spans="2:6" x14ac:dyDescent="0.2">
      <c r="B50" s="73" t="s">
        <v>53</v>
      </c>
      <c r="C50" s="81">
        <f>ROUND('2017-18 PL Price List'!C50*(1+'AER Final Decision'!$G$46),2)</f>
        <v>15.34</v>
      </c>
      <c r="D50" s="83">
        <f t="shared" si="0"/>
        <v>16.874000000000002</v>
      </c>
      <c r="E50" s="81">
        <f>ROUND('2017-18 PL Price List'!E50*(1+'AER Final Decision'!$G$46),2)</f>
        <v>12.22</v>
      </c>
      <c r="F50" s="83">
        <f t="shared" si="1"/>
        <v>13.442000000000002</v>
      </c>
    </row>
    <row r="51" spans="2:6" x14ac:dyDescent="0.2">
      <c r="B51" s="72" t="s">
        <v>54</v>
      </c>
      <c r="C51" s="79">
        <f>ROUND('2017-18 PL Price List'!C51*(1+'AER Final Decision'!$G$46),2)</f>
        <v>14.53</v>
      </c>
      <c r="D51" s="82">
        <f t="shared" si="0"/>
        <v>15.983000000000001</v>
      </c>
      <c r="E51" s="79">
        <f>ROUND('2017-18 PL Price List'!E51*(1+'AER Final Decision'!$G$46),2)</f>
        <v>12.22</v>
      </c>
      <c r="F51" s="82">
        <f t="shared" si="1"/>
        <v>13.442000000000002</v>
      </c>
    </row>
    <row r="52" spans="2:6" x14ac:dyDescent="0.2">
      <c r="B52" s="73" t="s">
        <v>55</v>
      </c>
      <c r="C52" s="81">
        <f>ROUND('2017-18 PL Price List'!C52*(1+'AER Final Decision'!$G$46),2)</f>
        <v>47.1</v>
      </c>
      <c r="D52" s="83">
        <f t="shared" si="0"/>
        <v>51.81</v>
      </c>
      <c r="E52" s="81">
        <f>ROUND('2017-18 PL Price List'!E52*(1+'AER Final Decision'!$G$46),2)</f>
        <v>12.82</v>
      </c>
      <c r="F52" s="83">
        <f t="shared" si="1"/>
        <v>14.102000000000002</v>
      </c>
    </row>
    <row r="53" spans="2:6" x14ac:dyDescent="0.2">
      <c r="B53" s="72" t="s">
        <v>56</v>
      </c>
      <c r="C53" s="79">
        <f>ROUND('2017-18 PL Price List'!C53*(1+'AER Final Decision'!$G$46),2)</f>
        <v>98.04</v>
      </c>
      <c r="D53" s="82">
        <f t="shared" si="0"/>
        <v>107.84400000000002</v>
      </c>
      <c r="E53" s="79">
        <f>ROUND('2017-18 PL Price List'!E53*(1+'AER Final Decision'!$G$46),2)</f>
        <v>12.82</v>
      </c>
      <c r="F53" s="82">
        <f t="shared" si="1"/>
        <v>14.102000000000002</v>
      </c>
    </row>
    <row r="56" spans="2:6" ht="18" x14ac:dyDescent="0.25">
      <c r="B56" s="66" t="s">
        <v>106</v>
      </c>
      <c r="C56" s="67"/>
      <c r="D56" s="68"/>
      <c r="E56" s="67"/>
      <c r="F56" s="84" t="str">
        <f>IF($F$6="","",$F$6)</f>
        <v>Proposed</v>
      </c>
    </row>
    <row r="58" spans="2:6" ht="15" x14ac:dyDescent="0.2">
      <c r="B58" s="69"/>
      <c r="C58" s="70" t="s">
        <v>58</v>
      </c>
      <c r="D58" s="71" t="s">
        <v>58</v>
      </c>
      <c r="E58" s="70" t="s">
        <v>99</v>
      </c>
      <c r="F58" s="71" t="s">
        <v>99</v>
      </c>
    </row>
    <row r="59" spans="2:6" ht="15" x14ac:dyDescent="0.2">
      <c r="B59" s="69"/>
      <c r="C59" s="70" t="s">
        <v>57</v>
      </c>
      <c r="D59" s="71" t="s">
        <v>107</v>
      </c>
      <c r="E59" s="70" t="s">
        <v>57</v>
      </c>
      <c r="F59" s="71" t="s">
        <v>107</v>
      </c>
    </row>
    <row r="60" spans="2:6" ht="15" x14ac:dyDescent="0.2">
      <c r="B60" s="69"/>
      <c r="C60" s="70" t="s">
        <v>115</v>
      </c>
      <c r="D60" s="71" t="s">
        <v>115</v>
      </c>
      <c r="E60" s="70" t="s">
        <v>115</v>
      </c>
      <c r="F60" s="71" t="s">
        <v>115</v>
      </c>
    </row>
    <row r="61" spans="2:6" x14ac:dyDescent="0.2">
      <c r="B61" s="72" t="s">
        <v>59</v>
      </c>
      <c r="C61" s="79">
        <f>ROUND('2017-18 PL Price List'!C61*(1+'AER Final Decision'!$G$46),2)</f>
        <v>102.99</v>
      </c>
      <c r="D61" s="80">
        <f>C61*1.1</f>
        <v>113.289</v>
      </c>
      <c r="E61" s="79">
        <f>ROUND('2017-18 PL Price List'!E61*(1+'AER Final Decision'!$G$46),2)</f>
        <v>63.82</v>
      </c>
      <c r="F61" s="80">
        <f>E61*1.1</f>
        <v>70.202000000000012</v>
      </c>
    </row>
    <row r="62" spans="2:6" x14ac:dyDescent="0.2">
      <c r="B62" s="73" t="s">
        <v>60</v>
      </c>
      <c r="C62" s="81">
        <f>ROUND('2017-18 PL Price List'!C62*(1+'AER Final Decision'!$G$46),2)</f>
        <v>107.37</v>
      </c>
      <c r="D62" s="81">
        <f t="shared" ref="D62:D100" si="2">C62*1.1</f>
        <v>118.10700000000001</v>
      </c>
      <c r="E62" s="81">
        <f>ROUND('2017-18 PL Price List'!E62*(1+'AER Final Decision'!$G$46),2)</f>
        <v>65.849999999999994</v>
      </c>
      <c r="F62" s="81">
        <f t="shared" ref="F62:F101" si="3">E62*1.1</f>
        <v>72.435000000000002</v>
      </c>
    </row>
    <row r="63" spans="2:6" x14ac:dyDescent="0.2">
      <c r="B63" s="72" t="s">
        <v>61</v>
      </c>
      <c r="C63" s="79">
        <f>ROUND('2017-18 PL Price List'!C63*(1+'AER Final Decision'!$G$46),2)</f>
        <v>96.69</v>
      </c>
      <c r="D63" s="80">
        <f t="shared" si="2"/>
        <v>106.35900000000001</v>
      </c>
      <c r="E63" s="79">
        <f>ROUND('2017-18 PL Price List'!E63*(1+'AER Final Decision'!$G$46),2)</f>
        <v>62.97</v>
      </c>
      <c r="F63" s="80">
        <f t="shared" si="3"/>
        <v>69.26700000000001</v>
      </c>
    </row>
    <row r="64" spans="2:6" x14ac:dyDescent="0.2">
      <c r="B64" s="73" t="s">
        <v>62</v>
      </c>
      <c r="C64" s="81">
        <f>ROUND('2017-18 PL Price List'!C64*(1+'AER Final Decision'!$G$46),2)</f>
        <v>91.38</v>
      </c>
      <c r="D64" s="81">
        <f t="shared" si="2"/>
        <v>100.518</v>
      </c>
      <c r="E64" s="81">
        <f>ROUND('2017-18 PL Price List'!E64*(1+'AER Final Decision'!$G$46),2)</f>
        <v>61.3</v>
      </c>
      <c r="F64" s="81">
        <f t="shared" si="3"/>
        <v>67.430000000000007</v>
      </c>
    </row>
    <row r="65" spans="2:6" x14ac:dyDescent="0.2">
      <c r="B65" s="72" t="s">
        <v>63</v>
      </c>
      <c r="C65" s="79">
        <f>ROUND('2017-18 PL Price List'!C65*(1+'AER Final Decision'!$G$46),2)</f>
        <v>88.56</v>
      </c>
      <c r="D65" s="80">
        <f t="shared" si="2"/>
        <v>97.416000000000011</v>
      </c>
      <c r="E65" s="79">
        <f>ROUND('2017-18 PL Price List'!E65*(1+'AER Final Decision'!$G$46),2)</f>
        <v>61.44</v>
      </c>
      <c r="F65" s="80">
        <f t="shared" si="3"/>
        <v>67.584000000000003</v>
      </c>
    </row>
    <row r="66" spans="2:6" x14ac:dyDescent="0.2">
      <c r="B66" s="73" t="s">
        <v>64</v>
      </c>
      <c r="C66" s="81">
        <f>ROUND('2017-18 PL Price List'!C66*(1+'AER Final Decision'!$G$46),2)</f>
        <v>94.57</v>
      </c>
      <c r="D66" s="81">
        <f>C66*1.1</f>
        <v>104.027</v>
      </c>
      <c r="E66" s="81">
        <f>ROUND('2017-18 PL Price List'!E66*(1+'AER Final Decision'!$G$46),2)</f>
        <v>63.26</v>
      </c>
      <c r="F66" s="81">
        <f t="shared" si="3"/>
        <v>69.585999999999999</v>
      </c>
    </row>
    <row r="67" spans="2:6" x14ac:dyDescent="0.2">
      <c r="B67" s="72" t="s">
        <v>65</v>
      </c>
      <c r="C67" s="79">
        <f>ROUND('2017-18 PL Price List'!C67*(1+'AER Final Decision'!$G$46),2)</f>
        <v>100.91</v>
      </c>
      <c r="D67" s="80">
        <f t="shared" si="2"/>
        <v>111.001</v>
      </c>
      <c r="E67" s="79">
        <f>ROUND('2017-18 PL Price List'!E67*(1+'AER Final Decision'!$G$46),2)</f>
        <v>64.89</v>
      </c>
      <c r="F67" s="80">
        <f t="shared" si="3"/>
        <v>71.379000000000005</v>
      </c>
    </row>
    <row r="68" spans="2:6" x14ac:dyDescent="0.2">
      <c r="B68" s="73" t="s">
        <v>66</v>
      </c>
      <c r="C68" s="81">
        <f>ROUND('2017-18 PL Price List'!C68*(1+'AER Final Decision'!$G$46),2)</f>
        <v>110.69</v>
      </c>
      <c r="D68" s="81">
        <f t="shared" si="2"/>
        <v>121.759</v>
      </c>
      <c r="E68" s="81">
        <f>ROUND('2017-18 PL Price List'!E68*(1+'AER Final Decision'!$G$46),2)</f>
        <v>73.22</v>
      </c>
      <c r="F68" s="81">
        <f t="shared" si="3"/>
        <v>80.542000000000002</v>
      </c>
    </row>
    <row r="69" spans="2:6" x14ac:dyDescent="0.2">
      <c r="B69" s="72" t="s">
        <v>111</v>
      </c>
      <c r="C69" s="79">
        <f>ROUND('2017-18 PL Price List'!C69*(1+'AER Final Decision'!$G$46),2)</f>
        <v>127.26</v>
      </c>
      <c r="D69" s="80">
        <f t="shared" si="2"/>
        <v>139.98600000000002</v>
      </c>
      <c r="E69" s="79">
        <f>ROUND('2017-18 PL Price List'!E69*(1+'AER Final Decision'!$G$46),2)</f>
        <v>63.22</v>
      </c>
      <c r="F69" s="80">
        <f t="shared" si="3"/>
        <v>69.542000000000002</v>
      </c>
    </row>
    <row r="70" spans="2:6" x14ac:dyDescent="0.2">
      <c r="B70" s="73" t="s">
        <v>108</v>
      </c>
      <c r="C70" s="81">
        <f>ROUND('2017-18 PL Price List'!C70*(1+'AER Final Decision'!$G$46),2)</f>
        <v>127.26</v>
      </c>
      <c r="D70" s="81">
        <f t="shared" ref="D70:F70" si="4">D69</f>
        <v>139.98600000000002</v>
      </c>
      <c r="E70" s="81">
        <f>ROUND('2017-18 PL Price List'!E70*(1+'AER Final Decision'!$G$46),2)</f>
        <v>63.22</v>
      </c>
      <c r="F70" s="81">
        <f t="shared" si="4"/>
        <v>69.542000000000002</v>
      </c>
    </row>
    <row r="71" spans="2:6" x14ac:dyDescent="0.2">
      <c r="B71" s="72" t="s">
        <v>68</v>
      </c>
      <c r="C71" s="79">
        <f>ROUND('2017-18 PL Price List'!C71*(1+'AER Final Decision'!$G$46),2)</f>
        <v>87.87</v>
      </c>
      <c r="D71" s="80">
        <f t="shared" si="2"/>
        <v>96.657000000000011</v>
      </c>
      <c r="E71" s="79">
        <f>ROUND('2017-18 PL Price List'!E71*(1+'AER Final Decision'!$G$46),2)</f>
        <v>60.14</v>
      </c>
      <c r="F71" s="80">
        <f t="shared" si="3"/>
        <v>66.154000000000011</v>
      </c>
    </row>
    <row r="72" spans="2:6" x14ac:dyDescent="0.2">
      <c r="B72" s="73" t="s">
        <v>69</v>
      </c>
      <c r="C72" s="81">
        <f>ROUND('2017-18 PL Price List'!C72*(1+'AER Final Decision'!$G$46),2)</f>
        <v>102.95</v>
      </c>
      <c r="D72" s="81">
        <f t="shared" si="2"/>
        <v>113.24500000000002</v>
      </c>
      <c r="E72" s="81">
        <f>ROUND('2017-18 PL Price List'!E72*(1+'AER Final Decision'!$G$46),2)</f>
        <v>64.25</v>
      </c>
      <c r="F72" s="81">
        <f t="shared" si="3"/>
        <v>70.675000000000011</v>
      </c>
    </row>
    <row r="73" spans="2:6" x14ac:dyDescent="0.2">
      <c r="B73" s="72" t="s">
        <v>70</v>
      </c>
      <c r="C73" s="79">
        <f>ROUND('2017-18 PL Price List'!C73*(1+'AER Final Decision'!$G$46),2)</f>
        <v>104.6</v>
      </c>
      <c r="D73" s="80">
        <f t="shared" si="2"/>
        <v>115.06</v>
      </c>
      <c r="E73" s="79">
        <f>ROUND('2017-18 PL Price List'!E73*(1+'AER Final Decision'!$G$46),2)</f>
        <v>62.43</v>
      </c>
      <c r="F73" s="80">
        <f t="shared" si="3"/>
        <v>68.673000000000002</v>
      </c>
    </row>
    <row r="74" spans="2:6" x14ac:dyDescent="0.2">
      <c r="B74" s="73" t="s">
        <v>71</v>
      </c>
      <c r="C74" s="81">
        <f>ROUND('2017-18 PL Price List'!C74*(1+'AER Final Decision'!$G$46),2)</f>
        <v>103.91</v>
      </c>
      <c r="D74" s="81">
        <f t="shared" si="2"/>
        <v>114.301</v>
      </c>
      <c r="E74" s="81">
        <f>ROUND('2017-18 PL Price List'!E74*(1+'AER Final Decision'!$G$46),2)</f>
        <v>64.63</v>
      </c>
      <c r="F74" s="81">
        <f t="shared" si="3"/>
        <v>71.093000000000004</v>
      </c>
    </row>
    <row r="75" spans="2:6" x14ac:dyDescent="0.2">
      <c r="B75" s="72" t="s">
        <v>72</v>
      </c>
      <c r="C75" s="79">
        <f>ROUND('2017-18 PL Price List'!C75*(1+'AER Final Decision'!$G$46),2)</f>
        <v>108.41</v>
      </c>
      <c r="D75" s="80">
        <f t="shared" si="2"/>
        <v>119.251</v>
      </c>
      <c r="E75" s="79">
        <f>ROUND('2017-18 PL Price List'!E75*(1+'AER Final Decision'!$G$46),2)</f>
        <v>68.540000000000006</v>
      </c>
      <c r="F75" s="80">
        <f t="shared" si="3"/>
        <v>75.39400000000002</v>
      </c>
    </row>
    <row r="76" spans="2:6" x14ac:dyDescent="0.2">
      <c r="B76" s="73" t="s">
        <v>73</v>
      </c>
      <c r="C76" s="81">
        <f>ROUND('2017-18 PL Price List'!C76*(1+'AER Final Decision'!$G$46),2)</f>
        <v>107.63</v>
      </c>
      <c r="D76" s="81">
        <f t="shared" si="2"/>
        <v>118.393</v>
      </c>
      <c r="E76" s="81">
        <f>ROUND('2017-18 PL Price List'!E76*(1+'AER Final Decision'!$G$46),2)</f>
        <v>65.38</v>
      </c>
      <c r="F76" s="81">
        <f t="shared" si="3"/>
        <v>71.918000000000006</v>
      </c>
    </row>
    <row r="77" spans="2:6" x14ac:dyDescent="0.2">
      <c r="B77" s="72" t="s">
        <v>74</v>
      </c>
      <c r="C77" s="79">
        <f>ROUND('2017-18 PL Price List'!C77*(1+'AER Final Decision'!$G$46),2)</f>
        <v>93.66</v>
      </c>
      <c r="D77" s="80">
        <f t="shared" si="2"/>
        <v>103.02600000000001</v>
      </c>
      <c r="E77" s="79">
        <f>ROUND('2017-18 PL Price List'!E77*(1+'AER Final Decision'!$G$46),2)</f>
        <v>62.14</v>
      </c>
      <c r="F77" s="80">
        <f t="shared" si="3"/>
        <v>68.353999999999999</v>
      </c>
    </row>
    <row r="78" spans="2:6" x14ac:dyDescent="0.2">
      <c r="B78" s="73" t="s">
        <v>75</v>
      </c>
      <c r="C78" s="81">
        <f>ROUND('2017-18 PL Price List'!C78*(1+'AER Final Decision'!$G$46),2)</f>
        <v>105.01</v>
      </c>
      <c r="D78" s="81">
        <f t="shared" si="2"/>
        <v>115.51100000000001</v>
      </c>
      <c r="E78" s="81">
        <f>ROUND('2017-18 PL Price List'!E78*(1+'AER Final Decision'!$G$46),2)</f>
        <v>64.11</v>
      </c>
      <c r="F78" s="81">
        <f t="shared" si="3"/>
        <v>70.521000000000001</v>
      </c>
    </row>
    <row r="79" spans="2:6" x14ac:dyDescent="0.2">
      <c r="B79" s="72" t="s">
        <v>76</v>
      </c>
      <c r="C79" s="79">
        <f>ROUND('2017-18 PL Price List'!C79*(1+'AER Final Decision'!$G$46),2)</f>
        <v>106.19</v>
      </c>
      <c r="D79" s="80">
        <f t="shared" si="2"/>
        <v>116.80900000000001</v>
      </c>
      <c r="E79" s="79">
        <f>ROUND('2017-18 PL Price List'!E79*(1+'AER Final Decision'!$G$46),2)</f>
        <v>64.69</v>
      </c>
      <c r="F79" s="80">
        <f t="shared" si="3"/>
        <v>71.159000000000006</v>
      </c>
    </row>
    <row r="80" spans="2:6" x14ac:dyDescent="0.2">
      <c r="B80" s="73" t="s">
        <v>77</v>
      </c>
      <c r="C80" s="81">
        <f>ROUND('2017-18 PL Price List'!C80*(1+'AER Final Decision'!$G$46),2)</f>
        <v>127.56</v>
      </c>
      <c r="D80" s="81">
        <f t="shared" si="2"/>
        <v>140.316</v>
      </c>
      <c r="E80" s="81">
        <f>ROUND('2017-18 PL Price List'!E80*(1+'AER Final Decision'!$G$46),2)</f>
        <v>82.6</v>
      </c>
      <c r="F80" s="81">
        <f t="shared" si="3"/>
        <v>90.86</v>
      </c>
    </row>
    <row r="81" spans="2:6" x14ac:dyDescent="0.2">
      <c r="B81" s="72" t="s">
        <v>78</v>
      </c>
      <c r="C81" s="79">
        <f>ROUND('2017-18 PL Price List'!C81*(1+'AER Final Decision'!$G$46),2)</f>
        <v>106.48</v>
      </c>
      <c r="D81" s="80">
        <f t="shared" si="2"/>
        <v>117.12800000000001</v>
      </c>
      <c r="E81" s="79">
        <f>ROUND('2017-18 PL Price List'!E81*(1+'AER Final Decision'!$G$46),2)</f>
        <v>64.989999999999995</v>
      </c>
      <c r="F81" s="80">
        <f t="shared" si="3"/>
        <v>71.489000000000004</v>
      </c>
    </row>
    <row r="82" spans="2:6" x14ac:dyDescent="0.2">
      <c r="B82" s="73" t="s">
        <v>79</v>
      </c>
      <c r="C82" s="81">
        <f>ROUND('2017-18 PL Price List'!C82*(1+'AER Final Decision'!$G$46),2)</f>
        <v>111</v>
      </c>
      <c r="D82" s="81">
        <f t="shared" si="2"/>
        <v>122.10000000000001</v>
      </c>
      <c r="E82" s="81">
        <f>ROUND('2017-18 PL Price List'!E82*(1+'AER Final Decision'!$G$46),2)</f>
        <v>68.89</v>
      </c>
      <c r="F82" s="81">
        <f t="shared" si="3"/>
        <v>75.779000000000011</v>
      </c>
    </row>
    <row r="83" spans="2:6" x14ac:dyDescent="0.2">
      <c r="B83" s="72" t="s">
        <v>80</v>
      </c>
      <c r="C83" s="79">
        <f>ROUND('2017-18 PL Price List'!C83*(1+'AER Final Decision'!$G$46),2)</f>
        <v>110.46</v>
      </c>
      <c r="D83" s="80">
        <f t="shared" si="2"/>
        <v>121.506</v>
      </c>
      <c r="E83" s="79">
        <f>ROUND('2017-18 PL Price List'!E83*(1+'AER Final Decision'!$G$46),2)</f>
        <v>65.78</v>
      </c>
      <c r="F83" s="80">
        <f t="shared" si="3"/>
        <v>72.358000000000004</v>
      </c>
    </row>
    <row r="84" spans="2:6" x14ac:dyDescent="0.2">
      <c r="B84" s="73" t="s">
        <v>81</v>
      </c>
      <c r="C84" s="81">
        <f>ROUND('2017-18 PL Price List'!C84*(1+'AER Final Decision'!$G$46),2)</f>
        <v>114.61</v>
      </c>
      <c r="D84" s="81">
        <f t="shared" si="2"/>
        <v>126.07100000000001</v>
      </c>
      <c r="E84" s="81">
        <f>ROUND('2017-18 PL Price List'!E84*(1+'AER Final Decision'!$G$46),2)</f>
        <v>69.39</v>
      </c>
      <c r="F84" s="81">
        <f t="shared" si="3"/>
        <v>76.329000000000008</v>
      </c>
    </row>
    <row r="85" spans="2:6" x14ac:dyDescent="0.2">
      <c r="B85" s="72" t="s">
        <v>82</v>
      </c>
      <c r="C85" s="79">
        <f>ROUND('2017-18 PL Price List'!C85*(1+'AER Final Decision'!$G$46),2)</f>
        <v>103.62</v>
      </c>
      <c r="D85" s="80">
        <f t="shared" si="2"/>
        <v>113.98200000000001</v>
      </c>
      <c r="E85" s="79">
        <f>ROUND('2017-18 PL Price List'!E85*(1+'AER Final Decision'!$G$46),2)</f>
        <v>65.28</v>
      </c>
      <c r="F85" s="80">
        <f t="shared" si="3"/>
        <v>71.808000000000007</v>
      </c>
    </row>
    <row r="86" spans="2:6" x14ac:dyDescent="0.2">
      <c r="B86" s="73" t="s">
        <v>83</v>
      </c>
      <c r="C86" s="81">
        <f>ROUND('2017-18 PL Price List'!C86*(1+'AER Final Decision'!$G$46),2)</f>
        <v>100.31</v>
      </c>
      <c r="D86" s="81">
        <f t="shared" si="2"/>
        <v>110.34100000000001</v>
      </c>
      <c r="E86" s="81">
        <f>ROUND('2017-18 PL Price List'!E86*(1+'AER Final Decision'!$G$46),2)</f>
        <v>63.06</v>
      </c>
      <c r="F86" s="81">
        <f t="shared" si="3"/>
        <v>69.366000000000014</v>
      </c>
    </row>
    <row r="87" spans="2:6" x14ac:dyDescent="0.2">
      <c r="B87" s="72" t="s">
        <v>84</v>
      </c>
      <c r="C87" s="79">
        <f>ROUND('2017-18 PL Price List'!C87*(1+'AER Final Decision'!$G$46),2)</f>
        <v>124.75</v>
      </c>
      <c r="D87" s="80">
        <f t="shared" si="2"/>
        <v>137.22500000000002</v>
      </c>
      <c r="E87" s="79">
        <f>ROUND('2017-18 PL Price List'!E87*(1+'AER Final Decision'!$G$46),2)</f>
        <v>65.22</v>
      </c>
      <c r="F87" s="80">
        <f t="shared" si="3"/>
        <v>71.742000000000004</v>
      </c>
    </row>
    <row r="88" spans="2:6" x14ac:dyDescent="0.2">
      <c r="B88" s="73" t="s">
        <v>85</v>
      </c>
      <c r="C88" s="81">
        <f>ROUND('2017-18 PL Price List'!C88*(1+'AER Final Decision'!$G$46),2)</f>
        <v>124</v>
      </c>
      <c r="D88" s="81">
        <f t="shared" si="2"/>
        <v>136.4</v>
      </c>
      <c r="E88" s="81">
        <f>ROUND('2017-18 PL Price List'!E88*(1+'AER Final Decision'!$G$46),2)</f>
        <v>67.400000000000006</v>
      </c>
      <c r="F88" s="81">
        <f t="shared" si="3"/>
        <v>74.140000000000015</v>
      </c>
    </row>
    <row r="89" spans="2:6" x14ac:dyDescent="0.2">
      <c r="B89" s="72" t="s">
        <v>86</v>
      </c>
      <c r="C89" s="79">
        <f>ROUND('2017-18 PL Price List'!C89*(1+'AER Final Decision'!$G$46),2)</f>
        <v>128.51</v>
      </c>
      <c r="D89" s="80">
        <f t="shared" si="2"/>
        <v>141.36099999999999</v>
      </c>
      <c r="E89" s="79">
        <f>ROUND('2017-18 PL Price List'!E89*(1+'AER Final Decision'!$G$46),2)</f>
        <v>71.3</v>
      </c>
      <c r="F89" s="80">
        <f t="shared" si="3"/>
        <v>78.430000000000007</v>
      </c>
    </row>
    <row r="90" spans="2:6" x14ac:dyDescent="0.2">
      <c r="B90" s="73" t="s">
        <v>87</v>
      </c>
      <c r="C90" s="81">
        <f>ROUND('2017-18 PL Price List'!C90*(1+'AER Final Decision'!$G$46),2)</f>
        <v>126.66</v>
      </c>
      <c r="D90" s="81">
        <f t="shared" si="2"/>
        <v>139.32599999999999</v>
      </c>
      <c r="E90" s="81">
        <f>ROUND('2017-18 PL Price List'!E90*(1+'AER Final Decision'!$G$46),2)</f>
        <v>68.010000000000005</v>
      </c>
      <c r="F90" s="81">
        <f t="shared" si="3"/>
        <v>74.811000000000007</v>
      </c>
    </row>
    <row r="91" spans="2:6" x14ac:dyDescent="0.2">
      <c r="B91" s="72" t="s">
        <v>88</v>
      </c>
      <c r="C91" s="79">
        <f>ROUND('2017-18 PL Price List'!C91*(1+'AER Final Decision'!$G$46),2)</f>
        <v>130.81</v>
      </c>
      <c r="D91" s="80">
        <f t="shared" si="2"/>
        <v>143.89100000000002</v>
      </c>
      <c r="E91" s="79">
        <f>ROUND('2017-18 PL Price List'!E91*(1+'AER Final Decision'!$G$46),2)</f>
        <v>71.63</v>
      </c>
      <c r="F91" s="80">
        <f t="shared" si="3"/>
        <v>78.793000000000006</v>
      </c>
    </row>
    <row r="92" spans="2:6" x14ac:dyDescent="0.2">
      <c r="B92" s="73" t="s">
        <v>89</v>
      </c>
      <c r="C92" s="81">
        <f>ROUND('2017-18 PL Price List'!C92*(1+'AER Final Decision'!$G$46),2)</f>
        <v>123.1</v>
      </c>
      <c r="D92" s="81">
        <f t="shared" si="2"/>
        <v>135.41</v>
      </c>
      <c r="E92" s="81">
        <f>ROUND('2017-18 PL Price List'!E92*(1+'AER Final Decision'!$G$46),2)</f>
        <v>67.02</v>
      </c>
      <c r="F92" s="81">
        <f t="shared" si="3"/>
        <v>73.722000000000008</v>
      </c>
    </row>
    <row r="93" spans="2:6" x14ac:dyDescent="0.2">
      <c r="B93" s="72" t="s">
        <v>90</v>
      </c>
      <c r="C93" s="79">
        <f>ROUND('2017-18 PL Price List'!C93*(1+'AER Final Decision'!$G$46),2)</f>
        <v>144.47</v>
      </c>
      <c r="D93" s="80">
        <f t="shared" si="2"/>
        <v>158.917</v>
      </c>
      <c r="E93" s="79">
        <f>ROUND('2017-18 PL Price List'!E93*(1+'AER Final Decision'!$G$46),2)</f>
        <v>84.93</v>
      </c>
      <c r="F93" s="80">
        <f t="shared" si="3"/>
        <v>93.423000000000016</v>
      </c>
    </row>
    <row r="94" spans="2:6" x14ac:dyDescent="0.2">
      <c r="B94" s="73" t="s">
        <v>91</v>
      </c>
      <c r="C94" s="81">
        <f>ROUND('2017-18 PL Price List'!C94*(1+'AER Final Decision'!$G$46),2)</f>
        <v>21.85</v>
      </c>
      <c r="D94" s="81">
        <f t="shared" si="2"/>
        <v>24.035000000000004</v>
      </c>
      <c r="E94" s="81">
        <f>ROUND('2017-18 PL Price List'!E94*(1+'AER Final Decision'!$G$46),2)</f>
        <v>15.39</v>
      </c>
      <c r="F94" s="81">
        <f t="shared" si="3"/>
        <v>16.929000000000002</v>
      </c>
    </row>
    <row r="95" spans="2:6" x14ac:dyDescent="0.2">
      <c r="B95" s="72" t="s">
        <v>92</v>
      </c>
      <c r="C95" s="79">
        <f>ROUND('2017-18 PL Price List'!C95*(1+'AER Final Decision'!$G$46),2)</f>
        <v>61.74</v>
      </c>
      <c r="D95" s="80">
        <f t="shared" si="2"/>
        <v>67.914000000000001</v>
      </c>
      <c r="E95" s="79">
        <f>ROUND('2017-18 PL Price List'!E95*(1+'AER Final Decision'!$G$46),2)</f>
        <v>22.85</v>
      </c>
      <c r="F95" s="80">
        <f t="shared" si="3"/>
        <v>25.135000000000005</v>
      </c>
    </row>
    <row r="96" spans="2:6" x14ac:dyDescent="0.2">
      <c r="B96" s="73" t="s">
        <v>93</v>
      </c>
      <c r="C96" s="81">
        <f>ROUND('2017-18 PL Price List'!C96*(1+'AER Final Decision'!$G$46),2)</f>
        <v>23.61</v>
      </c>
      <c r="D96" s="81">
        <f t="shared" si="2"/>
        <v>25.971</v>
      </c>
      <c r="E96" s="81">
        <f>ROUND('2017-18 PL Price List'!E96*(1+'AER Final Decision'!$G$46),2)</f>
        <v>15.74</v>
      </c>
      <c r="F96" s="81">
        <f t="shared" si="3"/>
        <v>17.314</v>
      </c>
    </row>
    <row r="97" spans="2:6" x14ac:dyDescent="0.2">
      <c r="B97" s="72" t="s">
        <v>94</v>
      </c>
      <c r="C97" s="79">
        <f>ROUND('2017-18 PL Price List'!C97*(1+'AER Final Decision'!$G$46),2)</f>
        <v>36.01</v>
      </c>
      <c r="D97" s="80">
        <f t="shared" si="2"/>
        <v>39.611000000000004</v>
      </c>
      <c r="E97" s="79">
        <f>ROUND('2017-18 PL Price List'!E97*(1+'AER Final Decision'!$G$46),2)</f>
        <v>18.03</v>
      </c>
      <c r="F97" s="80">
        <f t="shared" si="3"/>
        <v>19.833000000000002</v>
      </c>
    </row>
    <row r="98" spans="2:6" x14ac:dyDescent="0.2">
      <c r="B98" s="73" t="s">
        <v>95</v>
      </c>
      <c r="C98" s="81">
        <f>ROUND('2017-18 PL Price List'!C98*(1+'AER Final Decision'!$G$46),2)</f>
        <v>83.97</v>
      </c>
      <c r="D98" s="81">
        <f t="shared" si="2"/>
        <v>92.367000000000004</v>
      </c>
      <c r="E98" s="81">
        <f>ROUND('2017-18 PL Price List'!E98*(1+'AER Final Decision'!$G$46),2)</f>
        <v>27.56</v>
      </c>
      <c r="F98" s="81">
        <f t="shared" si="3"/>
        <v>30.316000000000003</v>
      </c>
    </row>
    <row r="99" spans="2:6" x14ac:dyDescent="0.2">
      <c r="B99" s="72" t="s">
        <v>96</v>
      </c>
      <c r="C99" s="79">
        <f>ROUND('2017-18 PL Price List'!C99*(1+'AER Final Decision'!$G$46),2)</f>
        <v>149.21</v>
      </c>
      <c r="D99" s="80">
        <f t="shared" si="2"/>
        <v>164.13100000000003</v>
      </c>
      <c r="E99" s="79">
        <f>ROUND('2017-18 PL Price List'!E99*(1+'AER Final Decision'!$G$46),2)</f>
        <v>39.72</v>
      </c>
      <c r="F99" s="80">
        <f t="shared" si="3"/>
        <v>43.692</v>
      </c>
    </row>
    <row r="100" spans="2:6" x14ac:dyDescent="0.2">
      <c r="B100" s="73" t="s">
        <v>97</v>
      </c>
      <c r="C100" s="81">
        <f>ROUND('2017-18 PL Price List'!C100*(1+'AER Final Decision'!$G$46),2)</f>
        <v>245.09</v>
      </c>
      <c r="D100" s="81">
        <f t="shared" si="2"/>
        <v>269.59900000000005</v>
      </c>
      <c r="E100" s="81">
        <f>ROUND('2017-18 PL Price List'!E100*(1+'AER Final Decision'!$G$46),2)</f>
        <v>28.07</v>
      </c>
      <c r="F100" s="81">
        <f t="shared" si="3"/>
        <v>30.877000000000002</v>
      </c>
    </row>
    <row r="101" spans="2:6" x14ac:dyDescent="0.2">
      <c r="B101" s="72" t="s">
        <v>98</v>
      </c>
      <c r="C101" s="79">
        <f>ROUND('2017-18 PL Price List'!C101*(1+'AER Final Decision'!$G$46),2)</f>
        <v>498.27</v>
      </c>
      <c r="D101" s="80">
        <f>C101*1.1</f>
        <v>548.09699999999998</v>
      </c>
      <c r="E101" s="79">
        <f>ROUND('2017-18 PL Price List'!E101*(1+'AER Final Decision'!$G$46),2)</f>
        <v>39.869999999999997</v>
      </c>
      <c r="F101" s="80">
        <f t="shared" si="3"/>
        <v>43.856999999999999</v>
      </c>
    </row>
  </sheetData>
  <pageMargins left="0.70866141732283472" right="0.70866141732283472" top="0.74803149606299213" bottom="0.74803149606299213" header="0.31496062992125984" footer="0.31496062992125984"/>
  <pageSetup paperSize="9" scale="74" orientation="portrait" verticalDpi="1200" r:id="rId1"/>
  <headerFooter>
    <oddFooter>&amp;LEndeavour Energy 2017-18 Pricing Proposal&amp;RIndicative 2018-19 Public Lighting Pricing</oddFooter>
  </headerFooter>
  <rowBreaks count="1" manualBreakCount="1">
    <brk id="54" min="1" max="5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B2:Y108"/>
  <sheetViews>
    <sheetView zoomScale="80" zoomScaleNormal="80" workbookViewId="0"/>
  </sheetViews>
  <sheetFormatPr defaultRowHeight="14.25" x14ac:dyDescent="0.2"/>
  <cols>
    <col min="1" max="1" width="4.75" style="3" customWidth="1"/>
    <col min="2" max="2" width="29.5" style="3" customWidth="1"/>
    <col min="3" max="10" width="15.125" style="3" customWidth="1"/>
    <col min="11" max="11" width="9" style="3"/>
    <col min="12" max="13" width="9.25" style="3" customWidth="1"/>
    <col min="14" max="14" width="4.5" style="3" customWidth="1"/>
    <col min="15" max="16" width="9.25" style="3" customWidth="1"/>
    <col min="17" max="17" width="4.5" style="3" customWidth="1"/>
    <col min="18" max="19" width="9.25" style="3" customWidth="1"/>
    <col min="20" max="20" width="4.5" style="3" customWidth="1"/>
    <col min="21" max="22" width="9.25" style="3" customWidth="1"/>
    <col min="23" max="23" width="4.5" style="3" customWidth="1"/>
    <col min="24" max="25" width="9.25" style="3" customWidth="1"/>
    <col min="26" max="16384" width="9" style="3"/>
  </cols>
  <sheetData>
    <row r="2" spans="2:25" ht="26.25" x14ac:dyDescent="0.4">
      <c r="B2" s="12" t="s">
        <v>8</v>
      </c>
    </row>
    <row r="4" spans="2:25" ht="23.25" x14ac:dyDescent="0.35">
      <c r="B4" s="11" t="s">
        <v>141</v>
      </c>
    </row>
    <row r="6" spans="2:25" ht="23.25" x14ac:dyDescent="0.35">
      <c r="B6" s="11" t="s">
        <v>118</v>
      </c>
    </row>
    <row r="8" spans="2:25" ht="15" x14ac:dyDescent="0.2">
      <c r="C8" s="39" t="s">
        <v>4</v>
      </c>
      <c r="D8" s="39" t="s">
        <v>1</v>
      </c>
      <c r="E8" s="39" t="s">
        <v>2</v>
      </c>
      <c r="F8" s="39" t="s">
        <v>3</v>
      </c>
    </row>
    <row r="9" spans="2:25" ht="15" x14ac:dyDescent="0.2">
      <c r="B9" s="38" t="s">
        <v>117</v>
      </c>
      <c r="C9" s="94"/>
      <c r="D9" s="60">
        <v>1.5100000000000001E-2</v>
      </c>
      <c r="E9" s="60">
        <v>1.2800000000000001E-2</v>
      </c>
      <c r="F9" s="60">
        <v>1.95E-2</v>
      </c>
    </row>
    <row r="10" spans="2:25" ht="15" x14ac:dyDescent="0.2">
      <c r="B10" s="38" t="s">
        <v>116</v>
      </c>
      <c r="C10" s="94"/>
      <c r="D10" s="60">
        <v>0</v>
      </c>
      <c r="E10" s="60">
        <v>0</v>
      </c>
      <c r="F10" s="60">
        <v>0</v>
      </c>
    </row>
    <row r="13" spans="2:25" ht="15" x14ac:dyDescent="0.25">
      <c r="B13" s="19" t="s">
        <v>105</v>
      </c>
      <c r="C13" s="18"/>
      <c r="D13" s="18"/>
      <c r="E13" s="18"/>
      <c r="F13" s="18"/>
      <c r="G13" s="18"/>
      <c r="H13" s="18"/>
      <c r="I13" s="18"/>
      <c r="J13" s="18"/>
      <c r="L13" s="74" t="s">
        <v>125</v>
      </c>
      <c r="O13" s="74" t="s">
        <v>126</v>
      </c>
      <c r="R13" s="74" t="s">
        <v>128</v>
      </c>
      <c r="U13" s="74" t="s">
        <v>129</v>
      </c>
      <c r="X13" s="74" t="s">
        <v>125</v>
      </c>
    </row>
    <row r="14" spans="2:25" ht="15" x14ac:dyDescent="0.25">
      <c r="C14" s="75" t="s">
        <v>127</v>
      </c>
      <c r="D14" s="75" t="s">
        <v>127</v>
      </c>
      <c r="E14" s="75" t="s">
        <v>127</v>
      </c>
      <c r="F14" s="76" t="s">
        <v>138</v>
      </c>
      <c r="G14" s="75" t="s">
        <v>127</v>
      </c>
      <c r="H14" s="75" t="s">
        <v>127</v>
      </c>
      <c r="I14" s="75" t="s">
        <v>127</v>
      </c>
      <c r="J14" s="76" t="str">
        <f>F14</f>
        <v>Proposed</v>
      </c>
      <c r="L14" s="74" t="s">
        <v>124</v>
      </c>
      <c r="M14" s="74"/>
      <c r="O14" s="74" t="s">
        <v>124</v>
      </c>
      <c r="R14" s="74" t="s">
        <v>124</v>
      </c>
      <c r="U14" s="74" t="s">
        <v>124</v>
      </c>
      <c r="X14" s="74" t="s">
        <v>139</v>
      </c>
    </row>
    <row r="15" spans="2:25" ht="18.75" customHeight="1" x14ac:dyDescent="0.2">
      <c r="B15" s="40"/>
      <c r="C15" s="41" t="s">
        <v>102</v>
      </c>
      <c r="D15" s="42" t="s">
        <v>102</v>
      </c>
      <c r="E15" s="42" t="s">
        <v>102</v>
      </c>
      <c r="F15" s="43" t="s">
        <v>102</v>
      </c>
      <c r="G15" s="41" t="s">
        <v>103</v>
      </c>
      <c r="H15" s="42" t="s">
        <v>103</v>
      </c>
      <c r="I15" s="42" t="s">
        <v>103</v>
      </c>
      <c r="J15" s="43" t="s">
        <v>103</v>
      </c>
      <c r="L15" s="97" t="s">
        <v>119</v>
      </c>
      <c r="M15" s="97" t="s">
        <v>120</v>
      </c>
      <c r="O15" s="97" t="s">
        <v>122</v>
      </c>
      <c r="P15" s="97" t="s">
        <v>123</v>
      </c>
      <c r="R15" s="97" t="s">
        <v>131</v>
      </c>
      <c r="S15" s="97" t="s">
        <v>132</v>
      </c>
      <c r="U15" s="97" t="s">
        <v>133</v>
      </c>
      <c r="V15" s="97" t="s">
        <v>134</v>
      </c>
      <c r="X15" s="97" t="s">
        <v>119</v>
      </c>
      <c r="Y15" s="97" t="s">
        <v>120</v>
      </c>
    </row>
    <row r="16" spans="2:25" ht="18.75" customHeight="1" x14ac:dyDescent="0.2">
      <c r="B16" s="44"/>
      <c r="C16" s="45" t="s">
        <v>136</v>
      </c>
      <c r="D16" s="46" t="s">
        <v>137</v>
      </c>
      <c r="E16" s="46" t="s">
        <v>137</v>
      </c>
      <c r="F16" s="46" t="s">
        <v>137</v>
      </c>
      <c r="G16" s="45" t="s">
        <v>136</v>
      </c>
      <c r="H16" s="46" t="s">
        <v>137</v>
      </c>
      <c r="I16" s="46" t="s">
        <v>137</v>
      </c>
      <c r="J16" s="46" t="s">
        <v>137</v>
      </c>
      <c r="L16" s="98"/>
      <c r="M16" s="98"/>
      <c r="O16" s="98"/>
      <c r="P16" s="98"/>
      <c r="R16" s="98"/>
      <c r="S16" s="98"/>
      <c r="U16" s="98"/>
      <c r="V16" s="98"/>
      <c r="X16" s="98"/>
      <c r="Y16" s="98"/>
    </row>
    <row r="17" spans="2:25" ht="18.75" customHeight="1" x14ac:dyDescent="0.2">
      <c r="B17" s="44"/>
      <c r="C17" s="45" t="s">
        <v>135</v>
      </c>
      <c r="D17" s="46" t="s">
        <v>113</v>
      </c>
      <c r="E17" s="46" t="s">
        <v>114</v>
      </c>
      <c r="F17" s="47" t="s">
        <v>115</v>
      </c>
      <c r="G17" s="45" t="str">
        <f>C$17</f>
        <v>2015-16 ($)</v>
      </c>
      <c r="H17" s="46" t="str">
        <f>D$17</f>
        <v>2016-17</v>
      </c>
      <c r="I17" s="46" t="str">
        <f>E$17</f>
        <v>2017-18</v>
      </c>
      <c r="J17" s="47" t="str">
        <f>F$17</f>
        <v>2018-19</v>
      </c>
      <c r="L17" s="98"/>
      <c r="M17" s="98"/>
      <c r="O17" s="98"/>
      <c r="P17" s="98"/>
      <c r="R17" s="98"/>
      <c r="S17" s="98"/>
      <c r="U17" s="98"/>
      <c r="V17" s="98"/>
      <c r="X17" s="98"/>
      <c r="Y17" s="98"/>
    </row>
    <row r="18" spans="2:25" x14ac:dyDescent="0.2">
      <c r="B18" s="48" t="s">
        <v>14</v>
      </c>
      <c r="C18" s="49">
        <f>'Price Cap - Class 1 &amp; 2'!C12</f>
        <v>50.17</v>
      </c>
      <c r="D18" s="50">
        <f t="shared" ref="D18:F18" si="0">ROUND(C18*(1+D$9)*(1-D$10),2)</f>
        <v>50.93</v>
      </c>
      <c r="E18" s="50">
        <f t="shared" si="0"/>
        <v>51.58</v>
      </c>
      <c r="F18" s="51">
        <f t="shared" si="0"/>
        <v>52.59</v>
      </c>
      <c r="G18" s="49">
        <f>'Price Cap - Class 1 &amp; 2'!D12</f>
        <v>49.57</v>
      </c>
      <c r="H18" s="50">
        <f t="shared" ref="H18:J18" si="1">ROUND(G18*(1+D$9)*(1-D$10),2)</f>
        <v>50.32</v>
      </c>
      <c r="I18" s="50">
        <f t="shared" si="1"/>
        <v>50.96</v>
      </c>
      <c r="J18" s="51">
        <f t="shared" si="1"/>
        <v>51.95</v>
      </c>
      <c r="L18" s="3" t="b">
        <f>C18='2015-16 PL Price List'!C11</f>
        <v>1</v>
      </c>
      <c r="M18" s="3" t="b">
        <f>G18='2015-16 PL Price List'!E11</f>
        <v>1</v>
      </c>
      <c r="O18" s="3" t="b">
        <f>D18='2016-17 PL Price List'!C11</f>
        <v>1</v>
      </c>
      <c r="P18" s="3" t="b">
        <f>H18='2016-17 PL Price List'!E11</f>
        <v>1</v>
      </c>
      <c r="R18" s="3" t="b">
        <f>E18='2017-18 PL Price List'!C11</f>
        <v>1</v>
      </c>
      <c r="S18" s="3" t="b">
        <f>I18='2017-18 PL Price List'!E11</f>
        <v>1</v>
      </c>
      <c r="U18" s="3" t="b">
        <f>F18='2018-19 PL Price List'!C11</f>
        <v>1</v>
      </c>
      <c r="V18" s="3" t="b">
        <f>J18='2018-19 PL Price List'!E11</f>
        <v>1</v>
      </c>
      <c r="X18" s="3" t="b">
        <f>C18='Price Cap - Class 1 &amp; 2'!C12</f>
        <v>1</v>
      </c>
      <c r="Y18" s="61" t="b">
        <f>G18='Price Cap - Class 1 &amp; 2'!D12</f>
        <v>1</v>
      </c>
    </row>
    <row r="19" spans="2:25" x14ac:dyDescent="0.2">
      <c r="B19" s="56" t="s">
        <v>15</v>
      </c>
      <c r="C19" s="57">
        <f>'Price Cap - Class 1 &amp; 2'!C13</f>
        <v>52.71</v>
      </c>
      <c r="D19" s="58">
        <f t="shared" ref="D19:F19" si="2">ROUND(C19*(1+D$9)*(1-D$10),2)</f>
        <v>53.51</v>
      </c>
      <c r="E19" s="58">
        <f t="shared" si="2"/>
        <v>54.19</v>
      </c>
      <c r="F19" s="59">
        <f t="shared" si="2"/>
        <v>55.25</v>
      </c>
      <c r="G19" s="57">
        <f>'Price Cap - Class 1 &amp; 2'!D13</f>
        <v>52.5</v>
      </c>
      <c r="H19" s="58">
        <f t="shared" ref="H19:J19" si="3">ROUND(G19*(1+D$9)*(1-D$10),2)</f>
        <v>53.29</v>
      </c>
      <c r="I19" s="58">
        <f t="shared" si="3"/>
        <v>53.97</v>
      </c>
      <c r="J19" s="59">
        <f t="shared" si="3"/>
        <v>55.02</v>
      </c>
      <c r="L19" s="3" t="b">
        <f>C19='2015-16 PL Price List'!C12</f>
        <v>1</v>
      </c>
      <c r="M19" s="3" t="b">
        <f>G19='2015-16 PL Price List'!E12</f>
        <v>1</v>
      </c>
      <c r="O19" s="3" t="b">
        <f>D19='2016-17 PL Price List'!C12</f>
        <v>1</v>
      </c>
      <c r="P19" s="3" t="b">
        <f>H19='2016-17 PL Price List'!E12</f>
        <v>1</v>
      </c>
      <c r="R19" s="3" t="b">
        <f>E19='2017-18 PL Price List'!C12</f>
        <v>1</v>
      </c>
      <c r="S19" s="3" t="b">
        <f>I19='2017-18 PL Price List'!E12</f>
        <v>1</v>
      </c>
      <c r="U19" s="3" t="b">
        <f>F19='2018-19 PL Price List'!C12</f>
        <v>1</v>
      </c>
      <c r="V19" s="3" t="b">
        <f>J19='2018-19 PL Price List'!E12</f>
        <v>1</v>
      </c>
      <c r="X19" s="3" t="b">
        <f>C19='Price Cap - Class 1 &amp; 2'!C13</f>
        <v>1</v>
      </c>
      <c r="Y19" s="61" t="b">
        <f>G19='Price Cap - Class 1 &amp; 2'!D13</f>
        <v>1</v>
      </c>
    </row>
    <row r="20" spans="2:25" x14ac:dyDescent="0.2">
      <c r="B20" s="48" t="s">
        <v>16</v>
      </c>
      <c r="C20" s="49">
        <f>'Price Cap - Class 1 &amp; 2'!C14</f>
        <v>58.38</v>
      </c>
      <c r="D20" s="50">
        <f t="shared" ref="D20:F20" si="4">ROUND(C20*(1+D$9)*(1-D$10),2)</f>
        <v>59.26</v>
      </c>
      <c r="E20" s="50">
        <f t="shared" si="4"/>
        <v>60.02</v>
      </c>
      <c r="F20" s="51">
        <f t="shared" si="4"/>
        <v>61.19</v>
      </c>
      <c r="G20" s="49">
        <f>'Price Cap - Class 1 &amp; 2'!D14</f>
        <v>58.38</v>
      </c>
      <c r="H20" s="50">
        <f t="shared" ref="H20:J20" si="5">ROUND(G20*(1+D$9)*(1-D$10),2)</f>
        <v>59.26</v>
      </c>
      <c r="I20" s="50">
        <f t="shared" si="5"/>
        <v>60.02</v>
      </c>
      <c r="J20" s="51">
        <f t="shared" si="5"/>
        <v>61.19</v>
      </c>
      <c r="L20" s="3" t="b">
        <f>C20='2015-16 PL Price List'!C13</f>
        <v>1</v>
      </c>
      <c r="M20" s="3" t="b">
        <f>G20='2015-16 PL Price List'!E13</f>
        <v>1</v>
      </c>
      <c r="O20" s="3" t="b">
        <f>D20='2016-17 PL Price List'!C13</f>
        <v>1</v>
      </c>
      <c r="P20" s="3" t="b">
        <f>H20='2016-17 PL Price List'!E13</f>
        <v>1</v>
      </c>
      <c r="R20" s="3" t="b">
        <f>E20='2017-18 PL Price List'!C13</f>
        <v>1</v>
      </c>
      <c r="S20" s="3" t="b">
        <f>I20='2017-18 PL Price List'!E13</f>
        <v>1</v>
      </c>
      <c r="U20" s="3" t="b">
        <f>F20='2018-19 PL Price List'!C13</f>
        <v>1</v>
      </c>
      <c r="V20" s="3" t="b">
        <f>J20='2018-19 PL Price List'!E13</f>
        <v>1</v>
      </c>
      <c r="X20" s="3" t="b">
        <f>C20='Price Cap - Class 1 &amp; 2'!C14</f>
        <v>1</v>
      </c>
      <c r="Y20" s="61" t="b">
        <f>G20='Price Cap - Class 1 &amp; 2'!D14</f>
        <v>1</v>
      </c>
    </row>
    <row r="21" spans="2:25" x14ac:dyDescent="0.2">
      <c r="B21" s="56" t="s">
        <v>17</v>
      </c>
      <c r="C21" s="57">
        <f>'Price Cap - Class 1 &amp; 2'!C15</f>
        <v>48.25</v>
      </c>
      <c r="D21" s="58">
        <f t="shared" ref="D21:F21" si="6">ROUND(C21*(1+D$9)*(1-D$10),2)</f>
        <v>48.98</v>
      </c>
      <c r="E21" s="58">
        <f t="shared" si="6"/>
        <v>49.61</v>
      </c>
      <c r="F21" s="59">
        <f t="shared" si="6"/>
        <v>50.58</v>
      </c>
      <c r="G21" s="57">
        <f>'Price Cap - Class 1 &amp; 2'!D15</f>
        <v>48.2</v>
      </c>
      <c r="H21" s="58">
        <f t="shared" ref="H21:J21" si="7">ROUND(G21*(1+D$9)*(1-D$10),2)</f>
        <v>48.93</v>
      </c>
      <c r="I21" s="58">
        <f t="shared" si="7"/>
        <v>49.56</v>
      </c>
      <c r="J21" s="59">
        <f t="shared" si="7"/>
        <v>50.53</v>
      </c>
      <c r="L21" s="3" t="b">
        <f>C21='2015-16 PL Price List'!C14</f>
        <v>1</v>
      </c>
      <c r="M21" s="3" t="b">
        <f>G21='2015-16 PL Price List'!E14</f>
        <v>1</v>
      </c>
      <c r="O21" s="3" t="b">
        <f>D21='2016-17 PL Price List'!C14</f>
        <v>1</v>
      </c>
      <c r="P21" s="3" t="b">
        <f>H21='2016-17 PL Price List'!E14</f>
        <v>1</v>
      </c>
      <c r="R21" s="3" t="b">
        <f>E21='2017-18 PL Price List'!C14</f>
        <v>1</v>
      </c>
      <c r="S21" s="3" t="b">
        <f>I21='2017-18 PL Price List'!E14</f>
        <v>1</v>
      </c>
      <c r="U21" s="3" t="b">
        <f>F21='2018-19 PL Price List'!C14</f>
        <v>1</v>
      </c>
      <c r="V21" s="3" t="b">
        <f>J21='2018-19 PL Price List'!E14</f>
        <v>1</v>
      </c>
      <c r="X21" s="3" t="b">
        <f>C21='Price Cap - Class 1 &amp; 2'!C15</f>
        <v>1</v>
      </c>
      <c r="Y21" s="61" t="b">
        <f>G21='Price Cap - Class 1 &amp; 2'!D15</f>
        <v>1</v>
      </c>
    </row>
    <row r="22" spans="2:25" x14ac:dyDescent="0.2">
      <c r="B22" s="48" t="s">
        <v>18</v>
      </c>
      <c r="C22" s="49">
        <f>'Price Cap - Class 1 &amp; 2'!C16</f>
        <v>49.57</v>
      </c>
      <c r="D22" s="50">
        <f t="shared" ref="D22:F22" si="8">ROUND(C22*(1+D$9)*(1-D$10),2)</f>
        <v>50.32</v>
      </c>
      <c r="E22" s="50">
        <f t="shared" si="8"/>
        <v>50.96</v>
      </c>
      <c r="F22" s="51">
        <f t="shared" si="8"/>
        <v>51.95</v>
      </c>
      <c r="G22" s="49">
        <f>'Price Cap - Class 1 &amp; 2'!D16</f>
        <v>49.57</v>
      </c>
      <c r="H22" s="50">
        <f t="shared" ref="H22:J22" si="9">ROUND(G22*(1+D$9)*(1-D$10),2)</f>
        <v>50.32</v>
      </c>
      <c r="I22" s="50">
        <f t="shared" si="9"/>
        <v>50.96</v>
      </c>
      <c r="J22" s="51">
        <f t="shared" si="9"/>
        <v>51.95</v>
      </c>
      <c r="L22" s="3" t="b">
        <f>C22='2015-16 PL Price List'!C15</f>
        <v>1</v>
      </c>
      <c r="M22" s="3" t="b">
        <f>G22='2015-16 PL Price List'!E15</f>
        <v>1</v>
      </c>
      <c r="O22" s="3" t="b">
        <f>D22='2016-17 PL Price List'!C15</f>
        <v>1</v>
      </c>
      <c r="P22" s="3" t="b">
        <f>H22='2016-17 PL Price List'!E15</f>
        <v>1</v>
      </c>
      <c r="R22" s="3" t="b">
        <f>E22='2017-18 PL Price List'!C15</f>
        <v>1</v>
      </c>
      <c r="S22" s="3" t="b">
        <f>I22='2017-18 PL Price List'!E15</f>
        <v>1</v>
      </c>
      <c r="U22" s="3" t="b">
        <f>F22='2018-19 PL Price List'!C15</f>
        <v>1</v>
      </c>
      <c r="V22" s="3" t="b">
        <f>J22='2018-19 PL Price List'!E15</f>
        <v>1</v>
      </c>
      <c r="X22" s="3" t="b">
        <f>C22='Price Cap - Class 1 &amp; 2'!C16</f>
        <v>1</v>
      </c>
      <c r="Y22" s="61" t="b">
        <f>G22='Price Cap - Class 1 &amp; 2'!D16</f>
        <v>1</v>
      </c>
    </row>
    <row r="23" spans="2:25" x14ac:dyDescent="0.2">
      <c r="B23" s="56" t="s">
        <v>19</v>
      </c>
      <c r="C23" s="57">
        <f>'Price Cap - Class 1 &amp; 2'!C17</f>
        <v>48.27</v>
      </c>
      <c r="D23" s="58">
        <f t="shared" ref="D23:F23" si="10">ROUND(C23*(1+D$9)*(1-D$10),2)</f>
        <v>49</v>
      </c>
      <c r="E23" s="58">
        <f t="shared" si="10"/>
        <v>49.63</v>
      </c>
      <c r="F23" s="59">
        <f t="shared" si="10"/>
        <v>50.6</v>
      </c>
      <c r="G23" s="57">
        <f>'Price Cap - Class 1 &amp; 2'!D17</f>
        <v>48.21</v>
      </c>
      <c r="H23" s="58">
        <f t="shared" ref="H23:J23" si="11">ROUND(G23*(1+D$9)*(1-D$10),2)</f>
        <v>48.94</v>
      </c>
      <c r="I23" s="58">
        <f t="shared" si="11"/>
        <v>49.57</v>
      </c>
      <c r="J23" s="59">
        <f t="shared" si="11"/>
        <v>50.54</v>
      </c>
      <c r="L23" s="3" t="b">
        <f>C23='2015-16 PL Price List'!C16</f>
        <v>1</v>
      </c>
      <c r="M23" s="3" t="b">
        <f>G23='2015-16 PL Price List'!E16</f>
        <v>1</v>
      </c>
      <c r="O23" s="3" t="b">
        <f>D23='2016-17 PL Price List'!C16</f>
        <v>1</v>
      </c>
      <c r="P23" s="3" t="b">
        <f>H23='2016-17 PL Price List'!E16</f>
        <v>1</v>
      </c>
      <c r="R23" s="3" t="b">
        <f>E23='2017-18 PL Price List'!C16</f>
        <v>1</v>
      </c>
      <c r="S23" s="3" t="b">
        <f>I23='2017-18 PL Price List'!E16</f>
        <v>1</v>
      </c>
      <c r="U23" s="3" t="b">
        <f>F23='2018-19 PL Price List'!C16</f>
        <v>1</v>
      </c>
      <c r="V23" s="3" t="b">
        <f>J23='2018-19 PL Price List'!E16</f>
        <v>1</v>
      </c>
      <c r="X23" s="3" t="b">
        <f>C23='Price Cap - Class 1 &amp; 2'!C17</f>
        <v>1</v>
      </c>
      <c r="Y23" s="61" t="b">
        <f>G23='Price Cap - Class 1 &amp; 2'!D17</f>
        <v>1</v>
      </c>
    </row>
    <row r="24" spans="2:25" x14ac:dyDescent="0.2">
      <c r="B24" s="48" t="s">
        <v>20</v>
      </c>
      <c r="C24" s="49">
        <f>'Price Cap - Class 1 &amp; 2'!C18</f>
        <v>49.79</v>
      </c>
      <c r="D24" s="50">
        <f t="shared" ref="D24:F24" si="12">ROUND(C24*(1+D$9)*(1-D$10),2)</f>
        <v>50.54</v>
      </c>
      <c r="E24" s="50">
        <f t="shared" si="12"/>
        <v>51.19</v>
      </c>
      <c r="F24" s="51">
        <f t="shared" si="12"/>
        <v>52.19</v>
      </c>
      <c r="G24" s="49">
        <f>'Price Cap - Class 1 &amp; 2'!D18</f>
        <v>49.79</v>
      </c>
      <c r="H24" s="50">
        <f t="shared" ref="H24:J24" si="13">ROUND(G24*(1+D$9)*(1-D$10),2)</f>
        <v>50.54</v>
      </c>
      <c r="I24" s="50">
        <f t="shared" si="13"/>
        <v>51.19</v>
      </c>
      <c r="J24" s="51">
        <f t="shared" si="13"/>
        <v>52.19</v>
      </c>
      <c r="L24" s="3" t="b">
        <f>C24='2015-16 PL Price List'!C17</f>
        <v>1</v>
      </c>
      <c r="M24" s="3" t="b">
        <f>G24='2015-16 PL Price List'!E17</f>
        <v>1</v>
      </c>
      <c r="O24" s="3" t="b">
        <f>D24='2016-17 PL Price List'!C17</f>
        <v>1</v>
      </c>
      <c r="P24" s="3" t="b">
        <f>H24='2016-17 PL Price List'!E17</f>
        <v>1</v>
      </c>
      <c r="R24" s="3" t="b">
        <f>E24='2017-18 PL Price List'!C17</f>
        <v>1</v>
      </c>
      <c r="S24" s="3" t="b">
        <f>I24='2017-18 PL Price List'!E17</f>
        <v>1</v>
      </c>
      <c r="U24" s="3" t="b">
        <f>F24='2018-19 PL Price List'!C17</f>
        <v>1</v>
      </c>
      <c r="V24" s="3" t="b">
        <f>J24='2018-19 PL Price List'!E17</f>
        <v>1</v>
      </c>
      <c r="X24" s="3" t="b">
        <f>C24='Price Cap - Class 1 &amp; 2'!C18</f>
        <v>1</v>
      </c>
      <c r="Y24" s="61" t="b">
        <f>G24='Price Cap - Class 1 &amp; 2'!D18</f>
        <v>1</v>
      </c>
    </row>
    <row r="25" spans="2:25" x14ac:dyDescent="0.2">
      <c r="B25" s="56" t="s">
        <v>21</v>
      </c>
      <c r="C25" s="57">
        <f>'Price Cap - Class 1 &amp; 2'!C19</f>
        <v>48.21</v>
      </c>
      <c r="D25" s="58">
        <f t="shared" ref="D25:F25" si="14">ROUND(C25*(1+D$9)*(1-D$10),2)</f>
        <v>48.94</v>
      </c>
      <c r="E25" s="58">
        <f t="shared" si="14"/>
        <v>49.57</v>
      </c>
      <c r="F25" s="59">
        <f t="shared" si="14"/>
        <v>50.54</v>
      </c>
      <c r="G25" s="57">
        <f>'Price Cap - Class 1 &amp; 2'!D19</f>
        <v>48.21</v>
      </c>
      <c r="H25" s="58">
        <f t="shared" ref="H25:J25" si="15">ROUND(G25*(1+D$9)*(1-D$10),2)</f>
        <v>48.94</v>
      </c>
      <c r="I25" s="58">
        <f t="shared" si="15"/>
        <v>49.57</v>
      </c>
      <c r="J25" s="59">
        <f t="shared" si="15"/>
        <v>50.54</v>
      </c>
      <c r="L25" s="3" t="b">
        <f>C25='2015-16 PL Price List'!C18</f>
        <v>1</v>
      </c>
      <c r="M25" s="3" t="b">
        <f>G25='2015-16 PL Price List'!E18</f>
        <v>1</v>
      </c>
      <c r="O25" s="3" t="b">
        <f>D25='2016-17 PL Price List'!C18</f>
        <v>1</v>
      </c>
      <c r="P25" s="3" t="b">
        <f>H25='2016-17 PL Price List'!E18</f>
        <v>1</v>
      </c>
      <c r="R25" s="3" t="b">
        <f>E25='2017-18 PL Price List'!C18</f>
        <v>1</v>
      </c>
      <c r="S25" s="3" t="b">
        <f>I25='2017-18 PL Price List'!E18</f>
        <v>1</v>
      </c>
      <c r="U25" s="3" t="b">
        <f>F25='2018-19 PL Price List'!C18</f>
        <v>1</v>
      </c>
      <c r="V25" s="3" t="b">
        <f>J25='2018-19 PL Price List'!E18</f>
        <v>1</v>
      </c>
      <c r="X25" s="3" t="b">
        <f>C25='Price Cap - Class 1 &amp; 2'!C19</f>
        <v>1</v>
      </c>
      <c r="Y25" s="61" t="b">
        <f>G25='Price Cap - Class 1 &amp; 2'!D19</f>
        <v>1</v>
      </c>
    </row>
    <row r="26" spans="2:25" x14ac:dyDescent="0.2">
      <c r="B26" s="48" t="s">
        <v>22</v>
      </c>
      <c r="C26" s="49">
        <f>'Price Cap - Class 1 &amp; 2'!C20</f>
        <v>56.47</v>
      </c>
      <c r="D26" s="50">
        <f t="shared" ref="D26:F26" si="16">ROUND(C26*(1+D$9)*(1-D$10),2)</f>
        <v>57.32</v>
      </c>
      <c r="E26" s="50">
        <f t="shared" si="16"/>
        <v>58.05</v>
      </c>
      <c r="F26" s="51">
        <f t="shared" si="16"/>
        <v>59.18</v>
      </c>
      <c r="G26" s="49">
        <f>'Price Cap - Class 1 &amp; 2'!D20</f>
        <v>47.31</v>
      </c>
      <c r="H26" s="50">
        <f t="shared" ref="H26:J26" si="17">ROUND(G26*(1+D$9)*(1-D$10),2)</f>
        <v>48.02</v>
      </c>
      <c r="I26" s="50">
        <f t="shared" si="17"/>
        <v>48.63</v>
      </c>
      <c r="J26" s="51">
        <f t="shared" si="17"/>
        <v>49.58</v>
      </c>
      <c r="L26" s="3" t="b">
        <f>C26='2015-16 PL Price List'!C19</f>
        <v>1</v>
      </c>
      <c r="M26" s="3" t="b">
        <f>G26='2015-16 PL Price List'!E19</f>
        <v>1</v>
      </c>
      <c r="O26" s="3" t="b">
        <f>D26='2016-17 PL Price List'!C19</f>
        <v>1</v>
      </c>
      <c r="P26" s="3" t="b">
        <f>H26='2016-17 PL Price List'!E19</f>
        <v>1</v>
      </c>
      <c r="R26" s="3" t="b">
        <f>E26='2017-18 PL Price List'!C19</f>
        <v>1</v>
      </c>
      <c r="S26" s="3" t="b">
        <f>I26='2017-18 PL Price List'!E19</f>
        <v>1</v>
      </c>
      <c r="U26" s="3" t="b">
        <f>F26='2018-19 PL Price List'!C19</f>
        <v>1</v>
      </c>
      <c r="V26" s="3" t="b">
        <f>J26='2018-19 PL Price List'!E19</f>
        <v>1</v>
      </c>
      <c r="X26" s="3" t="b">
        <f>C26='Price Cap - Class 1 &amp; 2'!C20</f>
        <v>1</v>
      </c>
      <c r="Y26" s="61" t="b">
        <f>G26='Price Cap - Class 1 &amp; 2'!D20</f>
        <v>1</v>
      </c>
    </row>
    <row r="27" spans="2:25" x14ac:dyDescent="0.2">
      <c r="B27" s="56" t="s">
        <v>23</v>
      </c>
      <c r="C27" s="57">
        <f>'Price Cap - Class 1 &amp; 2'!C21</f>
        <v>50.2</v>
      </c>
      <c r="D27" s="58">
        <f t="shared" ref="D27:F27" si="18">ROUND(C27*(1+D$9)*(1-D$10),2)</f>
        <v>50.96</v>
      </c>
      <c r="E27" s="58">
        <f t="shared" si="18"/>
        <v>51.61</v>
      </c>
      <c r="F27" s="59">
        <f t="shared" si="18"/>
        <v>52.62</v>
      </c>
      <c r="G27" s="57">
        <f>'Price Cap - Class 1 &amp; 2'!D21</f>
        <v>47.81</v>
      </c>
      <c r="H27" s="58">
        <f t="shared" ref="H27:J27" si="19">ROUND(G27*(1+D$9)*(1-D$10),2)</f>
        <v>48.53</v>
      </c>
      <c r="I27" s="58">
        <f t="shared" si="19"/>
        <v>49.15</v>
      </c>
      <c r="J27" s="59">
        <f t="shared" si="19"/>
        <v>50.11</v>
      </c>
      <c r="L27" s="3" t="b">
        <f>C27='2015-16 PL Price List'!C20</f>
        <v>1</v>
      </c>
      <c r="M27" s="3" t="b">
        <f>G27='2015-16 PL Price List'!E20</f>
        <v>1</v>
      </c>
      <c r="O27" s="3" t="b">
        <f>D27='2016-17 PL Price List'!C20</f>
        <v>1</v>
      </c>
      <c r="P27" s="3" t="b">
        <f>H27='2016-17 PL Price List'!E20</f>
        <v>1</v>
      </c>
      <c r="R27" s="3" t="b">
        <f>E27='2017-18 PL Price List'!C20</f>
        <v>1</v>
      </c>
      <c r="S27" s="3" t="b">
        <f>I27='2017-18 PL Price List'!E20</f>
        <v>1</v>
      </c>
      <c r="U27" s="3" t="b">
        <f>F27='2018-19 PL Price List'!C20</f>
        <v>1</v>
      </c>
      <c r="V27" s="3" t="b">
        <f>J27='2018-19 PL Price List'!E20</f>
        <v>1</v>
      </c>
      <c r="X27" s="3" t="b">
        <f>C27='Price Cap - Class 1 &amp; 2'!C21</f>
        <v>1</v>
      </c>
      <c r="Y27" s="61" t="b">
        <f>G27='Price Cap - Class 1 &amp; 2'!D21</f>
        <v>1</v>
      </c>
    </row>
    <row r="28" spans="2:25" x14ac:dyDescent="0.2">
      <c r="B28" s="48" t="s">
        <v>24</v>
      </c>
      <c r="C28" s="49">
        <f>'Price Cap - Class 1 &amp; 2'!C22</f>
        <v>48.11</v>
      </c>
      <c r="D28" s="50">
        <f t="shared" ref="D28:F28" si="20">ROUND(C28*(1+D$9)*(1-D$10),2)</f>
        <v>48.84</v>
      </c>
      <c r="E28" s="50">
        <f t="shared" si="20"/>
        <v>49.47</v>
      </c>
      <c r="F28" s="51">
        <f t="shared" si="20"/>
        <v>50.43</v>
      </c>
      <c r="G28" s="49">
        <f>'Price Cap - Class 1 &amp; 2'!D22</f>
        <v>47.81</v>
      </c>
      <c r="H28" s="50">
        <f t="shared" ref="H28:J28" si="21">ROUND(G28*(1+D$9)*(1-D$10),2)</f>
        <v>48.53</v>
      </c>
      <c r="I28" s="50">
        <f t="shared" si="21"/>
        <v>49.15</v>
      </c>
      <c r="J28" s="51">
        <f t="shared" si="21"/>
        <v>50.11</v>
      </c>
      <c r="L28" s="3" t="b">
        <f>C28='2015-16 PL Price List'!C21</f>
        <v>1</v>
      </c>
      <c r="M28" s="3" t="b">
        <f>G28='2015-16 PL Price List'!E21</f>
        <v>1</v>
      </c>
      <c r="O28" s="3" t="b">
        <f>D28='2016-17 PL Price List'!C21</f>
        <v>1</v>
      </c>
      <c r="P28" s="3" t="b">
        <f>H28='2016-17 PL Price List'!E21</f>
        <v>1</v>
      </c>
      <c r="R28" s="3" t="b">
        <f>E28='2017-18 PL Price List'!C21</f>
        <v>1</v>
      </c>
      <c r="S28" s="3" t="b">
        <f>I28='2017-18 PL Price List'!E21</f>
        <v>1</v>
      </c>
      <c r="U28" s="3" t="b">
        <f>F28='2018-19 PL Price List'!C21</f>
        <v>1</v>
      </c>
      <c r="V28" s="3" t="b">
        <f>J28='2018-19 PL Price List'!E21</f>
        <v>1</v>
      </c>
      <c r="X28" s="3" t="b">
        <f>C28='Price Cap - Class 1 &amp; 2'!C22</f>
        <v>1</v>
      </c>
      <c r="Y28" s="61" t="b">
        <f>G28='Price Cap - Class 1 &amp; 2'!D22</f>
        <v>1</v>
      </c>
    </row>
    <row r="29" spans="2:25" x14ac:dyDescent="0.2">
      <c r="B29" s="56" t="s">
        <v>25</v>
      </c>
      <c r="C29" s="57">
        <f>'Price Cap - Class 1 &amp; 2'!C23</f>
        <v>52.2</v>
      </c>
      <c r="D29" s="58">
        <f t="shared" ref="D29:F29" si="22">ROUND(C29*(1+D$9)*(1-D$10),2)</f>
        <v>52.99</v>
      </c>
      <c r="E29" s="58">
        <f t="shared" si="22"/>
        <v>53.67</v>
      </c>
      <c r="F29" s="59">
        <f t="shared" si="22"/>
        <v>54.72</v>
      </c>
      <c r="G29" s="57">
        <f>'Price Cap - Class 1 &amp; 2'!D23</f>
        <v>47.81</v>
      </c>
      <c r="H29" s="58">
        <f t="shared" ref="H29:J29" si="23">ROUND(G29*(1+D$9)*(1-D$10),2)</f>
        <v>48.53</v>
      </c>
      <c r="I29" s="58">
        <f t="shared" si="23"/>
        <v>49.15</v>
      </c>
      <c r="J29" s="59">
        <f t="shared" si="23"/>
        <v>50.11</v>
      </c>
      <c r="L29" s="3" t="b">
        <f>C29='2015-16 PL Price List'!C22</f>
        <v>1</v>
      </c>
      <c r="M29" s="3" t="b">
        <f>G29='2015-16 PL Price List'!E22</f>
        <v>1</v>
      </c>
      <c r="O29" s="3" t="b">
        <f>D29='2016-17 PL Price List'!C22</f>
        <v>1</v>
      </c>
      <c r="P29" s="3" t="b">
        <f>H29='2016-17 PL Price List'!E22</f>
        <v>1</v>
      </c>
      <c r="R29" s="3" t="b">
        <f>E29='2017-18 PL Price List'!C22</f>
        <v>1</v>
      </c>
      <c r="S29" s="3" t="b">
        <f>I29='2017-18 PL Price List'!E22</f>
        <v>1</v>
      </c>
      <c r="U29" s="3" t="b">
        <f>F29='2018-19 PL Price List'!C22</f>
        <v>1</v>
      </c>
      <c r="V29" s="3" t="b">
        <f>J29='2018-19 PL Price List'!E22</f>
        <v>1</v>
      </c>
      <c r="X29" s="3" t="b">
        <f>C29='Price Cap - Class 1 &amp; 2'!C23</f>
        <v>1</v>
      </c>
      <c r="Y29" s="61" t="b">
        <f>G29='Price Cap - Class 1 &amp; 2'!D23</f>
        <v>1</v>
      </c>
    </row>
    <row r="30" spans="2:25" x14ac:dyDescent="0.2">
      <c r="B30" s="48" t="s">
        <v>26</v>
      </c>
      <c r="C30" s="49">
        <f>'Price Cap - Class 1 &amp; 2'!C24</f>
        <v>48.98</v>
      </c>
      <c r="D30" s="50">
        <f t="shared" ref="D30:F30" si="24">ROUND(C30*(1+D$9)*(1-D$10),2)</f>
        <v>49.72</v>
      </c>
      <c r="E30" s="50">
        <f t="shared" si="24"/>
        <v>50.36</v>
      </c>
      <c r="F30" s="51">
        <f t="shared" si="24"/>
        <v>51.34</v>
      </c>
      <c r="G30" s="49">
        <f>'Price Cap - Class 1 &amp; 2'!D24</f>
        <v>48.98</v>
      </c>
      <c r="H30" s="50">
        <f t="shared" ref="H30:J30" si="25">ROUND(G30*(1+D$9)*(1-D$10),2)</f>
        <v>49.72</v>
      </c>
      <c r="I30" s="50">
        <f t="shared" si="25"/>
        <v>50.36</v>
      </c>
      <c r="J30" s="51">
        <f t="shared" si="25"/>
        <v>51.34</v>
      </c>
      <c r="L30" s="3" t="b">
        <f>C30='2015-16 PL Price List'!C23</f>
        <v>1</v>
      </c>
      <c r="M30" s="3" t="b">
        <f>G30='2015-16 PL Price List'!E23</f>
        <v>1</v>
      </c>
      <c r="O30" s="3" t="b">
        <f>D30='2016-17 PL Price List'!C23</f>
        <v>1</v>
      </c>
      <c r="P30" s="3" t="b">
        <f>H30='2016-17 PL Price List'!E23</f>
        <v>1</v>
      </c>
      <c r="R30" s="3" t="b">
        <f>E30='2017-18 PL Price List'!C23</f>
        <v>1</v>
      </c>
      <c r="S30" s="3" t="b">
        <f>I30='2017-18 PL Price List'!E23</f>
        <v>1</v>
      </c>
      <c r="U30" s="3" t="b">
        <f>F30='2018-19 PL Price List'!C23</f>
        <v>1</v>
      </c>
      <c r="V30" s="3" t="b">
        <f>J30='2018-19 PL Price List'!E23</f>
        <v>1</v>
      </c>
      <c r="X30" s="3" t="b">
        <f>C30='Price Cap - Class 1 &amp; 2'!C24</f>
        <v>1</v>
      </c>
      <c r="Y30" s="61" t="b">
        <f>G30='Price Cap - Class 1 &amp; 2'!D24</f>
        <v>1</v>
      </c>
    </row>
    <row r="31" spans="2:25" x14ac:dyDescent="0.2">
      <c r="B31" s="56" t="s">
        <v>27</v>
      </c>
      <c r="C31" s="57">
        <f>'Price Cap - Class 1 &amp; 2'!C25</f>
        <v>52.89</v>
      </c>
      <c r="D31" s="58">
        <f t="shared" ref="D31:F31" si="26">ROUND(C31*(1+D$9)*(1-D$10),2)</f>
        <v>53.69</v>
      </c>
      <c r="E31" s="58">
        <f t="shared" si="26"/>
        <v>54.38</v>
      </c>
      <c r="F31" s="59">
        <f t="shared" si="26"/>
        <v>55.44</v>
      </c>
      <c r="G31" s="57">
        <f>'Price Cap - Class 1 &amp; 2'!D25</f>
        <v>47.81</v>
      </c>
      <c r="H31" s="58">
        <f t="shared" ref="H31:J31" si="27">ROUND(G31*(1+D$9)*(1-D$10),2)</f>
        <v>48.53</v>
      </c>
      <c r="I31" s="58">
        <f t="shared" si="27"/>
        <v>49.15</v>
      </c>
      <c r="J31" s="59">
        <f t="shared" si="27"/>
        <v>50.11</v>
      </c>
      <c r="L31" s="3" t="b">
        <f>C31='2015-16 PL Price List'!C24</f>
        <v>1</v>
      </c>
      <c r="M31" s="3" t="b">
        <f>G31='2015-16 PL Price List'!E24</f>
        <v>1</v>
      </c>
      <c r="O31" s="3" t="b">
        <f>D31='2016-17 PL Price List'!C24</f>
        <v>1</v>
      </c>
      <c r="P31" s="3" t="b">
        <f>H31='2016-17 PL Price List'!E24</f>
        <v>1</v>
      </c>
      <c r="R31" s="3" t="b">
        <f>E31='2017-18 PL Price List'!C24</f>
        <v>1</v>
      </c>
      <c r="S31" s="3" t="b">
        <f>I31='2017-18 PL Price List'!E24</f>
        <v>1</v>
      </c>
      <c r="U31" s="3" t="b">
        <f>F31='2018-19 PL Price List'!C24</f>
        <v>1</v>
      </c>
      <c r="V31" s="3" t="b">
        <f>J31='2018-19 PL Price List'!E24</f>
        <v>1</v>
      </c>
      <c r="X31" s="3" t="b">
        <f>C31='Price Cap - Class 1 &amp; 2'!C25</f>
        <v>1</v>
      </c>
      <c r="Y31" s="61" t="b">
        <f>G31='Price Cap - Class 1 &amp; 2'!D25</f>
        <v>1</v>
      </c>
    </row>
    <row r="32" spans="2:25" x14ac:dyDescent="0.2">
      <c r="B32" s="48" t="s">
        <v>28</v>
      </c>
      <c r="C32" s="49">
        <f>'Price Cap - Class 1 &amp; 2'!C26</f>
        <v>48.79</v>
      </c>
      <c r="D32" s="50">
        <f t="shared" ref="D32:F32" si="28">ROUND(C32*(1+D$9)*(1-D$10),2)</f>
        <v>49.53</v>
      </c>
      <c r="E32" s="50">
        <f t="shared" si="28"/>
        <v>50.16</v>
      </c>
      <c r="F32" s="51">
        <f t="shared" si="28"/>
        <v>51.14</v>
      </c>
      <c r="G32" s="49">
        <f>'Price Cap - Class 1 &amp; 2'!D26</f>
        <v>48.79</v>
      </c>
      <c r="H32" s="50">
        <f t="shared" ref="H32:J32" si="29">ROUND(G32*(1+D$9)*(1-D$10),2)</f>
        <v>49.53</v>
      </c>
      <c r="I32" s="50">
        <f t="shared" si="29"/>
        <v>50.16</v>
      </c>
      <c r="J32" s="51">
        <f t="shared" si="29"/>
        <v>51.14</v>
      </c>
      <c r="L32" s="3" t="b">
        <f>C32='2015-16 PL Price List'!C25</f>
        <v>1</v>
      </c>
      <c r="M32" s="3" t="b">
        <f>G32='2015-16 PL Price List'!E25</f>
        <v>1</v>
      </c>
      <c r="O32" s="3" t="b">
        <f>D32='2016-17 PL Price List'!C25</f>
        <v>1</v>
      </c>
      <c r="P32" s="3" t="b">
        <f>H32='2016-17 PL Price List'!E25</f>
        <v>1</v>
      </c>
      <c r="R32" s="3" t="b">
        <f>E32='2017-18 PL Price List'!C25</f>
        <v>1</v>
      </c>
      <c r="S32" s="3" t="b">
        <f>I32='2017-18 PL Price List'!E25</f>
        <v>1</v>
      </c>
      <c r="U32" s="3" t="b">
        <f>F32='2018-19 PL Price List'!C25</f>
        <v>1</v>
      </c>
      <c r="V32" s="3" t="b">
        <f>J32='2018-19 PL Price List'!E25</f>
        <v>1</v>
      </c>
      <c r="X32" s="3" t="b">
        <f>C32='Price Cap - Class 1 &amp; 2'!C26</f>
        <v>1</v>
      </c>
      <c r="Y32" s="61" t="b">
        <f>G32='Price Cap - Class 1 &amp; 2'!D26</f>
        <v>1</v>
      </c>
    </row>
    <row r="33" spans="2:25" x14ac:dyDescent="0.2">
      <c r="B33" s="56" t="s">
        <v>29</v>
      </c>
      <c r="C33" s="57">
        <f>'Price Cap - Class 1 &amp; 2'!C27</f>
        <v>48.79</v>
      </c>
      <c r="D33" s="58">
        <f t="shared" ref="D33:F33" si="30">ROUND(C33*(1+D$9)*(1-D$10),2)</f>
        <v>49.53</v>
      </c>
      <c r="E33" s="58">
        <f t="shared" si="30"/>
        <v>50.16</v>
      </c>
      <c r="F33" s="59">
        <f t="shared" si="30"/>
        <v>51.14</v>
      </c>
      <c r="G33" s="57">
        <f>'Price Cap - Class 1 &amp; 2'!D27</f>
        <v>48.79</v>
      </c>
      <c r="H33" s="58">
        <f t="shared" ref="H33:J33" si="31">ROUND(G33*(1+D$9)*(1-D$10),2)</f>
        <v>49.53</v>
      </c>
      <c r="I33" s="58">
        <f t="shared" si="31"/>
        <v>50.16</v>
      </c>
      <c r="J33" s="59">
        <f t="shared" si="31"/>
        <v>51.14</v>
      </c>
      <c r="L33" s="3" t="b">
        <f>C33='2015-16 PL Price List'!C26</f>
        <v>1</v>
      </c>
      <c r="M33" s="3" t="b">
        <f>G33='2015-16 PL Price List'!E26</f>
        <v>1</v>
      </c>
      <c r="O33" s="3" t="b">
        <f>D33='2016-17 PL Price List'!C26</f>
        <v>1</v>
      </c>
      <c r="P33" s="3" t="b">
        <f>H33='2016-17 PL Price List'!E26</f>
        <v>1</v>
      </c>
      <c r="R33" s="3" t="b">
        <f>E33='2017-18 PL Price List'!C26</f>
        <v>1</v>
      </c>
      <c r="S33" s="3" t="b">
        <f>I33='2017-18 PL Price List'!E26</f>
        <v>1</v>
      </c>
      <c r="U33" s="3" t="b">
        <f>F33='2018-19 PL Price List'!C26</f>
        <v>1</v>
      </c>
      <c r="V33" s="3" t="b">
        <f>J33='2018-19 PL Price List'!E26</f>
        <v>1</v>
      </c>
      <c r="X33" s="3" t="b">
        <f>C33='Price Cap - Class 1 &amp; 2'!C27</f>
        <v>1</v>
      </c>
      <c r="Y33" s="61" t="b">
        <f>G33='Price Cap - Class 1 &amp; 2'!D27</f>
        <v>1</v>
      </c>
    </row>
    <row r="34" spans="2:25" x14ac:dyDescent="0.2">
      <c r="B34" s="48" t="s">
        <v>30</v>
      </c>
      <c r="C34" s="49">
        <f>'Price Cap - Class 1 &amp; 2'!C28</f>
        <v>49.52</v>
      </c>
      <c r="D34" s="50">
        <f t="shared" ref="D34:F34" si="32">ROUND(C34*(1+D$9)*(1-D$10),2)</f>
        <v>50.27</v>
      </c>
      <c r="E34" s="50">
        <f t="shared" si="32"/>
        <v>50.91</v>
      </c>
      <c r="F34" s="51">
        <f t="shared" si="32"/>
        <v>51.9</v>
      </c>
      <c r="G34" s="49">
        <f>'Price Cap - Class 1 &amp; 2'!D28</f>
        <v>49.52</v>
      </c>
      <c r="H34" s="50">
        <f t="shared" ref="H34:J34" si="33">ROUND(G34*(1+D$9)*(1-D$10),2)</f>
        <v>50.27</v>
      </c>
      <c r="I34" s="50">
        <f t="shared" si="33"/>
        <v>50.91</v>
      </c>
      <c r="J34" s="51">
        <f t="shared" si="33"/>
        <v>51.9</v>
      </c>
      <c r="L34" s="3" t="b">
        <f>C34='2015-16 PL Price List'!C27</f>
        <v>1</v>
      </c>
      <c r="M34" s="3" t="b">
        <f>G34='2015-16 PL Price List'!E27</f>
        <v>1</v>
      </c>
      <c r="O34" s="3" t="b">
        <f>D34='2016-17 PL Price List'!C27</f>
        <v>1</v>
      </c>
      <c r="P34" s="3" t="b">
        <f>H34='2016-17 PL Price List'!E27</f>
        <v>1</v>
      </c>
      <c r="R34" s="3" t="b">
        <f>E34='2017-18 PL Price List'!C27</f>
        <v>1</v>
      </c>
      <c r="S34" s="3" t="b">
        <f>I34='2017-18 PL Price List'!E27</f>
        <v>1</v>
      </c>
      <c r="U34" s="3" t="b">
        <f>F34='2018-19 PL Price List'!C27</f>
        <v>1</v>
      </c>
      <c r="V34" s="3" t="b">
        <f>J34='2018-19 PL Price List'!E27</f>
        <v>1</v>
      </c>
      <c r="X34" s="3" t="b">
        <f>C34='Price Cap - Class 1 &amp; 2'!C28</f>
        <v>1</v>
      </c>
      <c r="Y34" s="61" t="b">
        <f>G34='Price Cap - Class 1 &amp; 2'!D28</f>
        <v>1</v>
      </c>
    </row>
    <row r="35" spans="2:25" x14ac:dyDescent="0.2">
      <c r="B35" s="56" t="s">
        <v>31</v>
      </c>
      <c r="C35" s="57">
        <f>'Price Cap - Class 1 &amp; 2'!C29</f>
        <v>76.47</v>
      </c>
      <c r="D35" s="58">
        <f t="shared" ref="D35:F35" si="34">ROUND(C35*(1+D$9)*(1-D$10),2)</f>
        <v>77.62</v>
      </c>
      <c r="E35" s="58">
        <f t="shared" si="34"/>
        <v>78.61</v>
      </c>
      <c r="F35" s="59">
        <f t="shared" si="34"/>
        <v>80.14</v>
      </c>
      <c r="G35" s="57">
        <f>'Price Cap - Class 1 &amp; 2'!D29</f>
        <v>49.52</v>
      </c>
      <c r="H35" s="58">
        <f t="shared" ref="H35:J35" si="35">ROUND(G35*(1+D$9)*(1-D$10),2)</f>
        <v>50.27</v>
      </c>
      <c r="I35" s="58">
        <f t="shared" si="35"/>
        <v>50.91</v>
      </c>
      <c r="J35" s="59">
        <f t="shared" si="35"/>
        <v>51.9</v>
      </c>
      <c r="L35" s="3" t="b">
        <f>C35='2015-16 PL Price List'!C28</f>
        <v>1</v>
      </c>
      <c r="M35" s="3" t="b">
        <f>G35='2015-16 PL Price List'!E28</f>
        <v>1</v>
      </c>
      <c r="O35" s="3" t="b">
        <f>D35='2016-17 PL Price List'!C28</f>
        <v>1</v>
      </c>
      <c r="P35" s="3" t="b">
        <f>H35='2016-17 PL Price List'!E28</f>
        <v>1</v>
      </c>
      <c r="R35" s="3" t="b">
        <f>E35='2017-18 PL Price List'!C28</f>
        <v>1</v>
      </c>
      <c r="S35" s="3" t="b">
        <f>I35='2017-18 PL Price List'!E28</f>
        <v>1</v>
      </c>
      <c r="U35" s="3" t="b">
        <f>F35='2018-19 PL Price List'!C28</f>
        <v>1</v>
      </c>
      <c r="V35" s="3" t="b">
        <f>J35='2018-19 PL Price List'!E28</f>
        <v>1</v>
      </c>
      <c r="X35" s="3" t="b">
        <f>C35='Price Cap - Class 1 &amp; 2'!C29</f>
        <v>1</v>
      </c>
      <c r="Y35" s="61" t="b">
        <f>G35='Price Cap - Class 1 &amp; 2'!D29</f>
        <v>1</v>
      </c>
    </row>
    <row r="36" spans="2:25" x14ac:dyDescent="0.2">
      <c r="B36" s="48" t="s">
        <v>32</v>
      </c>
      <c r="C36" s="49">
        <f>'Price Cap - Class 1 &amp; 2'!C30</f>
        <v>177.36</v>
      </c>
      <c r="D36" s="50">
        <f t="shared" ref="D36:F36" si="36">ROUND(C36*(1+D$9)*(1-D$10),2)</f>
        <v>180.04</v>
      </c>
      <c r="E36" s="50">
        <f t="shared" si="36"/>
        <v>182.34</v>
      </c>
      <c r="F36" s="51">
        <f t="shared" si="36"/>
        <v>185.9</v>
      </c>
      <c r="G36" s="49">
        <f>'Price Cap - Class 1 &amp; 2'!D30</f>
        <v>48.61</v>
      </c>
      <c r="H36" s="50">
        <f t="shared" ref="H36:J36" si="37">ROUND(G36*(1+D$9)*(1-D$10),2)</f>
        <v>49.34</v>
      </c>
      <c r="I36" s="50">
        <f t="shared" si="37"/>
        <v>49.97</v>
      </c>
      <c r="J36" s="51">
        <f t="shared" si="37"/>
        <v>50.94</v>
      </c>
      <c r="L36" s="3" t="b">
        <f>C36='2015-16 PL Price List'!C29</f>
        <v>1</v>
      </c>
      <c r="M36" s="3" t="b">
        <f>G36='2015-16 PL Price List'!E29</f>
        <v>1</v>
      </c>
      <c r="O36" s="3" t="b">
        <f>D36='2016-17 PL Price List'!C29</f>
        <v>1</v>
      </c>
      <c r="P36" s="3" t="b">
        <f>H36='2016-17 PL Price List'!E29</f>
        <v>1</v>
      </c>
      <c r="R36" s="3" t="b">
        <f>E36='2017-18 PL Price List'!C29</f>
        <v>1</v>
      </c>
      <c r="S36" s="3" t="b">
        <f>I36='2017-18 PL Price List'!E29</f>
        <v>1</v>
      </c>
      <c r="U36" s="3" t="b">
        <f>F36='2018-19 PL Price List'!C29</f>
        <v>1</v>
      </c>
      <c r="V36" s="3" t="b">
        <f>J36='2018-19 PL Price List'!E29</f>
        <v>1</v>
      </c>
      <c r="X36" s="3" t="b">
        <f>C36='Price Cap - Class 1 &amp; 2'!C30</f>
        <v>1</v>
      </c>
      <c r="Y36" s="61" t="b">
        <f>G36='Price Cap - Class 1 &amp; 2'!D30</f>
        <v>1</v>
      </c>
    </row>
    <row r="37" spans="2:25" x14ac:dyDescent="0.2">
      <c r="B37" s="56" t="s">
        <v>33</v>
      </c>
      <c r="C37" s="57">
        <f>'Price Cap - Class 1 &amp; 2'!C31</f>
        <v>54.95</v>
      </c>
      <c r="D37" s="58">
        <f t="shared" ref="D37:F37" si="38">ROUND(C37*(1+D$9)*(1-D$10),2)</f>
        <v>55.78</v>
      </c>
      <c r="E37" s="58">
        <f t="shared" si="38"/>
        <v>56.49</v>
      </c>
      <c r="F37" s="59">
        <f t="shared" si="38"/>
        <v>57.59</v>
      </c>
      <c r="G37" s="57">
        <f>'Price Cap - Class 1 &amp; 2'!D31</f>
        <v>48.61</v>
      </c>
      <c r="H37" s="58">
        <f t="shared" ref="H37:J37" si="39">ROUND(G37*(1+D$9)*(1-D$10),2)</f>
        <v>49.34</v>
      </c>
      <c r="I37" s="58">
        <f t="shared" si="39"/>
        <v>49.97</v>
      </c>
      <c r="J37" s="59">
        <f t="shared" si="39"/>
        <v>50.94</v>
      </c>
      <c r="L37" s="3" t="b">
        <f>C37='2015-16 PL Price List'!C30</f>
        <v>1</v>
      </c>
      <c r="M37" s="3" t="b">
        <f>G37='2015-16 PL Price List'!E30</f>
        <v>1</v>
      </c>
      <c r="O37" s="3" t="b">
        <f>D37='2016-17 PL Price List'!C30</f>
        <v>1</v>
      </c>
      <c r="P37" s="3" t="b">
        <f>H37='2016-17 PL Price List'!E30</f>
        <v>1</v>
      </c>
      <c r="R37" s="3" t="b">
        <f>E37='2017-18 PL Price List'!C30</f>
        <v>1</v>
      </c>
      <c r="S37" s="3" t="b">
        <f>I37='2017-18 PL Price List'!E30</f>
        <v>1</v>
      </c>
      <c r="U37" s="3" t="b">
        <f>F37='2018-19 PL Price List'!C30</f>
        <v>1</v>
      </c>
      <c r="V37" s="3" t="b">
        <f>J37='2018-19 PL Price List'!E30</f>
        <v>1</v>
      </c>
      <c r="X37" s="3" t="b">
        <f>C37='Price Cap - Class 1 &amp; 2'!C31</f>
        <v>1</v>
      </c>
      <c r="Y37" s="61" t="b">
        <f>G37='Price Cap - Class 1 &amp; 2'!D31</f>
        <v>1</v>
      </c>
    </row>
    <row r="38" spans="2:25" x14ac:dyDescent="0.2">
      <c r="B38" s="48" t="s">
        <v>34</v>
      </c>
      <c r="C38" s="49">
        <f>'Price Cap - Class 1 &amp; 2'!C32</f>
        <v>54.85</v>
      </c>
      <c r="D38" s="50">
        <f t="shared" ref="D38:F38" si="40">ROUND(C38*(1+D$9)*(1-D$10),2)</f>
        <v>55.68</v>
      </c>
      <c r="E38" s="50">
        <f t="shared" si="40"/>
        <v>56.39</v>
      </c>
      <c r="F38" s="51">
        <f t="shared" si="40"/>
        <v>57.49</v>
      </c>
      <c r="G38" s="49">
        <f>'Price Cap - Class 1 &amp; 2'!D32</f>
        <v>48.85</v>
      </c>
      <c r="H38" s="50">
        <f t="shared" ref="H38:J38" si="41">ROUND(G38*(1+D$9)*(1-D$10),2)</f>
        <v>49.59</v>
      </c>
      <c r="I38" s="50">
        <f t="shared" si="41"/>
        <v>50.22</v>
      </c>
      <c r="J38" s="51">
        <f t="shared" si="41"/>
        <v>51.2</v>
      </c>
      <c r="L38" s="3" t="b">
        <f>C38='2015-16 PL Price List'!C31</f>
        <v>1</v>
      </c>
      <c r="M38" s="3" t="b">
        <f>G38='2015-16 PL Price List'!E31</f>
        <v>1</v>
      </c>
      <c r="O38" s="3" t="b">
        <f>D38='2016-17 PL Price List'!C31</f>
        <v>1</v>
      </c>
      <c r="P38" s="3" t="b">
        <f>H38='2016-17 PL Price List'!E31</f>
        <v>1</v>
      </c>
      <c r="R38" s="3" t="b">
        <f>E38='2017-18 PL Price List'!C31</f>
        <v>1</v>
      </c>
      <c r="S38" s="3" t="b">
        <f>I38='2017-18 PL Price List'!E31</f>
        <v>1</v>
      </c>
      <c r="U38" s="3" t="b">
        <f>F38='2018-19 PL Price List'!C31</f>
        <v>1</v>
      </c>
      <c r="V38" s="3" t="b">
        <f>J38='2018-19 PL Price List'!E31</f>
        <v>1</v>
      </c>
      <c r="X38" s="3" t="b">
        <f>C38='Price Cap - Class 1 &amp; 2'!C32</f>
        <v>1</v>
      </c>
      <c r="Y38" s="61" t="b">
        <f>G38='Price Cap - Class 1 &amp; 2'!D32</f>
        <v>1</v>
      </c>
    </row>
    <row r="39" spans="2:25" x14ac:dyDescent="0.2">
      <c r="B39" s="56" t="s">
        <v>35</v>
      </c>
      <c r="C39" s="57">
        <f>'Price Cap - Class 1 &amp; 2'!C33</f>
        <v>51.08</v>
      </c>
      <c r="D39" s="58">
        <f t="shared" ref="D39:F39" si="42">ROUND(C39*(1+D$9)*(1-D$10),2)</f>
        <v>51.85</v>
      </c>
      <c r="E39" s="58">
        <f t="shared" si="42"/>
        <v>52.51</v>
      </c>
      <c r="F39" s="59">
        <f t="shared" si="42"/>
        <v>53.53</v>
      </c>
      <c r="G39" s="57">
        <f>'Price Cap - Class 1 &amp; 2'!D33</f>
        <v>51.08</v>
      </c>
      <c r="H39" s="58">
        <f t="shared" ref="H39:J39" si="43">ROUND(G39*(1+D$9)*(1-D$10),2)</f>
        <v>51.85</v>
      </c>
      <c r="I39" s="58">
        <f t="shared" si="43"/>
        <v>52.51</v>
      </c>
      <c r="J39" s="59">
        <f t="shared" si="43"/>
        <v>53.53</v>
      </c>
      <c r="L39" s="3" t="b">
        <f>C39='2015-16 PL Price List'!C32</f>
        <v>1</v>
      </c>
      <c r="M39" s="3" t="b">
        <f>G39='2015-16 PL Price List'!E32</f>
        <v>1</v>
      </c>
      <c r="O39" s="3" t="b">
        <f>D39='2016-17 PL Price List'!C32</f>
        <v>1</v>
      </c>
      <c r="P39" s="3" t="b">
        <f>H39='2016-17 PL Price List'!E32</f>
        <v>1</v>
      </c>
      <c r="R39" s="3" t="b">
        <f>E39='2017-18 PL Price List'!C32</f>
        <v>1</v>
      </c>
      <c r="S39" s="3" t="b">
        <f>I39='2017-18 PL Price List'!E32</f>
        <v>1</v>
      </c>
      <c r="U39" s="3" t="b">
        <f>F39='2018-19 PL Price List'!C32</f>
        <v>1</v>
      </c>
      <c r="V39" s="3" t="b">
        <f>J39='2018-19 PL Price List'!E32</f>
        <v>1</v>
      </c>
      <c r="X39" s="3" t="b">
        <f>C39='Price Cap - Class 1 &amp; 2'!C33</f>
        <v>1</v>
      </c>
      <c r="Y39" s="61" t="b">
        <f>G39='Price Cap - Class 1 &amp; 2'!D33</f>
        <v>1</v>
      </c>
    </row>
    <row r="40" spans="2:25" x14ac:dyDescent="0.2">
      <c r="B40" s="48" t="s">
        <v>36</v>
      </c>
      <c r="C40" s="49">
        <f>'Price Cap - Class 1 &amp; 2'!C34</f>
        <v>48.85</v>
      </c>
      <c r="D40" s="50">
        <f t="shared" ref="D40:F40" si="44">ROUND(C40*(1+D$9)*(1-D$10),2)</f>
        <v>49.59</v>
      </c>
      <c r="E40" s="50">
        <f t="shared" si="44"/>
        <v>50.22</v>
      </c>
      <c r="F40" s="51">
        <f t="shared" si="44"/>
        <v>51.2</v>
      </c>
      <c r="G40" s="49">
        <f>'Price Cap - Class 1 &amp; 2'!D34</f>
        <v>48.85</v>
      </c>
      <c r="H40" s="50">
        <f t="shared" ref="H40:J40" si="45">ROUND(G40*(1+D$9)*(1-D$10),2)</f>
        <v>49.59</v>
      </c>
      <c r="I40" s="50">
        <f t="shared" si="45"/>
        <v>50.22</v>
      </c>
      <c r="J40" s="51">
        <f t="shared" si="45"/>
        <v>51.2</v>
      </c>
      <c r="L40" s="3" t="b">
        <f>C40='2015-16 PL Price List'!C33</f>
        <v>1</v>
      </c>
      <c r="M40" s="3" t="b">
        <f>G40='2015-16 PL Price List'!E33</f>
        <v>1</v>
      </c>
      <c r="O40" s="3" t="b">
        <f>D40='2016-17 PL Price List'!C33</f>
        <v>1</v>
      </c>
      <c r="P40" s="3" t="b">
        <f>H40='2016-17 PL Price List'!E33</f>
        <v>1</v>
      </c>
      <c r="R40" s="3" t="b">
        <f>E40='2017-18 PL Price List'!C33</f>
        <v>1</v>
      </c>
      <c r="S40" s="3" t="b">
        <f>I40='2017-18 PL Price List'!E33</f>
        <v>1</v>
      </c>
      <c r="U40" s="3" t="b">
        <f>F40='2018-19 PL Price List'!C33</f>
        <v>1</v>
      </c>
      <c r="V40" s="3" t="b">
        <f>J40='2018-19 PL Price List'!E33</f>
        <v>1</v>
      </c>
      <c r="X40" s="3" t="b">
        <f>C40='Price Cap - Class 1 &amp; 2'!C34</f>
        <v>1</v>
      </c>
      <c r="Y40" s="61" t="b">
        <f>G40='Price Cap - Class 1 &amp; 2'!D34</f>
        <v>1</v>
      </c>
    </row>
    <row r="41" spans="2:25" x14ac:dyDescent="0.2">
      <c r="B41" s="56" t="s">
        <v>37</v>
      </c>
      <c r="C41" s="57">
        <f>'Price Cap - Class 1 &amp; 2'!C35</f>
        <v>51.02</v>
      </c>
      <c r="D41" s="58">
        <f t="shared" ref="D41:F41" si="46">ROUND(C41*(1+D$9)*(1-D$10),2)</f>
        <v>51.79</v>
      </c>
      <c r="E41" s="58">
        <f t="shared" si="46"/>
        <v>52.45</v>
      </c>
      <c r="F41" s="59">
        <f t="shared" si="46"/>
        <v>53.47</v>
      </c>
      <c r="G41" s="57">
        <f>'Price Cap - Class 1 &amp; 2'!D35</f>
        <v>49.09</v>
      </c>
      <c r="H41" s="58">
        <f t="shared" ref="H41:J41" si="47">ROUND(G41*(1+D$9)*(1-D$10),2)</f>
        <v>49.83</v>
      </c>
      <c r="I41" s="58">
        <f t="shared" si="47"/>
        <v>50.47</v>
      </c>
      <c r="J41" s="59">
        <f t="shared" si="47"/>
        <v>51.45</v>
      </c>
      <c r="L41" s="3" t="b">
        <f>C41='2015-16 PL Price List'!C34</f>
        <v>1</v>
      </c>
      <c r="M41" s="3" t="b">
        <f>G41='2015-16 PL Price List'!E34</f>
        <v>1</v>
      </c>
      <c r="O41" s="3" t="b">
        <f>D41='2016-17 PL Price List'!C34</f>
        <v>1</v>
      </c>
      <c r="P41" s="3" t="b">
        <f>H41='2016-17 PL Price List'!E34</f>
        <v>1</v>
      </c>
      <c r="R41" s="3" t="b">
        <f>E41='2017-18 PL Price List'!C34</f>
        <v>1</v>
      </c>
      <c r="S41" s="3" t="b">
        <f>I41='2017-18 PL Price List'!E34</f>
        <v>1</v>
      </c>
      <c r="U41" s="3" t="b">
        <f>F41='2018-19 PL Price List'!C34</f>
        <v>1</v>
      </c>
      <c r="V41" s="3" t="b">
        <f>J41='2018-19 PL Price List'!E34</f>
        <v>1</v>
      </c>
      <c r="X41" s="3" t="b">
        <f>C41='Price Cap - Class 1 &amp; 2'!C35</f>
        <v>1</v>
      </c>
      <c r="Y41" s="61" t="b">
        <f>G41='Price Cap - Class 1 &amp; 2'!D35</f>
        <v>1</v>
      </c>
    </row>
    <row r="42" spans="2:25" x14ac:dyDescent="0.2">
      <c r="B42" s="48" t="s">
        <v>38</v>
      </c>
      <c r="C42" s="49">
        <f>'Price Cap - Class 1 &amp; 2'!C36</f>
        <v>62.39</v>
      </c>
      <c r="D42" s="50">
        <f t="shared" ref="D42:F42" si="48">ROUND(C42*(1+D$9)*(1-D$10),2)</f>
        <v>63.33</v>
      </c>
      <c r="E42" s="50">
        <f t="shared" si="48"/>
        <v>64.14</v>
      </c>
      <c r="F42" s="51">
        <f t="shared" si="48"/>
        <v>65.39</v>
      </c>
      <c r="G42" s="49">
        <f>'Price Cap - Class 1 &amp; 2'!D36</f>
        <v>51.55</v>
      </c>
      <c r="H42" s="50">
        <f t="shared" ref="H42:J42" si="49">ROUND(G42*(1+D$9)*(1-D$10),2)</f>
        <v>52.33</v>
      </c>
      <c r="I42" s="50">
        <f t="shared" si="49"/>
        <v>53</v>
      </c>
      <c r="J42" s="51">
        <f t="shared" si="49"/>
        <v>54.03</v>
      </c>
      <c r="L42" s="3" t="b">
        <f>C42='2015-16 PL Price List'!C35</f>
        <v>1</v>
      </c>
      <c r="M42" s="3" t="b">
        <f>G42='2015-16 PL Price List'!E35</f>
        <v>1</v>
      </c>
      <c r="O42" s="3" t="b">
        <f>D42='2016-17 PL Price List'!C35</f>
        <v>1</v>
      </c>
      <c r="P42" s="3" t="b">
        <f>H42='2016-17 PL Price List'!E35</f>
        <v>1</v>
      </c>
      <c r="R42" s="3" t="b">
        <f>E42='2017-18 PL Price List'!C35</f>
        <v>1</v>
      </c>
      <c r="S42" s="3" t="b">
        <f>I42='2017-18 PL Price List'!E35</f>
        <v>1</v>
      </c>
      <c r="U42" s="3" t="b">
        <f>F42='2018-19 PL Price List'!C35</f>
        <v>1</v>
      </c>
      <c r="V42" s="3" t="b">
        <f>J42='2018-19 PL Price List'!E35</f>
        <v>1</v>
      </c>
      <c r="X42" s="3" t="b">
        <f>C42='Price Cap - Class 1 &amp; 2'!C36</f>
        <v>1</v>
      </c>
      <c r="Y42" s="61" t="b">
        <f>G42='Price Cap - Class 1 &amp; 2'!D36</f>
        <v>1</v>
      </c>
    </row>
    <row r="43" spans="2:25" x14ac:dyDescent="0.2">
      <c r="B43" s="56" t="s">
        <v>39</v>
      </c>
      <c r="C43" s="57">
        <f>'Price Cap - Class 1 &amp; 2'!C37</f>
        <v>56.47</v>
      </c>
      <c r="D43" s="58">
        <f t="shared" ref="D43:F43" si="50">ROUND(C43*(1+D$9)*(1-D$10),2)</f>
        <v>57.32</v>
      </c>
      <c r="E43" s="58">
        <f t="shared" si="50"/>
        <v>58.05</v>
      </c>
      <c r="F43" s="59">
        <f t="shared" si="50"/>
        <v>59.18</v>
      </c>
      <c r="G43" s="57">
        <f>'Price Cap - Class 1 &amp; 2'!D37</f>
        <v>56.47</v>
      </c>
      <c r="H43" s="58">
        <f t="shared" ref="H43:J43" si="51">ROUND(G43*(1+D$9)*(1-D$10),2)</f>
        <v>57.32</v>
      </c>
      <c r="I43" s="58">
        <f t="shared" si="51"/>
        <v>58.05</v>
      </c>
      <c r="J43" s="59">
        <f t="shared" si="51"/>
        <v>59.18</v>
      </c>
      <c r="L43" s="3" t="b">
        <f>C43='2015-16 PL Price List'!C36</f>
        <v>1</v>
      </c>
      <c r="M43" s="3" t="b">
        <f>G43='2015-16 PL Price List'!E36</f>
        <v>1</v>
      </c>
      <c r="O43" s="3" t="b">
        <f>D43='2016-17 PL Price List'!C36</f>
        <v>1</v>
      </c>
      <c r="P43" s="3" t="b">
        <f>H43='2016-17 PL Price List'!E36</f>
        <v>1</v>
      </c>
      <c r="R43" s="3" t="b">
        <f>E43='2017-18 PL Price List'!C36</f>
        <v>1</v>
      </c>
      <c r="S43" s="3" t="b">
        <f>I43='2017-18 PL Price List'!E36</f>
        <v>1</v>
      </c>
      <c r="U43" s="3" t="b">
        <f>F43='2018-19 PL Price List'!C36</f>
        <v>1</v>
      </c>
      <c r="V43" s="3" t="b">
        <f>J43='2018-19 PL Price List'!E36</f>
        <v>1</v>
      </c>
      <c r="X43" s="3" t="b">
        <f>C43='Price Cap - Class 1 &amp; 2'!C37</f>
        <v>1</v>
      </c>
      <c r="Y43" s="61" t="b">
        <f>G43='Price Cap - Class 1 &amp; 2'!D37</f>
        <v>1</v>
      </c>
    </row>
    <row r="44" spans="2:25" x14ac:dyDescent="0.2">
      <c r="B44" s="48" t="s">
        <v>40</v>
      </c>
      <c r="C44" s="49">
        <f>'Price Cap - Class 1 &amp; 2'!C38</f>
        <v>46.63</v>
      </c>
      <c r="D44" s="50">
        <f t="shared" ref="D44:F44" si="52">ROUND(C44*(1+D$9)*(1-D$10),2)</f>
        <v>47.33</v>
      </c>
      <c r="E44" s="50">
        <f t="shared" si="52"/>
        <v>47.94</v>
      </c>
      <c r="F44" s="51">
        <f t="shared" si="52"/>
        <v>48.87</v>
      </c>
      <c r="G44" s="49">
        <f>'Price Cap - Class 1 &amp; 2'!D38</f>
        <v>46.63</v>
      </c>
      <c r="H44" s="50">
        <f t="shared" ref="H44:J44" si="53">ROUND(G44*(1+D$9)*(1-D$10),2)</f>
        <v>47.33</v>
      </c>
      <c r="I44" s="50">
        <f t="shared" si="53"/>
        <v>47.94</v>
      </c>
      <c r="J44" s="51">
        <f t="shared" si="53"/>
        <v>48.87</v>
      </c>
      <c r="L44" s="3" t="b">
        <f>C44='2015-16 PL Price List'!C37</f>
        <v>1</v>
      </c>
      <c r="M44" s="3" t="b">
        <f>G44='2015-16 PL Price List'!E37</f>
        <v>1</v>
      </c>
      <c r="O44" s="3" t="b">
        <f>D44='2016-17 PL Price List'!C37</f>
        <v>1</v>
      </c>
      <c r="P44" s="3" t="b">
        <f>H44='2016-17 PL Price List'!E37</f>
        <v>1</v>
      </c>
      <c r="R44" s="3" t="b">
        <f>E44='2017-18 PL Price List'!C37</f>
        <v>1</v>
      </c>
      <c r="S44" s="3" t="b">
        <f>I44='2017-18 PL Price List'!E37</f>
        <v>1</v>
      </c>
      <c r="U44" s="3" t="b">
        <f>F44='2018-19 PL Price List'!C37</f>
        <v>1</v>
      </c>
      <c r="V44" s="3" t="b">
        <f>J44='2018-19 PL Price List'!E37</f>
        <v>1</v>
      </c>
      <c r="X44" s="3" t="b">
        <f>C44='Price Cap - Class 1 &amp; 2'!C38</f>
        <v>1</v>
      </c>
      <c r="Y44" s="61" t="b">
        <f>G44='Price Cap - Class 1 &amp; 2'!D38</f>
        <v>1</v>
      </c>
    </row>
    <row r="45" spans="2:25" x14ac:dyDescent="0.2">
      <c r="B45" s="56" t="s">
        <v>41</v>
      </c>
      <c r="C45" s="57">
        <f>'Price Cap - Class 1 &amp; 2'!C39</f>
        <v>46.63</v>
      </c>
      <c r="D45" s="58">
        <f t="shared" ref="D45:F45" si="54">ROUND(C45*(1+D$9)*(1-D$10),2)</f>
        <v>47.33</v>
      </c>
      <c r="E45" s="58">
        <f t="shared" si="54"/>
        <v>47.94</v>
      </c>
      <c r="F45" s="59">
        <f t="shared" si="54"/>
        <v>48.87</v>
      </c>
      <c r="G45" s="57">
        <f>'Price Cap - Class 1 &amp; 2'!D39</f>
        <v>46.63</v>
      </c>
      <c r="H45" s="58">
        <f t="shared" ref="H45:J45" si="55">ROUND(G45*(1+D$9)*(1-D$10),2)</f>
        <v>47.33</v>
      </c>
      <c r="I45" s="58">
        <f t="shared" si="55"/>
        <v>47.94</v>
      </c>
      <c r="J45" s="59">
        <f t="shared" si="55"/>
        <v>48.87</v>
      </c>
      <c r="L45" s="3" t="b">
        <f>C45='2015-16 PL Price List'!C38</f>
        <v>1</v>
      </c>
      <c r="M45" s="3" t="b">
        <f>G45='2015-16 PL Price List'!E38</f>
        <v>1</v>
      </c>
      <c r="O45" s="3" t="b">
        <f>D45='2016-17 PL Price List'!C38</f>
        <v>1</v>
      </c>
      <c r="P45" s="3" t="b">
        <f>H45='2016-17 PL Price List'!E38</f>
        <v>1</v>
      </c>
      <c r="R45" s="3" t="b">
        <f>E45='2017-18 PL Price List'!C38</f>
        <v>1</v>
      </c>
      <c r="S45" s="3" t="b">
        <f>I45='2017-18 PL Price List'!E38</f>
        <v>1</v>
      </c>
      <c r="U45" s="3" t="b">
        <f>F45='2018-19 PL Price List'!C38</f>
        <v>1</v>
      </c>
      <c r="V45" s="3" t="b">
        <f>J45='2018-19 PL Price List'!E38</f>
        <v>1</v>
      </c>
      <c r="X45" s="3" t="b">
        <f>C45='Price Cap - Class 1 &amp; 2'!C39</f>
        <v>1</v>
      </c>
      <c r="Y45" s="61" t="b">
        <f>G45='Price Cap - Class 1 &amp; 2'!D39</f>
        <v>1</v>
      </c>
    </row>
    <row r="46" spans="2:25" x14ac:dyDescent="0.2">
      <c r="B46" s="48" t="s">
        <v>42</v>
      </c>
      <c r="C46" s="49">
        <f>'Price Cap - Class 1 &amp; 2'!C40</f>
        <v>46.65</v>
      </c>
      <c r="D46" s="50">
        <f t="shared" ref="D46:F46" si="56">ROUND(C46*(1+D$9)*(1-D$10),2)</f>
        <v>47.35</v>
      </c>
      <c r="E46" s="50">
        <f t="shared" si="56"/>
        <v>47.96</v>
      </c>
      <c r="F46" s="51">
        <f t="shared" si="56"/>
        <v>48.9</v>
      </c>
      <c r="G46" s="49">
        <f>'Price Cap - Class 1 &amp; 2'!D40</f>
        <v>46.63</v>
      </c>
      <c r="H46" s="50">
        <f t="shared" ref="H46:J46" si="57">ROUND(G46*(1+D$9)*(1-D$10),2)</f>
        <v>47.33</v>
      </c>
      <c r="I46" s="50">
        <f t="shared" si="57"/>
        <v>47.94</v>
      </c>
      <c r="J46" s="51">
        <f t="shared" si="57"/>
        <v>48.87</v>
      </c>
      <c r="L46" s="3" t="b">
        <f>C46='2015-16 PL Price List'!C39</f>
        <v>1</v>
      </c>
      <c r="M46" s="3" t="b">
        <f>G46='2015-16 PL Price List'!E39</f>
        <v>1</v>
      </c>
      <c r="O46" s="3" t="b">
        <f>D46='2016-17 PL Price List'!C39</f>
        <v>1</v>
      </c>
      <c r="P46" s="3" t="b">
        <f>H46='2016-17 PL Price List'!E39</f>
        <v>1</v>
      </c>
      <c r="R46" s="3" t="b">
        <f>E46='2017-18 PL Price List'!C39</f>
        <v>1</v>
      </c>
      <c r="S46" s="3" t="b">
        <f>I46='2017-18 PL Price List'!E39</f>
        <v>1</v>
      </c>
      <c r="U46" s="3" t="b">
        <f>F46='2018-19 PL Price List'!C39</f>
        <v>1</v>
      </c>
      <c r="V46" s="3" t="b">
        <f>J46='2018-19 PL Price List'!E39</f>
        <v>1</v>
      </c>
      <c r="X46" s="3" t="b">
        <f>C46='Price Cap - Class 1 &amp; 2'!C40</f>
        <v>1</v>
      </c>
      <c r="Y46" s="61" t="b">
        <f>G46='Price Cap - Class 1 &amp; 2'!D40</f>
        <v>1</v>
      </c>
    </row>
    <row r="47" spans="2:25" x14ac:dyDescent="0.2">
      <c r="B47" s="56" t="s">
        <v>43</v>
      </c>
      <c r="C47" s="57">
        <f>'Price Cap - Class 1 &amp; 2'!C41</f>
        <v>57.25</v>
      </c>
      <c r="D47" s="58">
        <f t="shared" ref="D47:F47" si="58">ROUND(C47*(1+D$9)*(1-D$10),2)</f>
        <v>58.11</v>
      </c>
      <c r="E47" s="58">
        <f t="shared" si="58"/>
        <v>58.85</v>
      </c>
      <c r="F47" s="59">
        <f t="shared" si="58"/>
        <v>60</v>
      </c>
      <c r="G47" s="57">
        <f>'Price Cap - Class 1 &amp; 2'!D41</f>
        <v>56.3</v>
      </c>
      <c r="H47" s="58">
        <f t="shared" ref="H47:J47" si="59">ROUND(G47*(1+D$9)*(1-D$10),2)</f>
        <v>57.15</v>
      </c>
      <c r="I47" s="58">
        <f t="shared" si="59"/>
        <v>57.88</v>
      </c>
      <c r="J47" s="59">
        <f t="shared" si="59"/>
        <v>59.01</v>
      </c>
      <c r="L47" s="3" t="b">
        <f>C47='2015-16 PL Price List'!C40</f>
        <v>1</v>
      </c>
      <c r="M47" s="3" t="b">
        <f>G47='2015-16 PL Price List'!E40</f>
        <v>1</v>
      </c>
      <c r="O47" s="3" t="b">
        <f>D47='2016-17 PL Price List'!C40</f>
        <v>1</v>
      </c>
      <c r="P47" s="3" t="b">
        <f>H47='2016-17 PL Price List'!E40</f>
        <v>1</v>
      </c>
      <c r="R47" s="3" t="b">
        <f>E47='2017-18 PL Price List'!C40</f>
        <v>1</v>
      </c>
      <c r="S47" s="3" t="b">
        <f>I47='2017-18 PL Price List'!E40</f>
        <v>1</v>
      </c>
      <c r="U47" s="3" t="b">
        <f>F47='2018-19 PL Price List'!C40</f>
        <v>1</v>
      </c>
      <c r="V47" s="3" t="b">
        <f>J47='2018-19 PL Price List'!E40</f>
        <v>1</v>
      </c>
      <c r="X47" s="3" t="b">
        <f>C47='Price Cap - Class 1 &amp; 2'!C41</f>
        <v>1</v>
      </c>
      <c r="Y47" s="61" t="b">
        <f>G47='Price Cap - Class 1 &amp; 2'!D41</f>
        <v>1</v>
      </c>
    </row>
    <row r="48" spans="2:25" x14ac:dyDescent="0.2">
      <c r="B48" s="48" t="s">
        <v>44</v>
      </c>
      <c r="C48" s="49">
        <f>'Price Cap - Class 1 &amp; 2'!C42</f>
        <v>65.540000000000006</v>
      </c>
      <c r="D48" s="50">
        <f t="shared" ref="D48:F48" si="60">ROUND(C48*(1+D$9)*(1-D$10),2)</f>
        <v>66.53</v>
      </c>
      <c r="E48" s="50">
        <f t="shared" si="60"/>
        <v>67.38</v>
      </c>
      <c r="F48" s="51">
        <f t="shared" si="60"/>
        <v>68.69</v>
      </c>
      <c r="G48" s="49">
        <f>'Price Cap - Class 1 &amp; 2'!D42</f>
        <v>63.15</v>
      </c>
      <c r="H48" s="50">
        <f t="shared" ref="H48:J48" si="61">ROUND(G48*(1+D$9)*(1-D$10),2)</f>
        <v>64.099999999999994</v>
      </c>
      <c r="I48" s="50">
        <f t="shared" si="61"/>
        <v>64.92</v>
      </c>
      <c r="J48" s="51">
        <f t="shared" si="61"/>
        <v>66.19</v>
      </c>
      <c r="L48" s="3" t="b">
        <f>C48='2015-16 PL Price List'!C41</f>
        <v>1</v>
      </c>
      <c r="M48" s="3" t="b">
        <f>G48='2015-16 PL Price List'!E41</f>
        <v>1</v>
      </c>
      <c r="O48" s="3" t="b">
        <f>D48='2016-17 PL Price List'!C41</f>
        <v>1</v>
      </c>
      <c r="P48" s="3" t="b">
        <f>H48='2016-17 PL Price List'!E41</f>
        <v>1</v>
      </c>
      <c r="R48" s="3" t="b">
        <f>E48='2017-18 PL Price List'!C41</f>
        <v>1</v>
      </c>
      <c r="S48" s="3" t="b">
        <f>I48='2017-18 PL Price List'!E41</f>
        <v>1</v>
      </c>
      <c r="U48" s="3" t="b">
        <f>F48='2018-19 PL Price List'!C41</f>
        <v>1</v>
      </c>
      <c r="V48" s="3" t="b">
        <f>J48='2018-19 PL Price List'!E41</f>
        <v>1</v>
      </c>
      <c r="X48" s="3" t="b">
        <f>C48='Price Cap - Class 1 &amp; 2'!C42</f>
        <v>1</v>
      </c>
      <c r="Y48" s="61" t="b">
        <f>G48='Price Cap - Class 1 &amp; 2'!D42</f>
        <v>1</v>
      </c>
    </row>
    <row r="49" spans="2:25" x14ac:dyDescent="0.2">
      <c r="B49" s="56" t="s">
        <v>45</v>
      </c>
      <c r="C49" s="57">
        <f>'Price Cap - Class 1 &amp; 2'!C43</f>
        <v>57.78</v>
      </c>
      <c r="D49" s="58">
        <f t="shared" ref="D49:F49" si="62">ROUND(C49*(1+D$9)*(1-D$10),2)</f>
        <v>58.65</v>
      </c>
      <c r="E49" s="58">
        <f t="shared" si="62"/>
        <v>59.4</v>
      </c>
      <c r="F49" s="59">
        <f t="shared" si="62"/>
        <v>60.56</v>
      </c>
      <c r="G49" s="57">
        <f>'Price Cap - Class 1 &amp; 2'!D43</f>
        <v>52.05</v>
      </c>
      <c r="H49" s="58">
        <f t="shared" ref="H49:J49" si="63">ROUND(G49*(1+D$9)*(1-D$10),2)</f>
        <v>52.84</v>
      </c>
      <c r="I49" s="58">
        <f t="shared" si="63"/>
        <v>53.52</v>
      </c>
      <c r="J49" s="59">
        <f t="shared" si="63"/>
        <v>54.56</v>
      </c>
      <c r="L49" s="3" t="b">
        <f>C49='2015-16 PL Price List'!C42</f>
        <v>1</v>
      </c>
      <c r="M49" s="3" t="b">
        <f>G49='2015-16 PL Price List'!E42</f>
        <v>1</v>
      </c>
      <c r="O49" s="3" t="b">
        <f>D49='2016-17 PL Price List'!C42</f>
        <v>1</v>
      </c>
      <c r="P49" s="3" t="b">
        <f>H49='2016-17 PL Price List'!E42</f>
        <v>1</v>
      </c>
      <c r="R49" s="3" t="b">
        <f>E49='2017-18 PL Price List'!C42</f>
        <v>1</v>
      </c>
      <c r="S49" s="3" t="b">
        <f>I49='2017-18 PL Price List'!E42</f>
        <v>1</v>
      </c>
      <c r="U49" s="3" t="b">
        <f>F49='2018-19 PL Price List'!C42</f>
        <v>1</v>
      </c>
      <c r="V49" s="3" t="b">
        <f>J49='2018-19 PL Price List'!E42</f>
        <v>1</v>
      </c>
      <c r="X49" s="3" t="b">
        <f>C49='Price Cap - Class 1 &amp; 2'!C43</f>
        <v>1</v>
      </c>
      <c r="Y49" s="61" t="b">
        <f>G49='Price Cap - Class 1 &amp; 2'!D43</f>
        <v>1</v>
      </c>
    </row>
    <row r="50" spans="2:25" x14ac:dyDescent="0.2">
      <c r="B50" s="48" t="s">
        <v>46</v>
      </c>
      <c r="C50" s="49">
        <f>'Price Cap - Class 1 &amp; 2'!C44</f>
        <v>73.16</v>
      </c>
      <c r="D50" s="50">
        <f t="shared" ref="D50:F50" si="64">ROUND(C50*(1+D$9)*(1-D$10),2)</f>
        <v>74.260000000000005</v>
      </c>
      <c r="E50" s="50">
        <f t="shared" si="64"/>
        <v>75.209999999999994</v>
      </c>
      <c r="F50" s="51">
        <f t="shared" si="64"/>
        <v>76.680000000000007</v>
      </c>
      <c r="G50" s="49">
        <f>'Price Cap - Class 1 &amp; 2'!D44</f>
        <v>57.46</v>
      </c>
      <c r="H50" s="50">
        <f t="shared" ref="H50:J50" si="65">ROUND(G50*(1+D$9)*(1-D$10),2)</f>
        <v>58.33</v>
      </c>
      <c r="I50" s="50">
        <f t="shared" si="65"/>
        <v>59.08</v>
      </c>
      <c r="J50" s="51">
        <f t="shared" si="65"/>
        <v>60.23</v>
      </c>
      <c r="L50" s="3" t="b">
        <f>C50='2015-16 PL Price List'!C43</f>
        <v>1</v>
      </c>
      <c r="M50" s="3" t="b">
        <f>G50='2015-16 PL Price List'!E43</f>
        <v>1</v>
      </c>
      <c r="O50" s="3" t="b">
        <f>D50='2016-17 PL Price List'!C43</f>
        <v>1</v>
      </c>
      <c r="P50" s="3" t="b">
        <f>H50='2016-17 PL Price List'!E43</f>
        <v>1</v>
      </c>
      <c r="R50" s="3" t="b">
        <f>E50='2017-18 PL Price List'!C43</f>
        <v>1</v>
      </c>
      <c r="S50" s="3" t="b">
        <f>I50='2017-18 PL Price List'!E43</f>
        <v>1</v>
      </c>
      <c r="U50" s="3" t="b">
        <f>F50='2018-19 PL Price List'!C43</f>
        <v>1</v>
      </c>
      <c r="V50" s="3" t="b">
        <f>J50='2018-19 PL Price List'!E43</f>
        <v>1</v>
      </c>
      <c r="X50" s="3" t="b">
        <f>C50='Price Cap - Class 1 &amp; 2'!C44</f>
        <v>1</v>
      </c>
      <c r="Y50" s="61" t="b">
        <f>G50='Price Cap - Class 1 &amp; 2'!D44</f>
        <v>1</v>
      </c>
    </row>
    <row r="51" spans="2:25" x14ac:dyDescent="0.2">
      <c r="B51" s="56" t="s">
        <v>47</v>
      </c>
      <c r="C51" s="57">
        <f>'Price Cap - Class 1 &amp; 2'!C45</f>
        <v>49.43</v>
      </c>
      <c r="D51" s="58">
        <f t="shared" ref="D51:F51" si="66">ROUND(C51*(1+D$9)*(1-D$10),2)</f>
        <v>50.18</v>
      </c>
      <c r="E51" s="58">
        <f t="shared" si="66"/>
        <v>50.82</v>
      </c>
      <c r="F51" s="59">
        <f t="shared" si="66"/>
        <v>51.81</v>
      </c>
      <c r="G51" s="57">
        <f>'Price Cap - Class 1 &amp; 2'!D45</f>
        <v>49.09</v>
      </c>
      <c r="H51" s="58">
        <f t="shared" ref="H51:J51" si="67">ROUND(G51*(1+D$9)*(1-D$10),2)</f>
        <v>49.83</v>
      </c>
      <c r="I51" s="58">
        <f t="shared" si="67"/>
        <v>50.47</v>
      </c>
      <c r="J51" s="59">
        <f t="shared" si="67"/>
        <v>51.45</v>
      </c>
      <c r="L51" s="3" t="b">
        <f>C51='2015-16 PL Price List'!C44</f>
        <v>1</v>
      </c>
      <c r="M51" s="3" t="b">
        <f>G51='2015-16 PL Price List'!E44</f>
        <v>1</v>
      </c>
      <c r="O51" s="3" t="b">
        <f>D51='2016-17 PL Price List'!C44</f>
        <v>1</v>
      </c>
      <c r="P51" s="3" t="b">
        <f>H51='2016-17 PL Price List'!E44</f>
        <v>1</v>
      </c>
      <c r="R51" s="3" t="b">
        <f>E51='2017-18 PL Price List'!C44</f>
        <v>1</v>
      </c>
      <c r="S51" s="3" t="b">
        <f>I51='2017-18 PL Price List'!E44</f>
        <v>1</v>
      </c>
      <c r="U51" s="3" t="b">
        <f>F51='2018-19 PL Price List'!C44</f>
        <v>1</v>
      </c>
      <c r="V51" s="3" t="b">
        <f>J51='2018-19 PL Price List'!E44</f>
        <v>1</v>
      </c>
      <c r="X51" s="3" t="b">
        <f>C51='Price Cap - Class 1 &amp; 2'!C45</f>
        <v>1</v>
      </c>
      <c r="Y51" s="61" t="b">
        <f>G51='Price Cap - Class 1 &amp; 2'!D45</f>
        <v>1</v>
      </c>
    </row>
    <row r="52" spans="2:25" x14ac:dyDescent="0.2">
      <c r="B52" s="48" t="s">
        <v>48</v>
      </c>
      <c r="C52" s="49">
        <f>'Price Cap - Class 1 &amp; 2'!C46</f>
        <v>72.260000000000005</v>
      </c>
      <c r="D52" s="50">
        <f t="shared" ref="D52:F52" si="68">ROUND(C52*(1+D$9)*(1-D$10),2)</f>
        <v>73.349999999999994</v>
      </c>
      <c r="E52" s="50">
        <f t="shared" si="68"/>
        <v>74.290000000000006</v>
      </c>
      <c r="F52" s="51">
        <f t="shared" si="68"/>
        <v>75.739999999999995</v>
      </c>
      <c r="G52" s="49">
        <f>'Price Cap - Class 1 &amp; 2'!D46</f>
        <v>51.55</v>
      </c>
      <c r="H52" s="50">
        <f t="shared" ref="H52:J52" si="69">ROUND(G52*(1+D$9)*(1-D$10),2)</f>
        <v>52.33</v>
      </c>
      <c r="I52" s="50">
        <f t="shared" si="69"/>
        <v>53</v>
      </c>
      <c r="J52" s="51">
        <f t="shared" si="69"/>
        <v>54.03</v>
      </c>
      <c r="L52" s="3" t="b">
        <f>C52='2015-16 PL Price List'!C45</f>
        <v>1</v>
      </c>
      <c r="M52" s="3" t="b">
        <f>G52='2015-16 PL Price List'!E45</f>
        <v>1</v>
      </c>
      <c r="O52" s="3" t="b">
        <f>D52='2016-17 PL Price List'!C45</f>
        <v>1</v>
      </c>
      <c r="P52" s="3" t="b">
        <f>H52='2016-17 PL Price List'!E45</f>
        <v>1</v>
      </c>
      <c r="R52" s="3" t="b">
        <f>E52='2017-18 PL Price List'!C45</f>
        <v>1</v>
      </c>
      <c r="S52" s="3" t="b">
        <f>I52='2017-18 PL Price List'!E45</f>
        <v>1</v>
      </c>
      <c r="U52" s="3" t="b">
        <f>F52='2018-19 PL Price List'!C45</f>
        <v>1</v>
      </c>
      <c r="V52" s="3" t="b">
        <f>J52='2018-19 PL Price List'!E45</f>
        <v>1</v>
      </c>
      <c r="X52" s="3" t="b">
        <f>C52='Price Cap - Class 1 &amp; 2'!C46</f>
        <v>1</v>
      </c>
      <c r="Y52" s="61" t="b">
        <f>G52='Price Cap - Class 1 &amp; 2'!D46</f>
        <v>1</v>
      </c>
    </row>
    <row r="53" spans="2:25" x14ac:dyDescent="0.2">
      <c r="B53" s="56" t="s">
        <v>49</v>
      </c>
      <c r="C53" s="57">
        <f>'Price Cap - Class 1 &amp; 2'!C47</f>
        <v>48.78</v>
      </c>
      <c r="D53" s="58">
        <f t="shared" ref="D53:F53" si="70">ROUND(C53*(1+D$9)*(1-D$10),2)</f>
        <v>49.52</v>
      </c>
      <c r="E53" s="58">
        <f t="shared" si="70"/>
        <v>50.15</v>
      </c>
      <c r="F53" s="59">
        <f t="shared" si="70"/>
        <v>51.13</v>
      </c>
      <c r="G53" s="57">
        <f>'Price Cap - Class 1 &amp; 2'!D47</f>
        <v>49.09</v>
      </c>
      <c r="H53" s="58">
        <f t="shared" ref="H53:J53" si="71">ROUND(G53*(1+D$9)*(1-D$10),2)</f>
        <v>49.83</v>
      </c>
      <c r="I53" s="58">
        <f t="shared" si="71"/>
        <v>50.47</v>
      </c>
      <c r="J53" s="59">
        <f t="shared" si="71"/>
        <v>51.45</v>
      </c>
      <c r="L53" s="3" t="b">
        <f>C53='2015-16 PL Price List'!C46</f>
        <v>1</v>
      </c>
      <c r="M53" s="3" t="b">
        <f>G53='2015-16 PL Price List'!E46</f>
        <v>1</v>
      </c>
      <c r="O53" s="3" t="b">
        <f>D53='2016-17 PL Price List'!C46</f>
        <v>1</v>
      </c>
      <c r="P53" s="3" t="b">
        <f>H53='2016-17 PL Price List'!E46</f>
        <v>1</v>
      </c>
      <c r="R53" s="3" t="b">
        <f>E53='2017-18 PL Price List'!C46</f>
        <v>1</v>
      </c>
      <c r="S53" s="3" t="b">
        <f>I53='2017-18 PL Price List'!E46</f>
        <v>1</v>
      </c>
      <c r="U53" s="3" t="b">
        <f>F53='2018-19 PL Price List'!C46</f>
        <v>1</v>
      </c>
      <c r="V53" s="3" t="b">
        <f>J53='2018-19 PL Price List'!E46</f>
        <v>1</v>
      </c>
      <c r="X53" s="3" t="b">
        <f>C53='Price Cap - Class 1 &amp; 2'!C47</f>
        <v>1</v>
      </c>
      <c r="Y53" s="61" t="b">
        <f>G53='Price Cap - Class 1 &amp; 2'!D47</f>
        <v>1</v>
      </c>
    </row>
    <row r="54" spans="2:25" x14ac:dyDescent="0.2">
      <c r="B54" s="48" t="s">
        <v>50</v>
      </c>
      <c r="C54" s="49">
        <f>'Price Cap - Class 1 &amp; 2'!C48</f>
        <v>71.38</v>
      </c>
      <c r="D54" s="50">
        <f t="shared" ref="D54:F54" si="72">ROUND(C54*(1+D$9)*(1-D$10),2)</f>
        <v>72.459999999999994</v>
      </c>
      <c r="E54" s="50">
        <f t="shared" si="72"/>
        <v>73.39</v>
      </c>
      <c r="F54" s="51">
        <f t="shared" si="72"/>
        <v>74.819999999999993</v>
      </c>
      <c r="G54" s="49">
        <f>'Price Cap - Class 1 &amp; 2'!D48</f>
        <v>49.09</v>
      </c>
      <c r="H54" s="50">
        <f t="shared" ref="H54:J54" si="73">ROUND(G54*(1+D$9)*(1-D$10),2)</f>
        <v>49.83</v>
      </c>
      <c r="I54" s="50">
        <f t="shared" si="73"/>
        <v>50.47</v>
      </c>
      <c r="J54" s="51">
        <f t="shared" si="73"/>
        <v>51.45</v>
      </c>
      <c r="L54" s="3" t="b">
        <f>C54='2015-16 PL Price List'!C47</f>
        <v>1</v>
      </c>
      <c r="M54" s="3" t="b">
        <f>G54='2015-16 PL Price List'!E47</f>
        <v>1</v>
      </c>
      <c r="O54" s="3" t="b">
        <f>D54='2016-17 PL Price List'!C47</f>
        <v>1</v>
      </c>
      <c r="P54" s="3" t="b">
        <f>H54='2016-17 PL Price List'!E47</f>
        <v>1</v>
      </c>
      <c r="R54" s="3" t="b">
        <f>E54='2017-18 PL Price List'!C47</f>
        <v>1</v>
      </c>
      <c r="S54" s="3" t="b">
        <f>I54='2017-18 PL Price List'!E47</f>
        <v>1</v>
      </c>
      <c r="U54" s="3" t="b">
        <f>F54='2018-19 PL Price List'!C47</f>
        <v>1</v>
      </c>
      <c r="V54" s="3" t="b">
        <f>J54='2018-19 PL Price List'!E47</f>
        <v>1</v>
      </c>
      <c r="X54" s="3" t="b">
        <f>C54='Price Cap - Class 1 &amp; 2'!C48</f>
        <v>1</v>
      </c>
      <c r="Y54" s="61" t="b">
        <f>G54='Price Cap - Class 1 &amp; 2'!D48</f>
        <v>1</v>
      </c>
    </row>
    <row r="55" spans="2:25" x14ac:dyDescent="0.2">
      <c r="B55" s="56" t="s">
        <v>51</v>
      </c>
      <c r="C55" s="57">
        <f>'Price Cap - Class 1 &amp; 2'!C49</f>
        <v>12.81</v>
      </c>
      <c r="D55" s="58">
        <f t="shared" ref="D55:F55" si="74">ROUND(C55*(1+D$9)*(1-D$10),2)</f>
        <v>13</v>
      </c>
      <c r="E55" s="58">
        <f t="shared" si="74"/>
        <v>13.17</v>
      </c>
      <c r="F55" s="59">
        <f t="shared" si="74"/>
        <v>13.43</v>
      </c>
      <c r="G55" s="57">
        <f>'Price Cap - Class 1 &amp; 2'!D49</f>
        <v>11.66</v>
      </c>
      <c r="H55" s="58">
        <f t="shared" ref="H55:J55" si="75">ROUND(G55*(1+D$9)*(1-D$10),2)</f>
        <v>11.84</v>
      </c>
      <c r="I55" s="58">
        <f t="shared" si="75"/>
        <v>11.99</v>
      </c>
      <c r="J55" s="59">
        <f t="shared" si="75"/>
        <v>12.22</v>
      </c>
      <c r="L55" s="3" t="b">
        <f>C55='2015-16 PL Price List'!C48</f>
        <v>1</v>
      </c>
      <c r="M55" s="3" t="b">
        <f>G55='2015-16 PL Price List'!E48</f>
        <v>1</v>
      </c>
      <c r="O55" s="3" t="b">
        <f>D55='2016-17 PL Price List'!C48</f>
        <v>1</v>
      </c>
      <c r="P55" s="3" t="b">
        <f>H55='2016-17 PL Price List'!E48</f>
        <v>1</v>
      </c>
      <c r="R55" s="3" t="b">
        <f>E55='2017-18 PL Price List'!C48</f>
        <v>1</v>
      </c>
      <c r="S55" s="3" t="b">
        <f>I55='2017-18 PL Price List'!E48</f>
        <v>1</v>
      </c>
      <c r="U55" s="3" t="b">
        <f>F55='2018-19 PL Price List'!C48</f>
        <v>1</v>
      </c>
      <c r="V55" s="3" t="b">
        <f>J55='2018-19 PL Price List'!E48</f>
        <v>1</v>
      </c>
      <c r="X55" s="3" t="b">
        <f>C55='Price Cap - Class 1 &amp; 2'!C49</f>
        <v>1</v>
      </c>
      <c r="Y55" s="61" t="b">
        <f>G55='Price Cap - Class 1 &amp; 2'!D49</f>
        <v>1</v>
      </c>
    </row>
    <row r="56" spans="2:25" x14ac:dyDescent="0.2">
      <c r="B56" s="48" t="s">
        <v>52</v>
      </c>
      <c r="C56" s="49">
        <f>'Price Cap - Class 1 &amp; 2'!C50</f>
        <v>17.61</v>
      </c>
      <c r="D56" s="50">
        <f t="shared" ref="D56:F56" si="76">ROUND(C56*(1+D$9)*(1-D$10),2)</f>
        <v>17.88</v>
      </c>
      <c r="E56" s="50">
        <f t="shared" si="76"/>
        <v>18.11</v>
      </c>
      <c r="F56" s="51">
        <f t="shared" si="76"/>
        <v>18.46</v>
      </c>
      <c r="G56" s="49">
        <f>'Price Cap - Class 1 &amp; 2'!D50</f>
        <v>11.66</v>
      </c>
      <c r="H56" s="50">
        <f t="shared" ref="H56:J56" si="77">ROUND(G56*(1+D$9)*(1-D$10),2)</f>
        <v>11.84</v>
      </c>
      <c r="I56" s="50">
        <f t="shared" si="77"/>
        <v>11.99</v>
      </c>
      <c r="J56" s="51">
        <f t="shared" si="77"/>
        <v>12.22</v>
      </c>
      <c r="L56" s="3" t="b">
        <f>C56='2015-16 PL Price List'!C49</f>
        <v>1</v>
      </c>
      <c r="M56" s="3" t="b">
        <f>G56='2015-16 PL Price List'!E49</f>
        <v>1</v>
      </c>
      <c r="O56" s="3" t="b">
        <f>D56='2016-17 PL Price List'!C49</f>
        <v>1</v>
      </c>
      <c r="P56" s="3" t="b">
        <f>H56='2016-17 PL Price List'!E49</f>
        <v>1</v>
      </c>
      <c r="R56" s="3" t="b">
        <f>E56='2017-18 PL Price List'!C49</f>
        <v>1</v>
      </c>
      <c r="S56" s="3" t="b">
        <f>I56='2017-18 PL Price List'!E49</f>
        <v>1</v>
      </c>
      <c r="U56" s="3" t="b">
        <f>F56='2018-19 PL Price List'!C49</f>
        <v>1</v>
      </c>
      <c r="V56" s="3" t="b">
        <f>J56='2018-19 PL Price List'!E49</f>
        <v>1</v>
      </c>
      <c r="X56" s="3" t="b">
        <f>C56='Price Cap - Class 1 &amp; 2'!C50</f>
        <v>1</v>
      </c>
      <c r="Y56" s="61" t="b">
        <f>G56='Price Cap - Class 1 &amp; 2'!D50</f>
        <v>1</v>
      </c>
    </row>
    <row r="57" spans="2:25" x14ac:dyDescent="0.2">
      <c r="B57" s="56" t="s">
        <v>53</v>
      </c>
      <c r="C57" s="57">
        <f>'Price Cap - Class 1 &amp; 2'!C51</f>
        <v>14.64</v>
      </c>
      <c r="D57" s="58">
        <f t="shared" ref="D57:F57" si="78">ROUND(C57*(1+D$9)*(1-D$10),2)</f>
        <v>14.86</v>
      </c>
      <c r="E57" s="58">
        <f t="shared" si="78"/>
        <v>15.05</v>
      </c>
      <c r="F57" s="59">
        <f t="shared" si="78"/>
        <v>15.34</v>
      </c>
      <c r="G57" s="57">
        <f>'Price Cap - Class 1 &amp; 2'!D51</f>
        <v>11.66</v>
      </c>
      <c r="H57" s="58">
        <f t="shared" ref="H57:J57" si="79">ROUND(G57*(1+D$9)*(1-D$10),2)</f>
        <v>11.84</v>
      </c>
      <c r="I57" s="58">
        <f t="shared" si="79"/>
        <v>11.99</v>
      </c>
      <c r="J57" s="59">
        <f t="shared" si="79"/>
        <v>12.22</v>
      </c>
      <c r="L57" s="3" t="b">
        <f>C57='2015-16 PL Price List'!C50</f>
        <v>1</v>
      </c>
      <c r="M57" s="3" t="b">
        <f>G57='2015-16 PL Price List'!E50</f>
        <v>1</v>
      </c>
      <c r="O57" s="3" t="b">
        <f>D57='2016-17 PL Price List'!C50</f>
        <v>1</v>
      </c>
      <c r="P57" s="3" t="b">
        <f>H57='2016-17 PL Price List'!E50</f>
        <v>1</v>
      </c>
      <c r="R57" s="3" t="b">
        <f>E57='2017-18 PL Price List'!C50</f>
        <v>1</v>
      </c>
      <c r="S57" s="3" t="b">
        <f>I57='2017-18 PL Price List'!E50</f>
        <v>1</v>
      </c>
      <c r="U57" s="3" t="b">
        <f>F57='2018-19 PL Price List'!C50</f>
        <v>1</v>
      </c>
      <c r="V57" s="3" t="b">
        <f>J57='2018-19 PL Price List'!E50</f>
        <v>1</v>
      </c>
      <c r="X57" s="3" t="b">
        <f>C57='Price Cap - Class 1 &amp; 2'!C51</f>
        <v>1</v>
      </c>
      <c r="Y57" s="61" t="b">
        <f>G57='Price Cap - Class 1 &amp; 2'!D51</f>
        <v>1</v>
      </c>
    </row>
    <row r="58" spans="2:25" x14ac:dyDescent="0.2">
      <c r="B58" s="48" t="s">
        <v>54</v>
      </c>
      <c r="C58" s="49">
        <f>'Price Cap - Class 1 &amp; 2'!C52</f>
        <v>13.86</v>
      </c>
      <c r="D58" s="50">
        <f t="shared" ref="D58:F58" si="80">ROUND(C58*(1+D$9)*(1-D$10),2)</f>
        <v>14.07</v>
      </c>
      <c r="E58" s="50">
        <f t="shared" si="80"/>
        <v>14.25</v>
      </c>
      <c r="F58" s="51">
        <f t="shared" si="80"/>
        <v>14.53</v>
      </c>
      <c r="G58" s="49">
        <f>'Price Cap - Class 1 &amp; 2'!D52</f>
        <v>11.66</v>
      </c>
      <c r="H58" s="50">
        <f t="shared" ref="H58:J58" si="81">ROUND(G58*(1+D$9)*(1-D$10),2)</f>
        <v>11.84</v>
      </c>
      <c r="I58" s="50">
        <f t="shared" si="81"/>
        <v>11.99</v>
      </c>
      <c r="J58" s="51">
        <f t="shared" si="81"/>
        <v>12.22</v>
      </c>
      <c r="L58" s="3" t="b">
        <f>C58='2015-16 PL Price List'!C51</f>
        <v>1</v>
      </c>
      <c r="M58" s="3" t="b">
        <f>G58='2015-16 PL Price List'!E51</f>
        <v>1</v>
      </c>
      <c r="O58" s="3" t="b">
        <f>D58='2016-17 PL Price List'!C51</f>
        <v>1</v>
      </c>
      <c r="P58" s="3" t="b">
        <f>H58='2016-17 PL Price List'!E51</f>
        <v>1</v>
      </c>
      <c r="R58" s="3" t="b">
        <f>E58='2017-18 PL Price List'!C51</f>
        <v>1</v>
      </c>
      <c r="S58" s="3" t="b">
        <f>I58='2017-18 PL Price List'!E51</f>
        <v>1</v>
      </c>
      <c r="U58" s="3" t="b">
        <f>F58='2018-19 PL Price List'!C51</f>
        <v>1</v>
      </c>
      <c r="V58" s="3" t="b">
        <f>J58='2018-19 PL Price List'!E51</f>
        <v>1</v>
      </c>
      <c r="X58" s="3" t="b">
        <f>C58='Price Cap - Class 1 &amp; 2'!C52</f>
        <v>1</v>
      </c>
      <c r="Y58" s="61" t="b">
        <f>G58='Price Cap - Class 1 &amp; 2'!D52</f>
        <v>1</v>
      </c>
    </row>
    <row r="59" spans="2:25" x14ac:dyDescent="0.2">
      <c r="B59" s="56" t="s">
        <v>55</v>
      </c>
      <c r="C59" s="57">
        <f>'Price Cap - Class 1 &amp; 2'!C53</f>
        <v>44.94</v>
      </c>
      <c r="D59" s="58">
        <f t="shared" ref="D59:F59" si="82">ROUND(C59*(1+D$9)*(1-D$10),2)</f>
        <v>45.62</v>
      </c>
      <c r="E59" s="58">
        <f t="shared" si="82"/>
        <v>46.2</v>
      </c>
      <c r="F59" s="59">
        <f t="shared" si="82"/>
        <v>47.1</v>
      </c>
      <c r="G59" s="57">
        <f>'Price Cap - Class 1 &amp; 2'!D53</f>
        <v>12.23</v>
      </c>
      <c r="H59" s="58">
        <f t="shared" ref="H59:J59" si="83">ROUND(G59*(1+D$9)*(1-D$10),2)</f>
        <v>12.41</v>
      </c>
      <c r="I59" s="58">
        <f t="shared" si="83"/>
        <v>12.57</v>
      </c>
      <c r="J59" s="59">
        <f t="shared" si="83"/>
        <v>12.82</v>
      </c>
      <c r="L59" s="3" t="b">
        <f>C59='2015-16 PL Price List'!C52</f>
        <v>1</v>
      </c>
      <c r="M59" s="3" t="b">
        <f>G59='2015-16 PL Price List'!E52</f>
        <v>1</v>
      </c>
      <c r="O59" s="3" t="b">
        <f>D59='2016-17 PL Price List'!C52</f>
        <v>1</v>
      </c>
      <c r="P59" s="3" t="b">
        <f>H59='2016-17 PL Price List'!E52</f>
        <v>1</v>
      </c>
      <c r="R59" s="3" t="b">
        <f>E59='2017-18 PL Price List'!C52</f>
        <v>1</v>
      </c>
      <c r="S59" s="3" t="b">
        <f>I59='2017-18 PL Price List'!E52</f>
        <v>1</v>
      </c>
      <c r="U59" s="3" t="b">
        <f>F59='2018-19 PL Price List'!C52</f>
        <v>1</v>
      </c>
      <c r="V59" s="3" t="b">
        <f>J59='2018-19 PL Price List'!E52</f>
        <v>1</v>
      </c>
      <c r="X59" s="3" t="b">
        <f>C59='Price Cap - Class 1 &amp; 2'!C53</f>
        <v>1</v>
      </c>
      <c r="Y59" s="61" t="b">
        <f>G59='Price Cap - Class 1 &amp; 2'!D53</f>
        <v>1</v>
      </c>
    </row>
    <row r="60" spans="2:25" x14ac:dyDescent="0.2">
      <c r="B60" s="52" t="s">
        <v>56</v>
      </c>
      <c r="C60" s="53">
        <f>'Price Cap - Class 1 &amp; 2'!C54</f>
        <v>93.53</v>
      </c>
      <c r="D60" s="54">
        <f t="shared" ref="D60:F60" si="84">ROUND(C60*(1+D$9)*(1-D$10),2)</f>
        <v>94.94</v>
      </c>
      <c r="E60" s="54">
        <f t="shared" si="84"/>
        <v>96.16</v>
      </c>
      <c r="F60" s="55">
        <f t="shared" si="84"/>
        <v>98.04</v>
      </c>
      <c r="G60" s="53">
        <f>'Price Cap - Class 1 &amp; 2'!D54</f>
        <v>12.23</v>
      </c>
      <c r="H60" s="54">
        <f t="shared" ref="H60:J60" si="85">ROUND(G60*(1+D$9)*(1-D$10),2)</f>
        <v>12.41</v>
      </c>
      <c r="I60" s="54">
        <f t="shared" si="85"/>
        <v>12.57</v>
      </c>
      <c r="J60" s="55">
        <f t="shared" si="85"/>
        <v>12.82</v>
      </c>
      <c r="L60" s="3" t="b">
        <f>C60='2015-16 PL Price List'!C53</f>
        <v>1</v>
      </c>
      <c r="M60" s="3" t="b">
        <f>G60='2015-16 PL Price List'!E53</f>
        <v>1</v>
      </c>
      <c r="O60" s="3" t="b">
        <f>D60='2016-17 PL Price List'!C53</f>
        <v>1</v>
      </c>
      <c r="P60" s="3" t="b">
        <f>H60='2016-17 PL Price List'!E53</f>
        <v>1</v>
      </c>
      <c r="R60" s="3" t="b">
        <f>E60='2017-18 PL Price List'!C53</f>
        <v>1</v>
      </c>
      <c r="S60" s="3" t="b">
        <f>I60='2017-18 PL Price List'!E53</f>
        <v>1</v>
      </c>
      <c r="U60" s="3" t="b">
        <f>F60='2018-19 PL Price List'!C53</f>
        <v>1</v>
      </c>
      <c r="V60" s="3" t="b">
        <f>J60='2018-19 PL Price List'!E53</f>
        <v>1</v>
      </c>
      <c r="X60" s="3" t="b">
        <f>C60='Price Cap - Class 1 &amp; 2'!C54</f>
        <v>1</v>
      </c>
      <c r="Y60" s="61" t="b">
        <f>G60='Price Cap - Class 1 &amp; 2'!D54</f>
        <v>1</v>
      </c>
    </row>
    <row r="61" spans="2:25" x14ac:dyDescent="0.2">
      <c r="Y61" s="61"/>
    </row>
    <row r="62" spans="2:25" x14ac:dyDescent="0.2">
      <c r="Y62" s="61"/>
    </row>
    <row r="63" spans="2:25" ht="15" x14ac:dyDescent="0.25">
      <c r="B63" s="19" t="s">
        <v>106</v>
      </c>
      <c r="C63" s="18"/>
      <c r="D63" s="18"/>
      <c r="E63" s="18"/>
      <c r="F63" s="18"/>
      <c r="G63" s="18"/>
      <c r="H63" s="18"/>
      <c r="I63" s="18"/>
      <c r="J63" s="18"/>
      <c r="Y63" s="61"/>
    </row>
    <row r="64" spans="2:25" ht="15" x14ac:dyDescent="0.25">
      <c r="C64" s="75" t="str">
        <f t="shared" ref="C64:D64" si="86">IF(C$14="","",C$14)</f>
        <v>Actuals</v>
      </c>
      <c r="D64" s="75" t="str">
        <f t="shared" si="86"/>
        <v>Actuals</v>
      </c>
      <c r="E64" s="75" t="str">
        <f>IF(E$14="","",E$14)</f>
        <v>Actuals</v>
      </c>
      <c r="F64" s="76" t="str">
        <f t="shared" ref="F64:J64" si="87">IF(F$14="","",F$14)</f>
        <v>Proposed</v>
      </c>
      <c r="G64" s="75" t="str">
        <f t="shared" si="87"/>
        <v>Actuals</v>
      </c>
      <c r="H64" s="75" t="str">
        <f t="shared" si="87"/>
        <v>Actuals</v>
      </c>
      <c r="I64" s="75" t="str">
        <f t="shared" si="87"/>
        <v>Actuals</v>
      </c>
      <c r="J64" s="76" t="str">
        <f t="shared" si="87"/>
        <v>Proposed</v>
      </c>
      <c r="Y64" s="61"/>
    </row>
    <row r="65" spans="2:25" x14ac:dyDescent="0.2">
      <c r="B65" s="40"/>
      <c r="C65" s="41" t="s">
        <v>58</v>
      </c>
      <c r="D65" s="42" t="s">
        <v>58</v>
      </c>
      <c r="E65" s="42" t="s">
        <v>58</v>
      </c>
      <c r="F65" s="43" t="s">
        <v>58</v>
      </c>
      <c r="G65" s="41" t="s">
        <v>99</v>
      </c>
      <c r="H65" s="42" t="s">
        <v>99</v>
      </c>
      <c r="I65" s="42" t="s">
        <v>99</v>
      </c>
      <c r="J65" s="43" t="s">
        <v>99</v>
      </c>
      <c r="Y65" s="61"/>
    </row>
    <row r="66" spans="2:25" x14ac:dyDescent="0.2">
      <c r="B66" s="40"/>
      <c r="C66" s="45" t="s">
        <v>136</v>
      </c>
      <c r="D66" s="46" t="s">
        <v>137</v>
      </c>
      <c r="E66" s="46" t="s">
        <v>137</v>
      </c>
      <c r="F66" s="46" t="s">
        <v>137</v>
      </c>
      <c r="G66" s="45" t="s">
        <v>136</v>
      </c>
      <c r="H66" s="46" t="s">
        <v>137</v>
      </c>
      <c r="I66" s="46" t="s">
        <v>137</v>
      </c>
      <c r="J66" s="46" t="s">
        <v>137</v>
      </c>
      <c r="Y66" s="61"/>
    </row>
    <row r="67" spans="2:25" x14ac:dyDescent="0.2">
      <c r="B67" s="44"/>
      <c r="C67" s="45" t="str">
        <f>C$17</f>
        <v>2015-16 ($)</v>
      </c>
      <c r="D67" s="46" t="str">
        <f t="shared" ref="D67:F67" si="88">D$17</f>
        <v>2016-17</v>
      </c>
      <c r="E67" s="46" t="str">
        <f t="shared" si="88"/>
        <v>2017-18</v>
      </c>
      <c r="F67" s="47" t="str">
        <f t="shared" si="88"/>
        <v>2018-19</v>
      </c>
      <c r="G67" s="45" t="str">
        <f>C$17</f>
        <v>2015-16 ($)</v>
      </c>
      <c r="H67" s="46" t="str">
        <f>D$17</f>
        <v>2016-17</v>
      </c>
      <c r="I67" s="46" t="str">
        <f>E$17</f>
        <v>2017-18</v>
      </c>
      <c r="J67" s="47" t="str">
        <f>F$17</f>
        <v>2018-19</v>
      </c>
      <c r="Y67" s="61"/>
    </row>
    <row r="68" spans="2:25" x14ac:dyDescent="0.2">
      <c r="B68" s="48" t="s">
        <v>59</v>
      </c>
      <c r="C68" s="49">
        <v>98.26</v>
      </c>
      <c r="D68" s="50">
        <f t="shared" ref="D68:F68" si="89">ROUND(C68*(1+D$9)*(1-D$10),2)</f>
        <v>99.74</v>
      </c>
      <c r="E68" s="50">
        <f t="shared" si="89"/>
        <v>101.02</v>
      </c>
      <c r="F68" s="51">
        <f t="shared" si="89"/>
        <v>102.99</v>
      </c>
      <c r="G68" s="49">
        <v>60.89</v>
      </c>
      <c r="H68" s="50">
        <f t="shared" ref="H68:J108" si="90">ROUND(G68*(1+D$9)*(1-D$10),2)</f>
        <v>61.81</v>
      </c>
      <c r="I68" s="50">
        <f t="shared" si="90"/>
        <v>62.6</v>
      </c>
      <c r="J68" s="51">
        <f t="shared" si="90"/>
        <v>63.82</v>
      </c>
      <c r="L68" s="3" t="b">
        <f>C68='2015-16 PL Price List'!C61</f>
        <v>1</v>
      </c>
      <c r="M68" s="3" t="b">
        <f>G68='2015-16 PL Price List'!E61</f>
        <v>1</v>
      </c>
      <c r="O68" s="3" t="b">
        <f>D68='2016-17 PL Price List'!C61</f>
        <v>1</v>
      </c>
      <c r="P68" s="3" t="b">
        <f>H68='2016-17 PL Price List'!E61</f>
        <v>1</v>
      </c>
      <c r="R68" s="3" t="b">
        <f>E68='2017-18 PL Price List'!C61</f>
        <v>1</v>
      </c>
      <c r="S68" s="3" t="b">
        <f>I68='2017-18 PL Price List'!E61</f>
        <v>1</v>
      </c>
      <c r="U68" s="3" t="b">
        <f>F68='2018-19 PL Price List'!C61</f>
        <v>1</v>
      </c>
      <c r="V68" s="3" t="b">
        <f>J68='2018-19 PL Price List'!E61</f>
        <v>1</v>
      </c>
      <c r="X68" s="3" t="b">
        <f>C68='Price Cap - Class 3 &amp; 4'!C12</f>
        <v>1</v>
      </c>
      <c r="Y68" s="61" t="b">
        <f>G68='Price Cap - Class 3 &amp; 4'!D12</f>
        <v>1</v>
      </c>
    </row>
    <row r="69" spans="2:25" x14ac:dyDescent="0.2">
      <c r="B69" s="56" t="s">
        <v>60</v>
      </c>
      <c r="C69" s="57">
        <v>102.44</v>
      </c>
      <c r="D69" s="58">
        <f t="shared" ref="D69:F69" si="91">ROUND(C69*(1+D$9)*(1-D$10),2)</f>
        <v>103.99</v>
      </c>
      <c r="E69" s="58">
        <f t="shared" si="91"/>
        <v>105.32</v>
      </c>
      <c r="F69" s="59">
        <f t="shared" si="91"/>
        <v>107.37</v>
      </c>
      <c r="G69" s="57">
        <v>62.82</v>
      </c>
      <c r="H69" s="58">
        <f t="shared" si="90"/>
        <v>63.77</v>
      </c>
      <c r="I69" s="58">
        <f t="shared" si="90"/>
        <v>64.59</v>
      </c>
      <c r="J69" s="59">
        <f t="shared" si="90"/>
        <v>65.849999999999994</v>
      </c>
      <c r="L69" s="3" t="b">
        <f>C69='2015-16 PL Price List'!C62</f>
        <v>1</v>
      </c>
      <c r="M69" s="3" t="b">
        <f>G69='2015-16 PL Price List'!E62</f>
        <v>1</v>
      </c>
      <c r="O69" s="3" t="b">
        <f>D69='2016-17 PL Price List'!C62</f>
        <v>1</v>
      </c>
      <c r="P69" s="3" t="b">
        <f>H69='2016-17 PL Price List'!E62</f>
        <v>1</v>
      </c>
      <c r="R69" s="3" t="b">
        <f>E69='2017-18 PL Price List'!C62</f>
        <v>1</v>
      </c>
      <c r="S69" s="3" t="b">
        <f>I69='2017-18 PL Price List'!E62</f>
        <v>1</v>
      </c>
      <c r="U69" s="3" t="b">
        <f>F69='2018-19 PL Price List'!C62</f>
        <v>1</v>
      </c>
      <c r="V69" s="3" t="b">
        <f>J69='2018-19 PL Price List'!E62</f>
        <v>1</v>
      </c>
      <c r="X69" s="3" t="b">
        <f>C69='Price Cap - Class 3 &amp; 4'!C13</f>
        <v>1</v>
      </c>
      <c r="Y69" s="61" t="b">
        <f>G69='Price Cap - Class 3 &amp; 4'!D13</f>
        <v>1</v>
      </c>
    </row>
    <row r="70" spans="2:25" x14ac:dyDescent="0.2">
      <c r="B70" s="48" t="s">
        <v>61</v>
      </c>
      <c r="C70" s="49">
        <v>92.25</v>
      </c>
      <c r="D70" s="50">
        <f t="shared" ref="D70:F70" si="92">ROUND(C70*(1+D$9)*(1-D$10),2)</f>
        <v>93.64</v>
      </c>
      <c r="E70" s="50">
        <f t="shared" si="92"/>
        <v>94.84</v>
      </c>
      <c r="F70" s="51">
        <f t="shared" si="92"/>
        <v>96.69</v>
      </c>
      <c r="G70" s="49">
        <v>60.08</v>
      </c>
      <c r="H70" s="50">
        <f t="shared" si="90"/>
        <v>60.99</v>
      </c>
      <c r="I70" s="50">
        <f t="shared" si="90"/>
        <v>61.77</v>
      </c>
      <c r="J70" s="51">
        <f t="shared" si="90"/>
        <v>62.97</v>
      </c>
      <c r="L70" s="3" t="b">
        <f>C70='2015-16 PL Price List'!C63</f>
        <v>1</v>
      </c>
      <c r="M70" s="3" t="b">
        <f>G70='2015-16 PL Price List'!E63</f>
        <v>1</v>
      </c>
      <c r="O70" s="3" t="b">
        <f>D70='2016-17 PL Price List'!C63</f>
        <v>1</v>
      </c>
      <c r="P70" s="3" t="b">
        <f>H70='2016-17 PL Price List'!E63</f>
        <v>1</v>
      </c>
      <c r="R70" s="3" t="b">
        <f>E70='2017-18 PL Price List'!C63</f>
        <v>1</v>
      </c>
      <c r="S70" s="3" t="b">
        <f>I70='2017-18 PL Price List'!E63</f>
        <v>1</v>
      </c>
      <c r="U70" s="3" t="b">
        <f>F70='2018-19 PL Price List'!C63</f>
        <v>1</v>
      </c>
      <c r="V70" s="3" t="b">
        <f>J70='2018-19 PL Price List'!E63</f>
        <v>1</v>
      </c>
      <c r="X70" s="3" t="b">
        <f>C70='Price Cap - Class 3 &amp; 4'!C14</f>
        <v>1</v>
      </c>
      <c r="Y70" s="61" t="b">
        <f>G70='Price Cap - Class 3 &amp; 4'!D14</f>
        <v>1</v>
      </c>
    </row>
    <row r="71" spans="2:25" x14ac:dyDescent="0.2">
      <c r="B71" s="56" t="s">
        <v>62</v>
      </c>
      <c r="C71" s="57">
        <v>87.18</v>
      </c>
      <c r="D71" s="58">
        <f t="shared" ref="D71:F71" si="93">ROUND(C71*(1+D$9)*(1-D$10),2)</f>
        <v>88.5</v>
      </c>
      <c r="E71" s="58">
        <f t="shared" si="93"/>
        <v>89.63</v>
      </c>
      <c r="F71" s="59">
        <f t="shared" si="93"/>
        <v>91.38</v>
      </c>
      <c r="G71" s="57">
        <v>58.49</v>
      </c>
      <c r="H71" s="58">
        <f t="shared" si="90"/>
        <v>59.37</v>
      </c>
      <c r="I71" s="58">
        <f t="shared" si="90"/>
        <v>60.13</v>
      </c>
      <c r="J71" s="59">
        <f t="shared" si="90"/>
        <v>61.3</v>
      </c>
      <c r="L71" s="3" t="b">
        <f>C71='2015-16 PL Price List'!C64</f>
        <v>1</v>
      </c>
      <c r="M71" s="3" t="b">
        <f>G71='2015-16 PL Price List'!E64</f>
        <v>1</v>
      </c>
      <c r="O71" s="3" t="b">
        <f>D71='2016-17 PL Price List'!C64</f>
        <v>1</v>
      </c>
      <c r="P71" s="3" t="b">
        <f>H71='2016-17 PL Price List'!E64</f>
        <v>1</v>
      </c>
      <c r="R71" s="3" t="b">
        <f>E71='2017-18 PL Price List'!C64</f>
        <v>1</v>
      </c>
      <c r="S71" s="3" t="b">
        <f>I71='2017-18 PL Price List'!E64</f>
        <v>1</v>
      </c>
      <c r="U71" s="3" t="b">
        <f>F71='2018-19 PL Price List'!C64</f>
        <v>1</v>
      </c>
      <c r="V71" s="3" t="b">
        <f>J71='2018-19 PL Price List'!E64</f>
        <v>1</v>
      </c>
      <c r="X71" s="3" t="b">
        <f>C71='Price Cap - Class 3 &amp; 4'!C15</f>
        <v>1</v>
      </c>
      <c r="Y71" s="61" t="b">
        <f>G71='Price Cap - Class 3 &amp; 4'!D15</f>
        <v>1</v>
      </c>
    </row>
    <row r="72" spans="2:25" x14ac:dyDescent="0.2">
      <c r="B72" s="48" t="s">
        <v>63</v>
      </c>
      <c r="C72" s="49">
        <v>84.49</v>
      </c>
      <c r="D72" s="50">
        <f t="shared" ref="D72:F72" si="94">ROUND(C72*(1+D$9)*(1-D$10),2)</f>
        <v>85.77</v>
      </c>
      <c r="E72" s="50">
        <f t="shared" si="94"/>
        <v>86.87</v>
      </c>
      <c r="F72" s="51">
        <f t="shared" si="94"/>
        <v>88.56</v>
      </c>
      <c r="G72" s="49">
        <v>58.61</v>
      </c>
      <c r="H72" s="50">
        <f t="shared" si="90"/>
        <v>59.5</v>
      </c>
      <c r="I72" s="50">
        <f t="shared" si="90"/>
        <v>60.26</v>
      </c>
      <c r="J72" s="51">
        <f t="shared" si="90"/>
        <v>61.44</v>
      </c>
      <c r="L72" s="3" t="b">
        <f>C72='2015-16 PL Price List'!C65</f>
        <v>1</v>
      </c>
      <c r="M72" s="3" t="b">
        <f>G72='2015-16 PL Price List'!E65</f>
        <v>1</v>
      </c>
      <c r="O72" s="3" t="b">
        <f>D72='2016-17 PL Price List'!C65</f>
        <v>1</v>
      </c>
      <c r="P72" s="3" t="b">
        <f>H72='2016-17 PL Price List'!E65</f>
        <v>1</v>
      </c>
      <c r="R72" s="3" t="b">
        <f>E72='2017-18 PL Price List'!C65</f>
        <v>1</v>
      </c>
      <c r="S72" s="3" t="b">
        <f>I72='2017-18 PL Price List'!E65</f>
        <v>1</v>
      </c>
      <c r="U72" s="3" t="b">
        <f>F72='2018-19 PL Price List'!C65</f>
        <v>1</v>
      </c>
      <c r="V72" s="3" t="b">
        <f>J72='2018-19 PL Price List'!E65</f>
        <v>1</v>
      </c>
      <c r="X72" s="3" t="b">
        <f>C72='Price Cap - Class 3 &amp; 4'!C16</f>
        <v>1</v>
      </c>
      <c r="Y72" s="61" t="b">
        <f>G72='Price Cap - Class 3 &amp; 4'!D16</f>
        <v>1</v>
      </c>
    </row>
    <row r="73" spans="2:25" x14ac:dyDescent="0.2">
      <c r="B73" s="56" t="s">
        <v>64</v>
      </c>
      <c r="C73" s="57">
        <v>90.23</v>
      </c>
      <c r="D73" s="58">
        <f t="shared" ref="D73:F73" si="95">ROUND(C73*(1+D$9)*(1-D$10),2)</f>
        <v>91.59</v>
      </c>
      <c r="E73" s="58">
        <f t="shared" si="95"/>
        <v>92.76</v>
      </c>
      <c r="F73" s="59">
        <f t="shared" si="95"/>
        <v>94.57</v>
      </c>
      <c r="G73" s="57">
        <v>60.36</v>
      </c>
      <c r="H73" s="58">
        <f t="shared" si="90"/>
        <v>61.27</v>
      </c>
      <c r="I73" s="58">
        <f t="shared" si="90"/>
        <v>62.05</v>
      </c>
      <c r="J73" s="59">
        <f t="shared" si="90"/>
        <v>63.26</v>
      </c>
      <c r="L73" s="3" t="b">
        <f>C73='2015-16 PL Price List'!C66</f>
        <v>1</v>
      </c>
      <c r="M73" s="3" t="b">
        <f>G73='2015-16 PL Price List'!E66</f>
        <v>1</v>
      </c>
      <c r="O73" s="3" t="b">
        <f>D73='2016-17 PL Price List'!C66</f>
        <v>1</v>
      </c>
      <c r="P73" s="3" t="b">
        <f>H73='2016-17 PL Price List'!E66</f>
        <v>1</v>
      </c>
      <c r="R73" s="3" t="b">
        <f>E73='2017-18 PL Price List'!C66</f>
        <v>1</v>
      </c>
      <c r="S73" s="3" t="b">
        <f>I73='2017-18 PL Price List'!E66</f>
        <v>1</v>
      </c>
      <c r="U73" s="3" t="b">
        <f>F73='2018-19 PL Price List'!C66</f>
        <v>1</v>
      </c>
      <c r="V73" s="3" t="b">
        <f>J73='2018-19 PL Price List'!E66</f>
        <v>1</v>
      </c>
      <c r="X73" s="3" t="b">
        <f>C73='Price Cap - Class 3 &amp; 4'!C17</f>
        <v>1</v>
      </c>
      <c r="Y73" s="61" t="b">
        <f>G73='Price Cap - Class 3 &amp; 4'!D17</f>
        <v>1</v>
      </c>
    </row>
    <row r="74" spans="2:25" x14ac:dyDescent="0.2">
      <c r="B74" s="48" t="s">
        <v>65</v>
      </c>
      <c r="C74" s="49">
        <v>96.28</v>
      </c>
      <c r="D74" s="50">
        <f t="shared" ref="D74:F74" si="96">ROUND(C74*(1+D$9)*(1-D$10),2)</f>
        <v>97.73</v>
      </c>
      <c r="E74" s="50">
        <f t="shared" si="96"/>
        <v>98.98</v>
      </c>
      <c r="F74" s="51">
        <f t="shared" si="96"/>
        <v>100.91</v>
      </c>
      <c r="G74" s="49">
        <v>61.92</v>
      </c>
      <c r="H74" s="50">
        <f t="shared" si="90"/>
        <v>62.85</v>
      </c>
      <c r="I74" s="50">
        <f t="shared" si="90"/>
        <v>63.65</v>
      </c>
      <c r="J74" s="51">
        <f t="shared" si="90"/>
        <v>64.89</v>
      </c>
      <c r="L74" s="3" t="b">
        <f>C74='2015-16 PL Price List'!C67</f>
        <v>1</v>
      </c>
      <c r="M74" s="3" t="b">
        <f>G74='2015-16 PL Price List'!E67</f>
        <v>1</v>
      </c>
      <c r="O74" s="3" t="b">
        <f>D74='2016-17 PL Price List'!C67</f>
        <v>1</v>
      </c>
      <c r="P74" s="3" t="b">
        <f>H74='2016-17 PL Price List'!E67</f>
        <v>1</v>
      </c>
      <c r="R74" s="3" t="b">
        <f>E74='2017-18 PL Price List'!C67</f>
        <v>1</v>
      </c>
      <c r="S74" s="3" t="b">
        <f>I74='2017-18 PL Price List'!E67</f>
        <v>1</v>
      </c>
      <c r="U74" s="3" t="b">
        <f>F74='2018-19 PL Price List'!C67</f>
        <v>1</v>
      </c>
      <c r="V74" s="3" t="b">
        <f>J74='2018-19 PL Price List'!E67</f>
        <v>1</v>
      </c>
      <c r="X74" s="3" t="b">
        <f>C74='Price Cap - Class 3 &amp; 4'!C18</f>
        <v>1</v>
      </c>
      <c r="Y74" s="61" t="b">
        <f>G74='Price Cap - Class 3 &amp; 4'!D18</f>
        <v>1</v>
      </c>
    </row>
    <row r="75" spans="2:25" x14ac:dyDescent="0.2">
      <c r="B75" s="56" t="s">
        <v>66</v>
      </c>
      <c r="C75" s="57">
        <v>105.61</v>
      </c>
      <c r="D75" s="58">
        <f t="shared" ref="D75:F75" si="97">ROUND(C75*(1+D$9)*(1-D$10),2)</f>
        <v>107.2</v>
      </c>
      <c r="E75" s="58">
        <f t="shared" si="97"/>
        <v>108.57</v>
      </c>
      <c r="F75" s="59">
        <f t="shared" si="97"/>
        <v>110.69</v>
      </c>
      <c r="G75" s="57">
        <v>69.86</v>
      </c>
      <c r="H75" s="58">
        <f t="shared" si="90"/>
        <v>70.91</v>
      </c>
      <c r="I75" s="58">
        <f t="shared" si="90"/>
        <v>71.819999999999993</v>
      </c>
      <c r="J75" s="59">
        <f t="shared" si="90"/>
        <v>73.22</v>
      </c>
      <c r="L75" s="3" t="b">
        <f>C75='2015-16 PL Price List'!C68</f>
        <v>1</v>
      </c>
      <c r="M75" s="3" t="b">
        <f>G75='2015-16 PL Price List'!E68</f>
        <v>1</v>
      </c>
      <c r="O75" s="3" t="b">
        <f>D75='2016-17 PL Price List'!C68</f>
        <v>1</v>
      </c>
      <c r="P75" s="3" t="b">
        <f>H75='2016-17 PL Price List'!E68</f>
        <v>1</v>
      </c>
      <c r="R75" s="3" t="b">
        <f>E75='2017-18 PL Price List'!C68</f>
        <v>1</v>
      </c>
      <c r="S75" s="3" t="b">
        <f>I75='2017-18 PL Price List'!E68</f>
        <v>1</v>
      </c>
      <c r="U75" s="3" t="b">
        <f>F75='2018-19 PL Price List'!C68</f>
        <v>1</v>
      </c>
      <c r="V75" s="3" t="b">
        <f>J75='2018-19 PL Price List'!E68</f>
        <v>1</v>
      </c>
      <c r="X75" s="3" t="b">
        <f>C75='Price Cap - Class 3 &amp; 4'!C19</f>
        <v>1</v>
      </c>
      <c r="Y75" s="61" t="b">
        <f>G75='Price Cap - Class 3 &amp; 4'!D19</f>
        <v>1</v>
      </c>
    </row>
    <row r="76" spans="2:25" x14ac:dyDescent="0.2">
      <c r="B76" s="48" t="s">
        <v>111</v>
      </c>
      <c r="C76" s="49">
        <v>121.42</v>
      </c>
      <c r="D76" s="50">
        <f t="shared" ref="D76:F76" si="98">ROUND(C76*(1+D$9)*(1-D$10),2)</f>
        <v>123.25</v>
      </c>
      <c r="E76" s="50">
        <f t="shared" si="98"/>
        <v>124.83</v>
      </c>
      <c r="F76" s="51">
        <f t="shared" si="98"/>
        <v>127.26</v>
      </c>
      <c r="G76" s="49">
        <v>60.32</v>
      </c>
      <c r="H76" s="50">
        <f t="shared" si="90"/>
        <v>61.23</v>
      </c>
      <c r="I76" s="50">
        <f t="shared" si="90"/>
        <v>62.01</v>
      </c>
      <c r="J76" s="51">
        <f t="shared" si="90"/>
        <v>63.22</v>
      </c>
      <c r="L76" s="3" t="b">
        <f>C76='2015-16 PL Price List'!C69</f>
        <v>1</v>
      </c>
      <c r="M76" s="3" t="b">
        <f>G76='2015-16 PL Price List'!E69</f>
        <v>1</v>
      </c>
      <c r="O76" s="3" t="b">
        <f>D76='2016-17 PL Price List'!C69</f>
        <v>1</v>
      </c>
      <c r="P76" s="3" t="b">
        <f>H76='2016-17 PL Price List'!E69</f>
        <v>1</v>
      </c>
      <c r="R76" s="3" t="b">
        <f>E76='2017-18 PL Price List'!C69</f>
        <v>1</v>
      </c>
      <c r="S76" s="3" t="b">
        <f>I76='2017-18 PL Price List'!E69</f>
        <v>1</v>
      </c>
      <c r="U76" s="3" t="b">
        <f>F76='2018-19 PL Price List'!C69</f>
        <v>1</v>
      </c>
      <c r="V76" s="3" t="b">
        <f>J76='2018-19 PL Price List'!E69</f>
        <v>1</v>
      </c>
      <c r="X76" s="3" t="b">
        <f>C76='Price Cap - Class 3 &amp; 4'!C20</f>
        <v>1</v>
      </c>
      <c r="Y76" s="61" t="b">
        <f>G76='Price Cap - Class 3 &amp; 4'!D20</f>
        <v>1</v>
      </c>
    </row>
    <row r="77" spans="2:25" x14ac:dyDescent="0.2">
      <c r="B77" s="56" t="s">
        <v>108</v>
      </c>
      <c r="C77" s="57">
        <v>121.42</v>
      </c>
      <c r="D77" s="58">
        <f t="shared" ref="D77:F77" si="99">ROUND(C77*(1+D$9)*(1-D$10),2)</f>
        <v>123.25</v>
      </c>
      <c r="E77" s="58">
        <f t="shared" si="99"/>
        <v>124.83</v>
      </c>
      <c r="F77" s="59">
        <f t="shared" si="99"/>
        <v>127.26</v>
      </c>
      <c r="G77" s="57">
        <v>60.32</v>
      </c>
      <c r="H77" s="58">
        <f t="shared" si="90"/>
        <v>61.23</v>
      </c>
      <c r="I77" s="58">
        <f t="shared" si="90"/>
        <v>62.01</v>
      </c>
      <c r="J77" s="59">
        <f t="shared" si="90"/>
        <v>63.22</v>
      </c>
      <c r="L77" s="3" t="b">
        <f>C77='2015-16 PL Price List'!C70</f>
        <v>1</v>
      </c>
      <c r="M77" s="3" t="b">
        <f>G77='2015-16 PL Price List'!E70</f>
        <v>1</v>
      </c>
      <c r="O77" s="3" t="b">
        <f>D77='2016-17 PL Price List'!C70</f>
        <v>1</v>
      </c>
      <c r="P77" s="3" t="b">
        <f>H77='2016-17 PL Price List'!E70</f>
        <v>1</v>
      </c>
      <c r="R77" s="3" t="b">
        <f>E77='2017-18 PL Price List'!C70</f>
        <v>1</v>
      </c>
      <c r="S77" s="3" t="b">
        <f>I77='2017-18 PL Price List'!E70</f>
        <v>1</v>
      </c>
      <c r="U77" s="3" t="b">
        <f>F77='2018-19 PL Price List'!C70</f>
        <v>1</v>
      </c>
      <c r="V77" s="3" t="b">
        <f>J77='2018-19 PL Price List'!E70</f>
        <v>1</v>
      </c>
      <c r="X77" s="62" t="b">
        <f>C77='Price Cap - Class 3 &amp; 4'!C20</f>
        <v>1</v>
      </c>
      <c r="Y77" s="63" t="b">
        <f>G77='Price Cap - Class 3 &amp; 4'!D20</f>
        <v>1</v>
      </c>
    </row>
    <row r="78" spans="2:25" x14ac:dyDescent="0.2">
      <c r="B78" s="48" t="s">
        <v>68</v>
      </c>
      <c r="C78" s="49">
        <v>83.83</v>
      </c>
      <c r="D78" s="50">
        <f t="shared" ref="D78:F78" si="100">ROUND(C78*(1+D$9)*(1-D$10),2)</f>
        <v>85.1</v>
      </c>
      <c r="E78" s="50">
        <f t="shared" si="100"/>
        <v>86.19</v>
      </c>
      <c r="F78" s="51">
        <f t="shared" si="100"/>
        <v>87.87</v>
      </c>
      <c r="G78" s="49">
        <v>57.37</v>
      </c>
      <c r="H78" s="50">
        <f t="shared" si="90"/>
        <v>58.24</v>
      </c>
      <c r="I78" s="50">
        <f t="shared" si="90"/>
        <v>58.99</v>
      </c>
      <c r="J78" s="51">
        <f t="shared" si="90"/>
        <v>60.14</v>
      </c>
      <c r="L78" s="3" t="b">
        <f>C78='2015-16 PL Price List'!C71</f>
        <v>1</v>
      </c>
      <c r="M78" s="3" t="b">
        <f>G78='2015-16 PL Price List'!E71</f>
        <v>1</v>
      </c>
      <c r="O78" s="3" t="b">
        <f>D78='2016-17 PL Price List'!C71</f>
        <v>1</v>
      </c>
      <c r="P78" s="3" t="b">
        <f>H78='2016-17 PL Price List'!E71</f>
        <v>1</v>
      </c>
      <c r="R78" s="3" t="b">
        <f>E78='2017-18 PL Price List'!C71</f>
        <v>1</v>
      </c>
      <c r="S78" s="3" t="b">
        <f>I78='2017-18 PL Price List'!E71</f>
        <v>1</v>
      </c>
      <c r="U78" s="3" t="b">
        <f>F78='2018-19 PL Price List'!C71</f>
        <v>1</v>
      </c>
      <c r="V78" s="3" t="b">
        <f>J78='2018-19 PL Price List'!E71</f>
        <v>1</v>
      </c>
      <c r="X78" s="62" t="b">
        <f>C78='Price Cap - Class 3 &amp; 4'!C21</f>
        <v>1</v>
      </c>
      <c r="Y78" s="62" t="b">
        <f>G78='Price Cap - Class 3 &amp; 4'!D21</f>
        <v>1</v>
      </c>
    </row>
    <row r="79" spans="2:25" x14ac:dyDescent="0.2">
      <c r="B79" s="56" t="s">
        <v>69</v>
      </c>
      <c r="C79" s="57">
        <v>98.22</v>
      </c>
      <c r="D79" s="58">
        <f t="shared" ref="D79:F79" si="101">ROUND(C79*(1+D$9)*(1-D$10),2)</f>
        <v>99.7</v>
      </c>
      <c r="E79" s="58">
        <f t="shared" si="101"/>
        <v>100.98</v>
      </c>
      <c r="F79" s="59">
        <f t="shared" si="101"/>
        <v>102.95</v>
      </c>
      <c r="G79" s="57">
        <v>61.29</v>
      </c>
      <c r="H79" s="58">
        <f t="shared" si="90"/>
        <v>62.22</v>
      </c>
      <c r="I79" s="58">
        <f t="shared" si="90"/>
        <v>63.02</v>
      </c>
      <c r="J79" s="59">
        <f t="shared" si="90"/>
        <v>64.25</v>
      </c>
      <c r="L79" s="3" t="b">
        <f>C79='2015-16 PL Price List'!C72</f>
        <v>1</v>
      </c>
      <c r="M79" s="3" t="b">
        <f>G79='2015-16 PL Price List'!E72</f>
        <v>1</v>
      </c>
      <c r="O79" s="3" t="b">
        <f>D79='2016-17 PL Price List'!C72</f>
        <v>1</v>
      </c>
      <c r="P79" s="3" t="b">
        <f>H79='2016-17 PL Price List'!E72</f>
        <v>1</v>
      </c>
      <c r="R79" s="3" t="b">
        <f>E79='2017-18 PL Price List'!C72</f>
        <v>1</v>
      </c>
      <c r="S79" s="3" t="b">
        <f>I79='2017-18 PL Price List'!E72</f>
        <v>1</v>
      </c>
      <c r="U79" s="3" t="b">
        <f>F79='2018-19 PL Price List'!C72</f>
        <v>1</v>
      </c>
      <c r="V79" s="3" t="b">
        <f>J79='2018-19 PL Price List'!E72</f>
        <v>1</v>
      </c>
      <c r="X79" s="3" t="b">
        <f>C79='Price Cap - Class 3 &amp; 4'!C22</f>
        <v>1</v>
      </c>
      <c r="Y79" s="3" t="b">
        <f>G79='Price Cap - Class 3 &amp; 4'!D22</f>
        <v>1</v>
      </c>
    </row>
    <row r="80" spans="2:25" x14ac:dyDescent="0.2">
      <c r="B80" s="48" t="s">
        <v>70</v>
      </c>
      <c r="C80" s="49">
        <v>99.79</v>
      </c>
      <c r="D80" s="50">
        <f t="shared" ref="D80:F80" si="102">ROUND(C80*(1+D$9)*(1-D$10),2)</f>
        <v>101.3</v>
      </c>
      <c r="E80" s="50">
        <f t="shared" si="102"/>
        <v>102.6</v>
      </c>
      <c r="F80" s="51">
        <f t="shared" si="102"/>
        <v>104.6</v>
      </c>
      <c r="G80" s="49">
        <v>59.57</v>
      </c>
      <c r="H80" s="50">
        <f t="shared" si="90"/>
        <v>60.47</v>
      </c>
      <c r="I80" s="50">
        <f t="shared" si="90"/>
        <v>61.24</v>
      </c>
      <c r="J80" s="51">
        <f t="shared" si="90"/>
        <v>62.43</v>
      </c>
      <c r="L80" s="3" t="b">
        <f>C80='2015-16 PL Price List'!C73</f>
        <v>1</v>
      </c>
      <c r="M80" s="3" t="b">
        <f>G80='2015-16 PL Price List'!E73</f>
        <v>1</v>
      </c>
      <c r="O80" s="3" t="b">
        <f>D80='2016-17 PL Price List'!C73</f>
        <v>1</v>
      </c>
      <c r="P80" s="3" t="b">
        <f>H80='2016-17 PL Price List'!E73</f>
        <v>1</v>
      </c>
      <c r="R80" s="3" t="b">
        <f>E80='2017-18 PL Price List'!C73</f>
        <v>1</v>
      </c>
      <c r="S80" s="3" t="b">
        <f>I80='2017-18 PL Price List'!E73</f>
        <v>1</v>
      </c>
      <c r="U80" s="3" t="b">
        <f>F80='2018-19 PL Price List'!C73</f>
        <v>1</v>
      </c>
      <c r="V80" s="3" t="b">
        <f>J80='2018-19 PL Price List'!E73</f>
        <v>1</v>
      </c>
      <c r="X80" s="3" t="b">
        <f>C80='Price Cap - Class 3 &amp; 4'!C23</f>
        <v>1</v>
      </c>
      <c r="Y80" s="3" t="b">
        <f>G80='Price Cap - Class 3 &amp; 4'!D23</f>
        <v>1</v>
      </c>
    </row>
    <row r="81" spans="2:25" x14ac:dyDescent="0.2">
      <c r="B81" s="56" t="s">
        <v>71</v>
      </c>
      <c r="C81" s="57">
        <v>99.13</v>
      </c>
      <c r="D81" s="58">
        <f t="shared" ref="D81:F81" si="103">ROUND(C81*(1+D$9)*(1-D$10),2)</f>
        <v>100.63</v>
      </c>
      <c r="E81" s="58">
        <f t="shared" si="103"/>
        <v>101.92</v>
      </c>
      <c r="F81" s="59">
        <f t="shared" si="103"/>
        <v>103.91</v>
      </c>
      <c r="G81" s="57">
        <v>61.66</v>
      </c>
      <c r="H81" s="58">
        <f t="shared" si="90"/>
        <v>62.59</v>
      </c>
      <c r="I81" s="58">
        <f t="shared" si="90"/>
        <v>63.39</v>
      </c>
      <c r="J81" s="59">
        <f t="shared" si="90"/>
        <v>64.63</v>
      </c>
      <c r="L81" s="3" t="b">
        <f>C81='2015-16 PL Price List'!C74</f>
        <v>1</v>
      </c>
      <c r="M81" s="3" t="b">
        <f>G81='2015-16 PL Price List'!E74</f>
        <v>1</v>
      </c>
      <c r="O81" s="3" t="b">
        <f>D81='2016-17 PL Price List'!C74</f>
        <v>1</v>
      </c>
      <c r="P81" s="3" t="b">
        <f>H81='2016-17 PL Price List'!E74</f>
        <v>1</v>
      </c>
      <c r="R81" s="3" t="b">
        <f>E81='2017-18 PL Price List'!C74</f>
        <v>1</v>
      </c>
      <c r="S81" s="3" t="b">
        <f>I81='2017-18 PL Price List'!E74</f>
        <v>1</v>
      </c>
      <c r="U81" s="3" t="b">
        <f>F81='2018-19 PL Price List'!C74</f>
        <v>1</v>
      </c>
      <c r="V81" s="3" t="b">
        <f>J81='2018-19 PL Price List'!E74</f>
        <v>1</v>
      </c>
      <c r="X81" s="3" t="b">
        <f>C81='Price Cap - Class 3 &amp; 4'!C24</f>
        <v>1</v>
      </c>
      <c r="Y81" s="3" t="b">
        <f>G81='Price Cap - Class 3 &amp; 4'!D24</f>
        <v>1</v>
      </c>
    </row>
    <row r="82" spans="2:25" x14ac:dyDescent="0.2">
      <c r="B82" s="48" t="s">
        <v>72</v>
      </c>
      <c r="C82" s="49">
        <v>103.44</v>
      </c>
      <c r="D82" s="50">
        <f t="shared" ref="D82:F82" si="104">ROUND(C82*(1+D$9)*(1-D$10),2)</f>
        <v>105</v>
      </c>
      <c r="E82" s="50">
        <f t="shared" si="104"/>
        <v>106.34</v>
      </c>
      <c r="F82" s="51">
        <f t="shared" si="104"/>
        <v>108.41</v>
      </c>
      <c r="G82" s="49">
        <v>65.39</v>
      </c>
      <c r="H82" s="50">
        <f t="shared" si="90"/>
        <v>66.38</v>
      </c>
      <c r="I82" s="50">
        <f t="shared" si="90"/>
        <v>67.23</v>
      </c>
      <c r="J82" s="51">
        <f t="shared" si="90"/>
        <v>68.540000000000006</v>
      </c>
      <c r="L82" s="3" t="b">
        <f>C82='2015-16 PL Price List'!C75</f>
        <v>1</v>
      </c>
      <c r="M82" s="3" t="b">
        <f>G82='2015-16 PL Price List'!E75</f>
        <v>1</v>
      </c>
      <c r="O82" s="3" t="b">
        <f>D82='2016-17 PL Price List'!C75</f>
        <v>1</v>
      </c>
      <c r="P82" s="3" t="b">
        <f>H82='2016-17 PL Price List'!E75</f>
        <v>1</v>
      </c>
      <c r="R82" s="3" t="b">
        <f>E82='2017-18 PL Price List'!C75</f>
        <v>1</v>
      </c>
      <c r="S82" s="3" t="b">
        <f>I82='2017-18 PL Price List'!E75</f>
        <v>1</v>
      </c>
      <c r="U82" s="3" t="b">
        <f>F82='2018-19 PL Price List'!C75</f>
        <v>1</v>
      </c>
      <c r="V82" s="3" t="b">
        <f>J82='2018-19 PL Price List'!E75</f>
        <v>1</v>
      </c>
      <c r="X82" s="3" t="b">
        <f>C82='Price Cap - Class 3 &amp; 4'!C25</f>
        <v>1</v>
      </c>
      <c r="Y82" s="3" t="b">
        <f>G82='Price Cap - Class 3 &amp; 4'!D25</f>
        <v>1</v>
      </c>
    </row>
    <row r="83" spans="2:25" x14ac:dyDescent="0.2">
      <c r="B83" s="56" t="s">
        <v>73</v>
      </c>
      <c r="C83" s="57">
        <v>102.69</v>
      </c>
      <c r="D83" s="58">
        <f t="shared" ref="D83:F83" si="105">ROUND(C83*(1+D$9)*(1-D$10),2)</f>
        <v>104.24</v>
      </c>
      <c r="E83" s="58">
        <f t="shared" si="105"/>
        <v>105.57</v>
      </c>
      <c r="F83" s="59">
        <f t="shared" si="105"/>
        <v>107.63</v>
      </c>
      <c r="G83" s="57">
        <v>62.38</v>
      </c>
      <c r="H83" s="58">
        <f t="shared" si="90"/>
        <v>63.32</v>
      </c>
      <c r="I83" s="58">
        <f t="shared" si="90"/>
        <v>64.13</v>
      </c>
      <c r="J83" s="59">
        <f t="shared" si="90"/>
        <v>65.38</v>
      </c>
      <c r="L83" s="3" t="b">
        <f>C83='2015-16 PL Price List'!C76</f>
        <v>1</v>
      </c>
      <c r="M83" s="3" t="b">
        <f>G83='2015-16 PL Price List'!E76</f>
        <v>1</v>
      </c>
      <c r="O83" s="3" t="b">
        <f>D83='2016-17 PL Price List'!C76</f>
        <v>1</v>
      </c>
      <c r="P83" s="3" t="b">
        <f>H83='2016-17 PL Price List'!E76</f>
        <v>1</v>
      </c>
      <c r="R83" s="3" t="b">
        <f>E83='2017-18 PL Price List'!C76</f>
        <v>1</v>
      </c>
      <c r="S83" s="3" t="b">
        <f>I83='2017-18 PL Price List'!E76</f>
        <v>1</v>
      </c>
      <c r="U83" s="3" t="b">
        <f>F83='2018-19 PL Price List'!C76</f>
        <v>1</v>
      </c>
      <c r="V83" s="3" t="b">
        <f>J83='2018-19 PL Price List'!E76</f>
        <v>1</v>
      </c>
      <c r="X83" s="3" t="b">
        <f>C83='Price Cap - Class 3 &amp; 4'!C26</f>
        <v>1</v>
      </c>
      <c r="Y83" s="3" t="b">
        <f>G83='Price Cap - Class 3 &amp; 4'!D26</f>
        <v>1</v>
      </c>
    </row>
    <row r="84" spans="2:25" x14ac:dyDescent="0.2">
      <c r="B84" s="48" t="s">
        <v>74</v>
      </c>
      <c r="C84" s="49">
        <v>89.36</v>
      </c>
      <c r="D84" s="50">
        <f t="shared" ref="D84:F84" si="106">ROUND(C84*(1+D$9)*(1-D$10),2)</f>
        <v>90.71</v>
      </c>
      <c r="E84" s="50">
        <f t="shared" si="106"/>
        <v>91.87</v>
      </c>
      <c r="F84" s="51">
        <f t="shared" si="106"/>
        <v>93.66</v>
      </c>
      <c r="G84" s="49">
        <v>59.28</v>
      </c>
      <c r="H84" s="50">
        <f t="shared" si="90"/>
        <v>60.18</v>
      </c>
      <c r="I84" s="50">
        <f t="shared" si="90"/>
        <v>60.95</v>
      </c>
      <c r="J84" s="51">
        <f t="shared" si="90"/>
        <v>62.14</v>
      </c>
      <c r="L84" s="3" t="b">
        <f>C84='2015-16 PL Price List'!C77</f>
        <v>1</v>
      </c>
      <c r="M84" s="3" t="b">
        <f>G84='2015-16 PL Price List'!E77</f>
        <v>1</v>
      </c>
      <c r="O84" s="3" t="b">
        <f>D84='2016-17 PL Price List'!C77</f>
        <v>1</v>
      </c>
      <c r="P84" s="3" t="b">
        <f>H84='2016-17 PL Price List'!E77</f>
        <v>1</v>
      </c>
      <c r="R84" s="3" t="b">
        <f>E84='2017-18 PL Price List'!C77</f>
        <v>1</v>
      </c>
      <c r="S84" s="3" t="b">
        <f>I84='2017-18 PL Price List'!E77</f>
        <v>1</v>
      </c>
      <c r="U84" s="3" t="b">
        <f>F84='2018-19 PL Price List'!C77</f>
        <v>1</v>
      </c>
      <c r="V84" s="3" t="b">
        <f>J84='2018-19 PL Price List'!E77</f>
        <v>1</v>
      </c>
      <c r="X84" s="3" t="b">
        <f>C84='Price Cap - Class 3 &amp; 4'!C27</f>
        <v>1</v>
      </c>
      <c r="Y84" s="3" t="b">
        <f>G84='Price Cap - Class 3 &amp; 4'!D27</f>
        <v>1</v>
      </c>
    </row>
    <row r="85" spans="2:25" x14ac:dyDescent="0.2">
      <c r="B85" s="56" t="s">
        <v>75</v>
      </c>
      <c r="C85" s="57">
        <v>100.19</v>
      </c>
      <c r="D85" s="58">
        <f t="shared" ref="D85:F85" si="107">ROUND(C85*(1+D$9)*(1-D$10),2)</f>
        <v>101.7</v>
      </c>
      <c r="E85" s="58">
        <f t="shared" si="107"/>
        <v>103</v>
      </c>
      <c r="F85" s="59">
        <f t="shared" si="107"/>
        <v>105.01</v>
      </c>
      <c r="G85" s="57">
        <v>61.17</v>
      </c>
      <c r="H85" s="58">
        <f t="shared" si="90"/>
        <v>62.09</v>
      </c>
      <c r="I85" s="58">
        <f t="shared" si="90"/>
        <v>62.88</v>
      </c>
      <c r="J85" s="59">
        <f t="shared" si="90"/>
        <v>64.11</v>
      </c>
      <c r="L85" s="3" t="b">
        <f>C85='2015-16 PL Price List'!C78</f>
        <v>1</v>
      </c>
      <c r="M85" s="3" t="b">
        <f>G85='2015-16 PL Price List'!E78</f>
        <v>1</v>
      </c>
      <c r="O85" s="3" t="b">
        <f>D85='2016-17 PL Price List'!C78</f>
        <v>1</v>
      </c>
      <c r="P85" s="3" t="b">
        <f>H85='2016-17 PL Price List'!E78</f>
        <v>1</v>
      </c>
      <c r="R85" s="3" t="b">
        <f>E85='2017-18 PL Price List'!C78</f>
        <v>1</v>
      </c>
      <c r="S85" s="3" t="b">
        <f>I85='2017-18 PL Price List'!E78</f>
        <v>1</v>
      </c>
      <c r="U85" s="3" t="b">
        <f>F85='2018-19 PL Price List'!C78</f>
        <v>1</v>
      </c>
      <c r="V85" s="3" t="b">
        <f>J85='2018-19 PL Price List'!E78</f>
        <v>1</v>
      </c>
      <c r="X85" s="3" t="b">
        <f>C85='Price Cap - Class 3 &amp; 4'!C28</f>
        <v>1</v>
      </c>
      <c r="Y85" s="3" t="b">
        <f>G85='Price Cap - Class 3 &amp; 4'!D28</f>
        <v>1</v>
      </c>
    </row>
    <row r="86" spans="2:25" x14ac:dyDescent="0.2">
      <c r="B86" s="48" t="s">
        <v>76</v>
      </c>
      <c r="C86" s="49">
        <v>101.31</v>
      </c>
      <c r="D86" s="50">
        <f t="shared" ref="D86:F86" si="108">ROUND(C86*(1+D$9)*(1-D$10),2)</f>
        <v>102.84</v>
      </c>
      <c r="E86" s="50">
        <f t="shared" si="108"/>
        <v>104.16</v>
      </c>
      <c r="F86" s="51">
        <f t="shared" si="108"/>
        <v>106.19</v>
      </c>
      <c r="G86" s="49">
        <v>61.72</v>
      </c>
      <c r="H86" s="50">
        <f t="shared" si="90"/>
        <v>62.65</v>
      </c>
      <c r="I86" s="50">
        <f t="shared" si="90"/>
        <v>63.45</v>
      </c>
      <c r="J86" s="51">
        <f t="shared" si="90"/>
        <v>64.69</v>
      </c>
      <c r="L86" s="3" t="b">
        <f>C86='2015-16 PL Price List'!C79</f>
        <v>1</v>
      </c>
      <c r="M86" s="3" t="b">
        <f>G86='2015-16 PL Price List'!E79</f>
        <v>1</v>
      </c>
      <c r="O86" s="3" t="b">
        <f>D86='2016-17 PL Price List'!C79</f>
        <v>1</v>
      </c>
      <c r="P86" s="3" t="b">
        <f>H86='2016-17 PL Price List'!E79</f>
        <v>1</v>
      </c>
      <c r="R86" s="3" t="b">
        <f>E86='2017-18 PL Price List'!C79</f>
        <v>1</v>
      </c>
      <c r="S86" s="3" t="b">
        <f>I86='2017-18 PL Price List'!E79</f>
        <v>1</v>
      </c>
      <c r="U86" s="3" t="b">
        <f>F86='2018-19 PL Price List'!C79</f>
        <v>1</v>
      </c>
      <c r="V86" s="3" t="b">
        <f>J86='2018-19 PL Price List'!E79</f>
        <v>1</v>
      </c>
      <c r="X86" s="3" t="b">
        <f>C86='Price Cap - Class 3 &amp; 4'!C29</f>
        <v>1</v>
      </c>
      <c r="Y86" s="3" t="b">
        <f>G86='Price Cap - Class 3 &amp; 4'!D29</f>
        <v>1</v>
      </c>
    </row>
    <row r="87" spans="2:25" x14ac:dyDescent="0.2">
      <c r="B87" s="56" t="s">
        <v>77</v>
      </c>
      <c r="C87" s="57">
        <v>121.7</v>
      </c>
      <c r="D87" s="58">
        <f t="shared" ref="D87:F87" si="109">ROUND(C87*(1+D$9)*(1-D$10),2)</f>
        <v>123.54</v>
      </c>
      <c r="E87" s="58">
        <f t="shared" si="109"/>
        <v>125.12</v>
      </c>
      <c r="F87" s="59">
        <f t="shared" si="109"/>
        <v>127.56</v>
      </c>
      <c r="G87" s="57">
        <v>78.81</v>
      </c>
      <c r="H87" s="58">
        <f t="shared" si="90"/>
        <v>80</v>
      </c>
      <c r="I87" s="58">
        <f t="shared" si="90"/>
        <v>81.02</v>
      </c>
      <c r="J87" s="59">
        <f t="shared" si="90"/>
        <v>82.6</v>
      </c>
      <c r="L87" s="3" t="b">
        <f>C87='2015-16 PL Price List'!C80</f>
        <v>1</v>
      </c>
      <c r="M87" s="3" t="b">
        <f>G87='2015-16 PL Price List'!E80</f>
        <v>1</v>
      </c>
      <c r="O87" s="3" t="b">
        <f>D87='2016-17 PL Price List'!C80</f>
        <v>1</v>
      </c>
      <c r="P87" s="3" t="b">
        <f>H87='2016-17 PL Price List'!E80</f>
        <v>1</v>
      </c>
      <c r="R87" s="3" t="b">
        <f>E87='2017-18 PL Price List'!C80</f>
        <v>1</v>
      </c>
      <c r="S87" s="3" t="b">
        <f>I87='2017-18 PL Price List'!E80</f>
        <v>1</v>
      </c>
      <c r="U87" s="3" t="b">
        <f>F87='2018-19 PL Price List'!C80</f>
        <v>1</v>
      </c>
      <c r="V87" s="3" t="b">
        <f>J87='2018-19 PL Price List'!E80</f>
        <v>1</v>
      </c>
      <c r="X87" s="3" t="b">
        <f>C87='Price Cap - Class 3 &amp; 4'!C30</f>
        <v>1</v>
      </c>
      <c r="Y87" s="3" t="b">
        <f>G87='Price Cap - Class 3 &amp; 4'!D30</f>
        <v>1</v>
      </c>
    </row>
    <row r="88" spans="2:25" x14ac:dyDescent="0.2">
      <c r="B88" s="48" t="s">
        <v>78</v>
      </c>
      <c r="C88" s="49">
        <v>101.59</v>
      </c>
      <c r="D88" s="50">
        <f t="shared" ref="D88:F88" si="110">ROUND(C88*(1+D$9)*(1-D$10),2)</f>
        <v>103.12</v>
      </c>
      <c r="E88" s="50">
        <f t="shared" si="110"/>
        <v>104.44</v>
      </c>
      <c r="F88" s="51">
        <f t="shared" si="110"/>
        <v>106.48</v>
      </c>
      <c r="G88" s="49">
        <v>62</v>
      </c>
      <c r="H88" s="50">
        <f t="shared" si="90"/>
        <v>62.94</v>
      </c>
      <c r="I88" s="50">
        <f t="shared" si="90"/>
        <v>63.75</v>
      </c>
      <c r="J88" s="51">
        <f t="shared" si="90"/>
        <v>64.989999999999995</v>
      </c>
      <c r="L88" s="3" t="b">
        <f>C88='2015-16 PL Price List'!C81</f>
        <v>1</v>
      </c>
      <c r="M88" s="3" t="b">
        <f>G88='2015-16 PL Price List'!E81</f>
        <v>1</v>
      </c>
      <c r="O88" s="3" t="b">
        <f>D88='2016-17 PL Price List'!C81</f>
        <v>1</v>
      </c>
      <c r="P88" s="3" t="b">
        <f>H88='2016-17 PL Price List'!E81</f>
        <v>1</v>
      </c>
      <c r="R88" s="3" t="b">
        <f>E88='2017-18 PL Price List'!C81</f>
        <v>1</v>
      </c>
      <c r="S88" s="3" t="b">
        <f>I88='2017-18 PL Price List'!E81</f>
        <v>1</v>
      </c>
      <c r="U88" s="3" t="b">
        <f>F88='2018-19 PL Price List'!C81</f>
        <v>1</v>
      </c>
      <c r="V88" s="3" t="b">
        <f>J88='2018-19 PL Price List'!E81</f>
        <v>1</v>
      </c>
      <c r="X88" s="3" t="b">
        <f>C88='Price Cap - Class 3 &amp; 4'!C31</f>
        <v>1</v>
      </c>
      <c r="Y88" s="3" t="b">
        <f>G88='Price Cap - Class 3 &amp; 4'!D31</f>
        <v>1</v>
      </c>
    </row>
    <row r="89" spans="2:25" x14ac:dyDescent="0.2">
      <c r="B89" s="56" t="s">
        <v>79</v>
      </c>
      <c r="C89" s="57">
        <v>105.9</v>
      </c>
      <c r="D89" s="58">
        <f t="shared" ref="D89:F89" si="111">ROUND(C89*(1+D$9)*(1-D$10),2)</f>
        <v>107.5</v>
      </c>
      <c r="E89" s="58">
        <f t="shared" si="111"/>
        <v>108.88</v>
      </c>
      <c r="F89" s="59">
        <f t="shared" si="111"/>
        <v>111</v>
      </c>
      <c r="G89" s="57">
        <v>65.73</v>
      </c>
      <c r="H89" s="58">
        <f t="shared" si="90"/>
        <v>66.72</v>
      </c>
      <c r="I89" s="58">
        <f t="shared" si="90"/>
        <v>67.569999999999993</v>
      </c>
      <c r="J89" s="59">
        <f t="shared" si="90"/>
        <v>68.89</v>
      </c>
      <c r="L89" s="3" t="b">
        <f>C89='2015-16 PL Price List'!C82</f>
        <v>1</v>
      </c>
      <c r="M89" s="3" t="b">
        <f>G89='2015-16 PL Price List'!E82</f>
        <v>1</v>
      </c>
      <c r="O89" s="3" t="b">
        <f>D89='2016-17 PL Price List'!C82</f>
        <v>1</v>
      </c>
      <c r="P89" s="3" t="b">
        <f>H89='2016-17 PL Price List'!E82</f>
        <v>1</v>
      </c>
      <c r="R89" s="3" t="b">
        <f>E89='2017-18 PL Price List'!C82</f>
        <v>1</v>
      </c>
      <c r="S89" s="3" t="b">
        <f>I89='2017-18 PL Price List'!E82</f>
        <v>1</v>
      </c>
      <c r="U89" s="3" t="b">
        <f>F89='2018-19 PL Price List'!C82</f>
        <v>1</v>
      </c>
      <c r="V89" s="3" t="b">
        <f>J89='2018-19 PL Price List'!E82</f>
        <v>1</v>
      </c>
      <c r="X89" s="3" t="b">
        <f>C89='Price Cap - Class 3 &amp; 4'!C32</f>
        <v>1</v>
      </c>
      <c r="Y89" s="3" t="b">
        <f>G89='Price Cap - Class 3 &amp; 4'!D32</f>
        <v>1</v>
      </c>
    </row>
    <row r="90" spans="2:25" x14ac:dyDescent="0.2">
      <c r="B90" s="48" t="s">
        <v>80</v>
      </c>
      <c r="C90" s="49">
        <v>105.39</v>
      </c>
      <c r="D90" s="50">
        <f t="shared" ref="D90:F90" si="112">ROUND(C90*(1+D$9)*(1-D$10),2)</f>
        <v>106.98</v>
      </c>
      <c r="E90" s="50">
        <f t="shared" si="112"/>
        <v>108.35</v>
      </c>
      <c r="F90" s="51">
        <f t="shared" si="112"/>
        <v>110.46</v>
      </c>
      <c r="G90" s="49">
        <v>62.75</v>
      </c>
      <c r="H90" s="50">
        <f t="shared" si="90"/>
        <v>63.7</v>
      </c>
      <c r="I90" s="50">
        <f t="shared" si="90"/>
        <v>64.52</v>
      </c>
      <c r="J90" s="51">
        <f t="shared" si="90"/>
        <v>65.78</v>
      </c>
      <c r="L90" s="3" t="b">
        <f>C90='2015-16 PL Price List'!C83</f>
        <v>1</v>
      </c>
      <c r="M90" s="3" t="b">
        <f>G90='2015-16 PL Price List'!E83</f>
        <v>1</v>
      </c>
      <c r="O90" s="3" t="b">
        <f>D90='2016-17 PL Price List'!C83</f>
        <v>1</v>
      </c>
      <c r="P90" s="3" t="b">
        <f>H90='2016-17 PL Price List'!E83</f>
        <v>1</v>
      </c>
      <c r="R90" s="3" t="b">
        <f>E90='2017-18 PL Price List'!C83</f>
        <v>1</v>
      </c>
      <c r="S90" s="3" t="b">
        <f>I90='2017-18 PL Price List'!E83</f>
        <v>1</v>
      </c>
      <c r="U90" s="3" t="b">
        <f>F90='2018-19 PL Price List'!C83</f>
        <v>1</v>
      </c>
      <c r="V90" s="3" t="b">
        <f>J90='2018-19 PL Price List'!E83</f>
        <v>1</v>
      </c>
      <c r="X90" s="3" t="b">
        <f>C90='Price Cap - Class 3 &amp; 4'!C33</f>
        <v>1</v>
      </c>
      <c r="Y90" s="3" t="b">
        <f>G90='Price Cap - Class 3 &amp; 4'!D33</f>
        <v>1</v>
      </c>
    </row>
    <row r="91" spans="2:25" x14ac:dyDescent="0.2">
      <c r="B91" s="56" t="s">
        <v>81</v>
      </c>
      <c r="C91" s="57">
        <v>109.35</v>
      </c>
      <c r="D91" s="58">
        <f t="shared" ref="D91:F91" si="113">ROUND(C91*(1+D$9)*(1-D$10),2)</f>
        <v>111</v>
      </c>
      <c r="E91" s="58">
        <f t="shared" si="113"/>
        <v>112.42</v>
      </c>
      <c r="F91" s="59">
        <f t="shared" si="113"/>
        <v>114.61</v>
      </c>
      <c r="G91" s="57">
        <v>66.2</v>
      </c>
      <c r="H91" s="58">
        <f t="shared" si="90"/>
        <v>67.2</v>
      </c>
      <c r="I91" s="58">
        <f t="shared" si="90"/>
        <v>68.06</v>
      </c>
      <c r="J91" s="59">
        <f t="shared" si="90"/>
        <v>69.39</v>
      </c>
      <c r="L91" s="3" t="b">
        <f>C91='2015-16 PL Price List'!C84</f>
        <v>1</v>
      </c>
      <c r="M91" s="3" t="b">
        <f>G91='2015-16 PL Price List'!E84</f>
        <v>1</v>
      </c>
      <c r="O91" s="3" t="b">
        <f>D91='2016-17 PL Price List'!C84</f>
        <v>1</v>
      </c>
      <c r="P91" s="3" t="b">
        <f>H91='2016-17 PL Price List'!E84</f>
        <v>1</v>
      </c>
      <c r="R91" s="3" t="b">
        <f>E91='2017-18 PL Price List'!C84</f>
        <v>1</v>
      </c>
      <c r="S91" s="3" t="b">
        <f>I91='2017-18 PL Price List'!E84</f>
        <v>1</v>
      </c>
      <c r="U91" s="3" t="b">
        <f>F91='2018-19 PL Price List'!C84</f>
        <v>1</v>
      </c>
      <c r="V91" s="3" t="b">
        <f>J91='2018-19 PL Price List'!E84</f>
        <v>1</v>
      </c>
      <c r="X91" s="3" t="b">
        <f>C91='Price Cap - Class 3 &amp; 4'!C34</f>
        <v>1</v>
      </c>
      <c r="Y91" s="3" t="b">
        <f>G91='Price Cap - Class 3 &amp; 4'!D34</f>
        <v>1</v>
      </c>
    </row>
    <row r="92" spans="2:25" x14ac:dyDescent="0.2">
      <c r="B92" s="48" t="s">
        <v>82</v>
      </c>
      <c r="C92" s="49">
        <v>98.87</v>
      </c>
      <c r="D92" s="50">
        <f t="shared" ref="D92:F92" si="114">ROUND(C92*(1+D$9)*(1-D$10),2)</f>
        <v>100.36</v>
      </c>
      <c r="E92" s="50">
        <f t="shared" si="114"/>
        <v>101.64</v>
      </c>
      <c r="F92" s="51">
        <f t="shared" si="114"/>
        <v>103.62</v>
      </c>
      <c r="G92" s="49">
        <v>62.28</v>
      </c>
      <c r="H92" s="50">
        <f t="shared" si="90"/>
        <v>63.22</v>
      </c>
      <c r="I92" s="50">
        <f t="shared" si="90"/>
        <v>64.03</v>
      </c>
      <c r="J92" s="51">
        <f t="shared" si="90"/>
        <v>65.28</v>
      </c>
      <c r="L92" s="3" t="b">
        <f>C92='2015-16 PL Price List'!C85</f>
        <v>1</v>
      </c>
      <c r="M92" s="3" t="b">
        <f>G92='2015-16 PL Price List'!E85</f>
        <v>1</v>
      </c>
      <c r="O92" s="3" t="b">
        <f>D92='2016-17 PL Price List'!C85</f>
        <v>1</v>
      </c>
      <c r="P92" s="3" t="b">
        <f>H92='2016-17 PL Price List'!E85</f>
        <v>1</v>
      </c>
      <c r="R92" s="3" t="b">
        <f>E92='2017-18 PL Price List'!C85</f>
        <v>1</v>
      </c>
      <c r="S92" s="3" t="b">
        <f>I92='2017-18 PL Price List'!E85</f>
        <v>1</v>
      </c>
      <c r="U92" s="3" t="b">
        <f>F92='2018-19 PL Price List'!C85</f>
        <v>1</v>
      </c>
      <c r="V92" s="3" t="b">
        <f>J92='2018-19 PL Price List'!E85</f>
        <v>1</v>
      </c>
      <c r="X92" s="3" t="b">
        <f>C92='Price Cap - Class 3 &amp; 4'!C35</f>
        <v>1</v>
      </c>
      <c r="Y92" s="3" t="b">
        <f>G92='Price Cap - Class 3 &amp; 4'!D35</f>
        <v>1</v>
      </c>
    </row>
    <row r="93" spans="2:25" x14ac:dyDescent="0.2">
      <c r="B93" s="56" t="s">
        <v>83</v>
      </c>
      <c r="C93" s="57">
        <v>95.7</v>
      </c>
      <c r="D93" s="58">
        <f t="shared" ref="D93:F93" si="115">ROUND(C93*(1+D$9)*(1-D$10),2)</f>
        <v>97.15</v>
      </c>
      <c r="E93" s="58">
        <f t="shared" si="115"/>
        <v>98.39</v>
      </c>
      <c r="F93" s="59">
        <f t="shared" si="115"/>
        <v>100.31</v>
      </c>
      <c r="G93" s="57">
        <v>60.16</v>
      </c>
      <c r="H93" s="58">
        <f t="shared" si="90"/>
        <v>61.07</v>
      </c>
      <c r="I93" s="58">
        <f t="shared" si="90"/>
        <v>61.85</v>
      </c>
      <c r="J93" s="59">
        <f t="shared" si="90"/>
        <v>63.06</v>
      </c>
      <c r="L93" s="3" t="b">
        <f>C93='2015-16 PL Price List'!C86</f>
        <v>1</v>
      </c>
      <c r="M93" s="3" t="b">
        <f>G93='2015-16 PL Price List'!E86</f>
        <v>1</v>
      </c>
      <c r="O93" s="3" t="b">
        <f>D93='2016-17 PL Price List'!C86</f>
        <v>1</v>
      </c>
      <c r="P93" s="3" t="b">
        <f>H93='2016-17 PL Price List'!E86</f>
        <v>1</v>
      </c>
      <c r="R93" s="3" t="b">
        <f>E93='2017-18 PL Price List'!C86</f>
        <v>1</v>
      </c>
      <c r="S93" s="3" t="b">
        <f>I93='2017-18 PL Price List'!E86</f>
        <v>1</v>
      </c>
      <c r="U93" s="3" t="b">
        <f>F93='2018-19 PL Price List'!C86</f>
        <v>1</v>
      </c>
      <c r="V93" s="3" t="b">
        <f>J93='2018-19 PL Price List'!E86</f>
        <v>1</v>
      </c>
      <c r="X93" s="3" t="b">
        <f>C93='Price Cap - Class 3 &amp; 4'!C36</f>
        <v>1</v>
      </c>
      <c r="Y93" s="3" t="b">
        <f>G93='Price Cap - Class 3 &amp; 4'!D36</f>
        <v>1</v>
      </c>
    </row>
    <row r="94" spans="2:25" x14ac:dyDescent="0.2">
      <c r="B94" s="48" t="s">
        <v>84</v>
      </c>
      <c r="C94" s="49">
        <v>119.01</v>
      </c>
      <c r="D94" s="50">
        <f t="shared" ref="D94:F94" si="116">ROUND(C94*(1+D$9)*(1-D$10),2)</f>
        <v>120.81</v>
      </c>
      <c r="E94" s="50">
        <f t="shared" si="116"/>
        <v>122.36</v>
      </c>
      <c r="F94" s="51">
        <f t="shared" si="116"/>
        <v>124.75</v>
      </c>
      <c r="G94" s="49">
        <v>62.22</v>
      </c>
      <c r="H94" s="50">
        <f t="shared" si="90"/>
        <v>63.16</v>
      </c>
      <c r="I94" s="50">
        <f t="shared" si="90"/>
        <v>63.97</v>
      </c>
      <c r="J94" s="51">
        <f t="shared" si="90"/>
        <v>65.22</v>
      </c>
      <c r="L94" s="3" t="b">
        <f>C94='2015-16 PL Price List'!C87</f>
        <v>1</v>
      </c>
      <c r="M94" s="3" t="b">
        <f>G94='2015-16 PL Price List'!E87</f>
        <v>1</v>
      </c>
      <c r="O94" s="3" t="b">
        <f>D94='2016-17 PL Price List'!C87</f>
        <v>1</v>
      </c>
      <c r="P94" s="3" t="b">
        <f>H94='2016-17 PL Price List'!E87</f>
        <v>1</v>
      </c>
      <c r="R94" s="3" t="b">
        <f>E94='2017-18 PL Price List'!C87</f>
        <v>1</v>
      </c>
      <c r="S94" s="3" t="b">
        <f>I94='2017-18 PL Price List'!E87</f>
        <v>1</v>
      </c>
      <c r="U94" s="3" t="b">
        <f>F94='2018-19 PL Price List'!C87</f>
        <v>1</v>
      </c>
      <c r="V94" s="3" t="b">
        <f>J94='2018-19 PL Price List'!E87</f>
        <v>1</v>
      </c>
      <c r="X94" s="3" t="b">
        <f>C94='Price Cap - Class 3 &amp; 4'!C37</f>
        <v>1</v>
      </c>
      <c r="Y94" s="3" t="b">
        <f>G94='Price Cap - Class 3 &amp; 4'!D37</f>
        <v>1</v>
      </c>
    </row>
    <row r="95" spans="2:25" x14ac:dyDescent="0.2">
      <c r="B95" s="56" t="s">
        <v>85</v>
      </c>
      <c r="C95" s="57">
        <v>118.3</v>
      </c>
      <c r="D95" s="58">
        <f t="shared" ref="D95:F95" si="117">ROUND(C95*(1+D$9)*(1-D$10),2)</f>
        <v>120.09</v>
      </c>
      <c r="E95" s="58">
        <f t="shared" si="117"/>
        <v>121.63</v>
      </c>
      <c r="F95" s="59">
        <f t="shared" si="117"/>
        <v>124</v>
      </c>
      <c r="G95" s="57">
        <v>64.3</v>
      </c>
      <c r="H95" s="58">
        <f t="shared" si="90"/>
        <v>65.27</v>
      </c>
      <c r="I95" s="58">
        <f t="shared" si="90"/>
        <v>66.11</v>
      </c>
      <c r="J95" s="59">
        <f t="shared" si="90"/>
        <v>67.400000000000006</v>
      </c>
      <c r="L95" s="3" t="b">
        <f>C95='2015-16 PL Price List'!C88</f>
        <v>1</v>
      </c>
      <c r="M95" s="3" t="b">
        <f>G95='2015-16 PL Price List'!E88</f>
        <v>1</v>
      </c>
      <c r="O95" s="3" t="b">
        <f>D95='2016-17 PL Price List'!C88</f>
        <v>1</v>
      </c>
      <c r="P95" s="3" t="b">
        <f>H95='2016-17 PL Price List'!E88</f>
        <v>1</v>
      </c>
      <c r="R95" s="3" t="b">
        <f>E95='2017-18 PL Price List'!C88</f>
        <v>1</v>
      </c>
      <c r="S95" s="3" t="b">
        <f>I95='2017-18 PL Price List'!E88</f>
        <v>1</v>
      </c>
      <c r="U95" s="3" t="b">
        <f>F95='2018-19 PL Price List'!C88</f>
        <v>1</v>
      </c>
      <c r="V95" s="3" t="b">
        <f>J95='2018-19 PL Price List'!E88</f>
        <v>1</v>
      </c>
      <c r="X95" s="3" t="b">
        <f>C95='Price Cap - Class 3 &amp; 4'!C38</f>
        <v>1</v>
      </c>
      <c r="Y95" s="3" t="b">
        <f>G95='Price Cap - Class 3 &amp; 4'!D38</f>
        <v>1</v>
      </c>
    </row>
    <row r="96" spans="2:25" x14ac:dyDescent="0.2">
      <c r="B96" s="48" t="s">
        <v>86</v>
      </c>
      <c r="C96" s="49">
        <v>122.61</v>
      </c>
      <c r="D96" s="50">
        <f t="shared" ref="D96:F96" si="118">ROUND(C96*(1+D$9)*(1-D$10),2)</f>
        <v>124.46</v>
      </c>
      <c r="E96" s="50">
        <f t="shared" si="118"/>
        <v>126.05</v>
      </c>
      <c r="F96" s="51">
        <f t="shared" si="118"/>
        <v>128.51</v>
      </c>
      <c r="G96" s="49">
        <v>68.03</v>
      </c>
      <c r="H96" s="50">
        <f t="shared" si="90"/>
        <v>69.06</v>
      </c>
      <c r="I96" s="50">
        <f t="shared" si="90"/>
        <v>69.94</v>
      </c>
      <c r="J96" s="51">
        <f t="shared" si="90"/>
        <v>71.3</v>
      </c>
      <c r="L96" s="3" t="b">
        <f>C96='2015-16 PL Price List'!C89</f>
        <v>1</v>
      </c>
      <c r="M96" s="3" t="b">
        <f>G96='2015-16 PL Price List'!E89</f>
        <v>1</v>
      </c>
      <c r="O96" s="3" t="b">
        <f>D96='2016-17 PL Price List'!C89</f>
        <v>1</v>
      </c>
      <c r="P96" s="3" t="b">
        <f>H96='2016-17 PL Price List'!E89</f>
        <v>1</v>
      </c>
      <c r="R96" s="3" t="b">
        <f>E96='2017-18 PL Price List'!C89</f>
        <v>1</v>
      </c>
      <c r="S96" s="3" t="b">
        <f>I96='2017-18 PL Price List'!E89</f>
        <v>1</v>
      </c>
      <c r="U96" s="3" t="b">
        <f>F96='2018-19 PL Price List'!C89</f>
        <v>1</v>
      </c>
      <c r="V96" s="3" t="b">
        <f>J96='2018-19 PL Price List'!E89</f>
        <v>1</v>
      </c>
      <c r="X96" s="3" t="b">
        <f>C96='Price Cap - Class 3 &amp; 4'!C39</f>
        <v>1</v>
      </c>
      <c r="Y96" s="3" t="b">
        <f>G96='Price Cap - Class 3 &amp; 4'!D39</f>
        <v>1</v>
      </c>
    </row>
    <row r="97" spans="2:25" x14ac:dyDescent="0.2">
      <c r="B97" s="56" t="s">
        <v>87</v>
      </c>
      <c r="C97" s="57">
        <v>120.85</v>
      </c>
      <c r="D97" s="58">
        <f t="shared" ref="D97:F97" si="119">ROUND(C97*(1+D$9)*(1-D$10),2)</f>
        <v>122.67</v>
      </c>
      <c r="E97" s="58">
        <f t="shared" si="119"/>
        <v>124.24</v>
      </c>
      <c r="F97" s="59">
        <f t="shared" si="119"/>
        <v>126.66</v>
      </c>
      <c r="G97" s="57">
        <v>64.89</v>
      </c>
      <c r="H97" s="58">
        <f t="shared" si="90"/>
        <v>65.87</v>
      </c>
      <c r="I97" s="58">
        <f t="shared" si="90"/>
        <v>66.709999999999994</v>
      </c>
      <c r="J97" s="59">
        <f t="shared" si="90"/>
        <v>68.010000000000005</v>
      </c>
      <c r="L97" s="3" t="b">
        <f>C97='2015-16 PL Price List'!C90</f>
        <v>1</v>
      </c>
      <c r="M97" s="3" t="b">
        <f>G97='2015-16 PL Price List'!E90</f>
        <v>1</v>
      </c>
      <c r="O97" s="3" t="b">
        <f>D97='2016-17 PL Price List'!C90</f>
        <v>1</v>
      </c>
      <c r="P97" s="3" t="b">
        <f>H97='2016-17 PL Price List'!E90</f>
        <v>1</v>
      </c>
      <c r="R97" s="3" t="b">
        <f>E97='2017-18 PL Price List'!C90</f>
        <v>1</v>
      </c>
      <c r="S97" s="3" t="b">
        <f>I97='2017-18 PL Price List'!E90</f>
        <v>1</v>
      </c>
      <c r="U97" s="3" t="b">
        <f>F97='2018-19 PL Price List'!C90</f>
        <v>1</v>
      </c>
      <c r="V97" s="3" t="b">
        <f>J97='2018-19 PL Price List'!E90</f>
        <v>1</v>
      </c>
      <c r="X97" s="3" t="b">
        <f>C97='Price Cap - Class 3 &amp; 4'!C40</f>
        <v>1</v>
      </c>
      <c r="Y97" s="3" t="b">
        <f>G97='Price Cap - Class 3 &amp; 4'!D40</f>
        <v>1</v>
      </c>
    </row>
    <row r="98" spans="2:25" x14ac:dyDescent="0.2">
      <c r="B98" s="48" t="s">
        <v>88</v>
      </c>
      <c r="C98" s="49">
        <v>124.81</v>
      </c>
      <c r="D98" s="50">
        <f t="shared" ref="D98:F98" si="120">ROUND(C98*(1+D$9)*(1-D$10),2)</f>
        <v>126.69</v>
      </c>
      <c r="E98" s="50">
        <f t="shared" si="120"/>
        <v>128.31</v>
      </c>
      <c r="F98" s="51">
        <f t="shared" si="120"/>
        <v>130.81</v>
      </c>
      <c r="G98" s="49">
        <v>68.34</v>
      </c>
      <c r="H98" s="50">
        <f t="shared" si="90"/>
        <v>69.37</v>
      </c>
      <c r="I98" s="50">
        <f t="shared" si="90"/>
        <v>70.260000000000005</v>
      </c>
      <c r="J98" s="51">
        <f t="shared" si="90"/>
        <v>71.63</v>
      </c>
      <c r="L98" s="3" t="b">
        <f>C98='2015-16 PL Price List'!C91</f>
        <v>1</v>
      </c>
      <c r="M98" s="3" t="b">
        <f>G98='2015-16 PL Price List'!E91</f>
        <v>1</v>
      </c>
      <c r="O98" s="3" t="b">
        <f>D98='2016-17 PL Price List'!C91</f>
        <v>1</v>
      </c>
      <c r="P98" s="3" t="b">
        <f>H98='2016-17 PL Price List'!E91</f>
        <v>1</v>
      </c>
      <c r="R98" s="3" t="b">
        <f>E98='2017-18 PL Price List'!C91</f>
        <v>1</v>
      </c>
      <c r="S98" s="3" t="b">
        <f>I98='2017-18 PL Price List'!E91</f>
        <v>1</v>
      </c>
      <c r="U98" s="3" t="b">
        <f>F98='2018-19 PL Price List'!C91</f>
        <v>1</v>
      </c>
      <c r="V98" s="3" t="b">
        <f>J98='2018-19 PL Price List'!E91</f>
        <v>1</v>
      </c>
      <c r="X98" s="3" t="b">
        <f>C98='Price Cap - Class 3 &amp; 4'!C41</f>
        <v>1</v>
      </c>
      <c r="Y98" s="3" t="b">
        <f>G98='Price Cap - Class 3 &amp; 4'!D41</f>
        <v>1</v>
      </c>
    </row>
    <row r="99" spans="2:25" x14ac:dyDescent="0.2">
      <c r="B99" s="56" t="s">
        <v>89</v>
      </c>
      <c r="C99" s="57">
        <v>117.45</v>
      </c>
      <c r="D99" s="58">
        <f t="shared" ref="D99:F99" si="121">ROUND(C99*(1+D$9)*(1-D$10),2)</f>
        <v>119.22</v>
      </c>
      <c r="E99" s="58">
        <f t="shared" si="121"/>
        <v>120.75</v>
      </c>
      <c r="F99" s="59">
        <f t="shared" si="121"/>
        <v>123.1</v>
      </c>
      <c r="G99" s="57">
        <v>63.94</v>
      </c>
      <c r="H99" s="58">
        <f t="shared" si="90"/>
        <v>64.91</v>
      </c>
      <c r="I99" s="58">
        <f t="shared" si="90"/>
        <v>65.739999999999995</v>
      </c>
      <c r="J99" s="59">
        <f t="shared" si="90"/>
        <v>67.02</v>
      </c>
      <c r="L99" s="3" t="b">
        <f>C99='2015-16 PL Price List'!C92</f>
        <v>1</v>
      </c>
      <c r="M99" s="3" t="b">
        <f>G99='2015-16 PL Price List'!E92</f>
        <v>1</v>
      </c>
      <c r="O99" s="3" t="b">
        <f>D99='2016-17 PL Price List'!C92</f>
        <v>1</v>
      </c>
      <c r="P99" s="3" t="b">
        <f>H99='2016-17 PL Price List'!E92</f>
        <v>1</v>
      </c>
      <c r="R99" s="3" t="b">
        <f>E99='2017-18 PL Price List'!C92</f>
        <v>1</v>
      </c>
      <c r="S99" s="3" t="b">
        <f>I99='2017-18 PL Price List'!E92</f>
        <v>1</v>
      </c>
      <c r="U99" s="3" t="b">
        <f>F99='2018-19 PL Price List'!C92</f>
        <v>1</v>
      </c>
      <c r="V99" s="3" t="b">
        <f>J99='2018-19 PL Price List'!E92</f>
        <v>1</v>
      </c>
      <c r="X99" s="3" t="b">
        <f>C99='Price Cap - Class 3 &amp; 4'!C42</f>
        <v>1</v>
      </c>
      <c r="Y99" s="3" t="b">
        <f>G99='Price Cap - Class 3 &amp; 4'!D42</f>
        <v>1</v>
      </c>
    </row>
    <row r="100" spans="2:25" x14ac:dyDescent="0.2">
      <c r="B100" s="48" t="s">
        <v>90</v>
      </c>
      <c r="C100" s="49">
        <v>137.84</v>
      </c>
      <c r="D100" s="50">
        <f t="shared" ref="D100:F100" si="122">ROUND(C100*(1+D$9)*(1-D$10),2)</f>
        <v>139.91999999999999</v>
      </c>
      <c r="E100" s="50">
        <f t="shared" si="122"/>
        <v>141.71</v>
      </c>
      <c r="F100" s="51">
        <f t="shared" si="122"/>
        <v>144.47</v>
      </c>
      <c r="G100" s="49">
        <v>81.040000000000006</v>
      </c>
      <c r="H100" s="50">
        <f t="shared" si="90"/>
        <v>82.26</v>
      </c>
      <c r="I100" s="50">
        <f t="shared" si="90"/>
        <v>83.31</v>
      </c>
      <c r="J100" s="51">
        <f t="shared" si="90"/>
        <v>84.93</v>
      </c>
      <c r="L100" s="3" t="b">
        <f>C100='2015-16 PL Price List'!C93</f>
        <v>1</v>
      </c>
      <c r="M100" s="3" t="b">
        <f>G100='2015-16 PL Price List'!E93</f>
        <v>1</v>
      </c>
      <c r="O100" s="3" t="b">
        <f>D100='2016-17 PL Price List'!C93</f>
        <v>1</v>
      </c>
      <c r="P100" s="3" t="b">
        <f>H100='2016-17 PL Price List'!E93</f>
        <v>1</v>
      </c>
      <c r="R100" s="3" t="b">
        <f>E100='2017-18 PL Price List'!C93</f>
        <v>1</v>
      </c>
      <c r="S100" s="3" t="b">
        <f>I100='2017-18 PL Price List'!E93</f>
        <v>1</v>
      </c>
      <c r="U100" s="3" t="b">
        <f>F100='2018-19 PL Price List'!C93</f>
        <v>1</v>
      </c>
      <c r="V100" s="3" t="b">
        <f>J100='2018-19 PL Price List'!E93</f>
        <v>1</v>
      </c>
      <c r="X100" s="3" t="b">
        <f>C100='Price Cap - Class 3 &amp; 4'!C43</f>
        <v>1</v>
      </c>
      <c r="Y100" s="3" t="b">
        <f>G100='Price Cap - Class 3 &amp; 4'!D43</f>
        <v>1</v>
      </c>
    </row>
    <row r="101" spans="2:25" x14ac:dyDescent="0.2">
      <c r="B101" s="56" t="s">
        <v>91</v>
      </c>
      <c r="C101" s="57">
        <v>20.85</v>
      </c>
      <c r="D101" s="58">
        <f t="shared" ref="D101:F101" si="123">ROUND(C101*(1+D$9)*(1-D$10),2)</f>
        <v>21.16</v>
      </c>
      <c r="E101" s="58">
        <f t="shared" si="123"/>
        <v>21.43</v>
      </c>
      <c r="F101" s="59">
        <f t="shared" si="123"/>
        <v>21.85</v>
      </c>
      <c r="G101" s="57">
        <v>14.69</v>
      </c>
      <c r="H101" s="58">
        <f t="shared" si="90"/>
        <v>14.91</v>
      </c>
      <c r="I101" s="58">
        <f t="shared" si="90"/>
        <v>15.1</v>
      </c>
      <c r="J101" s="59">
        <f t="shared" si="90"/>
        <v>15.39</v>
      </c>
      <c r="L101" s="3" t="b">
        <f>C101='2015-16 PL Price List'!C94</f>
        <v>1</v>
      </c>
      <c r="M101" s="3" t="b">
        <f>G101='2015-16 PL Price List'!E94</f>
        <v>1</v>
      </c>
      <c r="O101" s="3" t="b">
        <f>D101='2016-17 PL Price List'!C94</f>
        <v>1</v>
      </c>
      <c r="P101" s="3" t="b">
        <f>H101='2016-17 PL Price List'!E94</f>
        <v>1</v>
      </c>
      <c r="R101" s="3" t="b">
        <f>E101='2017-18 PL Price List'!C94</f>
        <v>1</v>
      </c>
      <c r="S101" s="3" t="b">
        <f>I101='2017-18 PL Price List'!E94</f>
        <v>1</v>
      </c>
      <c r="U101" s="3" t="b">
        <f>F101='2018-19 PL Price List'!C94</f>
        <v>1</v>
      </c>
      <c r="V101" s="3" t="b">
        <f>J101='2018-19 PL Price List'!E94</f>
        <v>1</v>
      </c>
      <c r="X101" s="3" t="b">
        <f>C101='Price Cap - Class 3 &amp; 4'!C44</f>
        <v>1</v>
      </c>
      <c r="Y101" s="3" t="b">
        <f>G101='Price Cap - Class 3 &amp; 4'!D44</f>
        <v>1</v>
      </c>
    </row>
    <row r="102" spans="2:25" x14ac:dyDescent="0.2">
      <c r="B102" s="48" t="s">
        <v>92</v>
      </c>
      <c r="C102" s="49">
        <v>58.9</v>
      </c>
      <c r="D102" s="50">
        <f t="shared" ref="D102:F102" si="124">ROUND(C102*(1+D$9)*(1-D$10),2)</f>
        <v>59.79</v>
      </c>
      <c r="E102" s="50">
        <f t="shared" si="124"/>
        <v>60.56</v>
      </c>
      <c r="F102" s="51">
        <f t="shared" si="124"/>
        <v>61.74</v>
      </c>
      <c r="G102" s="49">
        <v>21.8</v>
      </c>
      <c r="H102" s="50">
        <f t="shared" si="90"/>
        <v>22.13</v>
      </c>
      <c r="I102" s="50">
        <f t="shared" si="90"/>
        <v>22.41</v>
      </c>
      <c r="J102" s="51">
        <f t="shared" si="90"/>
        <v>22.85</v>
      </c>
      <c r="L102" s="3" t="b">
        <f>C102='2015-16 PL Price List'!C95</f>
        <v>1</v>
      </c>
      <c r="M102" s="3" t="b">
        <f>G102='2015-16 PL Price List'!E95</f>
        <v>1</v>
      </c>
      <c r="O102" s="3" t="b">
        <f>D102='2016-17 PL Price List'!C95</f>
        <v>1</v>
      </c>
      <c r="P102" s="3" t="b">
        <f>H102='2016-17 PL Price List'!E95</f>
        <v>1</v>
      </c>
      <c r="R102" s="3" t="b">
        <f>E102='2017-18 PL Price List'!C95</f>
        <v>1</v>
      </c>
      <c r="S102" s="3" t="b">
        <f>I102='2017-18 PL Price List'!E95</f>
        <v>1</v>
      </c>
      <c r="U102" s="3" t="b">
        <f>F102='2018-19 PL Price List'!C95</f>
        <v>1</v>
      </c>
      <c r="V102" s="3" t="b">
        <f>J102='2018-19 PL Price List'!E95</f>
        <v>1</v>
      </c>
      <c r="X102" s="3" t="b">
        <f>C102='Price Cap - Class 3 &amp; 4'!C45</f>
        <v>1</v>
      </c>
      <c r="Y102" s="3" t="b">
        <f>G102='Price Cap - Class 3 &amp; 4'!D45</f>
        <v>1</v>
      </c>
    </row>
    <row r="103" spans="2:25" x14ac:dyDescent="0.2">
      <c r="B103" s="56" t="s">
        <v>93</v>
      </c>
      <c r="C103" s="57">
        <v>22.53</v>
      </c>
      <c r="D103" s="58">
        <f t="shared" ref="D103:F103" si="125">ROUND(C103*(1+D$9)*(1-D$10),2)</f>
        <v>22.87</v>
      </c>
      <c r="E103" s="58">
        <f t="shared" si="125"/>
        <v>23.16</v>
      </c>
      <c r="F103" s="59">
        <f t="shared" si="125"/>
        <v>23.61</v>
      </c>
      <c r="G103" s="57">
        <v>15.01</v>
      </c>
      <c r="H103" s="58">
        <f t="shared" si="90"/>
        <v>15.24</v>
      </c>
      <c r="I103" s="58">
        <f t="shared" si="90"/>
        <v>15.44</v>
      </c>
      <c r="J103" s="59">
        <f t="shared" si="90"/>
        <v>15.74</v>
      </c>
      <c r="L103" s="3" t="b">
        <f>C103='2015-16 PL Price List'!C96</f>
        <v>1</v>
      </c>
      <c r="M103" s="3" t="b">
        <f>G103='2015-16 PL Price List'!E96</f>
        <v>1</v>
      </c>
      <c r="O103" s="3" t="b">
        <f>D103='2016-17 PL Price List'!C96</f>
        <v>1</v>
      </c>
      <c r="P103" s="3" t="b">
        <f>H103='2016-17 PL Price List'!E96</f>
        <v>1</v>
      </c>
      <c r="R103" s="3" t="b">
        <f>E103='2017-18 PL Price List'!C96</f>
        <v>1</v>
      </c>
      <c r="S103" s="3" t="b">
        <f>I103='2017-18 PL Price List'!E96</f>
        <v>1</v>
      </c>
      <c r="U103" s="3" t="b">
        <f>F103='2018-19 PL Price List'!C96</f>
        <v>1</v>
      </c>
      <c r="V103" s="3" t="b">
        <f>J103='2018-19 PL Price List'!E96</f>
        <v>1</v>
      </c>
      <c r="X103" s="3" t="b">
        <f>C103='Price Cap - Class 3 &amp; 4'!C46</f>
        <v>1</v>
      </c>
      <c r="Y103" s="3" t="b">
        <f>G103='Price Cap - Class 3 &amp; 4'!D46</f>
        <v>1</v>
      </c>
    </row>
    <row r="104" spans="2:25" x14ac:dyDescent="0.2">
      <c r="B104" s="48" t="s">
        <v>94</v>
      </c>
      <c r="C104" s="49">
        <v>34.35</v>
      </c>
      <c r="D104" s="50">
        <f t="shared" ref="D104:F104" si="126">ROUND(C104*(1+D$9)*(1-D$10),2)</f>
        <v>34.869999999999997</v>
      </c>
      <c r="E104" s="50">
        <f t="shared" si="126"/>
        <v>35.32</v>
      </c>
      <c r="F104" s="51">
        <f t="shared" si="126"/>
        <v>36.01</v>
      </c>
      <c r="G104" s="49">
        <v>17.21</v>
      </c>
      <c r="H104" s="50">
        <f t="shared" si="90"/>
        <v>17.47</v>
      </c>
      <c r="I104" s="50">
        <f t="shared" si="90"/>
        <v>17.690000000000001</v>
      </c>
      <c r="J104" s="51">
        <f t="shared" si="90"/>
        <v>18.03</v>
      </c>
      <c r="L104" s="3" t="b">
        <f>C104='2015-16 PL Price List'!C97</f>
        <v>1</v>
      </c>
      <c r="M104" s="3" t="b">
        <f>G104='2015-16 PL Price List'!E97</f>
        <v>1</v>
      </c>
      <c r="O104" s="3" t="b">
        <f>D104='2016-17 PL Price List'!C97</f>
        <v>1</v>
      </c>
      <c r="P104" s="3" t="b">
        <f>H104='2016-17 PL Price List'!E97</f>
        <v>1</v>
      </c>
      <c r="R104" s="3" t="b">
        <f>E104='2017-18 PL Price List'!C97</f>
        <v>1</v>
      </c>
      <c r="S104" s="3" t="b">
        <f>I104='2017-18 PL Price List'!E97</f>
        <v>1</v>
      </c>
      <c r="U104" s="3" t="b">
        <f>F104='2018-19 PL Price List'!C97</f>
        <v>1</v>
      </c>
      <c r="V104" s="3" t="b">
        <f>J104='2018-19 PL Price List'!E97</f>
        <v>1</v>
      </c>
      <c r="X104" s="3" t="b">
        <f>C104='Price Cap - Class 3 &amp; 4'!C47</f>
        <v>1</v>
      </c>
      <c r="Y104" s="3" t="b">
        <f>G104='Price Cap - Class 3 &amp; 4'!D47</f>
        <v>1</v>
      </c>
    </row>
    <row r="105" spans="2:25" x14ac:dyDescent="0.2">
      <c r="B105" s="56" t="s">
        <v>95</v>
      </c>
      <c r="C105" s="57">
        <v>80.11</v>
      </c>
      <c r="D105" s="58">
        <f t="shared" ref="D105:F105" si="127">ROUND(C105*(1+D$9)*(1-D$10),2)</f>
        <v>81.319999999999993</v>
      </c>
      <c r="E105" s="58">
        <f t="shared" si="127"/>
        <v>82.36</v>
      </c>
      <c r="F105" s="59">
        <f t="shared" si="127"/>
        <v>83.97</v>
      </c>
      <c r="G105" s="57">
        <v>26.29</v>
      </c>
      <c r="H105" s="58">
        <f t="shared" si="90"/>
        <v>26.69</v>
      </c>
      <c r="I105" s="58">
        <f t="shared" si="90"/>
        <v>27.03</v>
      </c>
      <c r="J105" s="59">
        <f t="shared" si="90"/>
        <v>27.56</v>
      </c>
      <c r="L105" s="3" t="b">
        <f>C105='2015-16 PL Price List'!C98</f>
        <v>1</v>
      </c>
      <c r="M105" s="3" t="b">
        <f>G105='2015-16 PL Price List'!E98</f>
        <v>1</v>
      </c>
      <c r="O105" s="3" t="b">
        <f>D105='2016-17 PL Price List'!C98</f>
        <v>1</v>
      </c>
      <c r="P105" s="3" t="b">
        <f>H105='2016-17 PL Price List'!E98</f>
        <v>1</v>
      </c>
      <c r="R105" s="3" t="b">
        <f>E105='2017-18 PL Price List'!C98</f>
        <v>1</v>
      </c>
      <c r="S105" s="3" t="b">
        <f>I105='2017-18 PL Price List'!E98</f>
        <v>1</v>
      </c>
      <c r="U105" s="3" t="b">
        <f>F105='2018-19 PL Price List'!C98</f>
        <v>1</v>
      </c>
      <c r="V105" s="3" t="b">
        <f>J105='2018-19 PL Price List'!E98</f>
        <v>1</v>
      </c>
      <c r="X105" s="3" t="b">
        <f>C105='Price Cap - Class 3 &amp; 4'!C48</f>
        <v>1</v>
      </c>
      <c r="Y105" s="3" t="b">
        <f>G105='Price Cap - Class 3 &amp; 4'!D48</f>
        <v>1</v>
      </c>
    </row>
    <row r="106" spans="2:25" x14ac:dyDescent="0.2">
      <c r="B106" s="48" t="s">
        <v>96</v>
      </c>
      <c r="C106" s="49">
        <v>142.36000000000001</v>
      </c>
      <c r="D106" s="50">
        <f t="shared" ref="D106:F106" si="128">ROUND(C106*(1+D$9)*(1-D$10),2)</f>
        <v>144.51</v>
      </c>
      <c r="E106" s="50">
        <f t="shared" si="128"/>
        <v>146.36000000000001</v>
      </c>
      <c r="F106" s="51">
        <f t="shared" si="128"/>
        <v>149.21</v>
      </c>
      <c r="G106" s="49">
        <v>37.9</v>
      </c>
      <c r="H106" s="50">
        <f t="shared" si="90"/>
        <v>38.47</v>
      </c>
      <c r="I106" s="50">
        <f t="shared" si="90"/>
        <v>38.96</v>
      </c>
      <c r="J106" s="51">
        <f t="shared" si="90"/>
        <v>39.72</v>
      </c>
      <c r="L106" s="3" t="b">
        <f>C106='2015-16 PL Price List'!C99</f>
        <v>1</v>
      </c>
      <c r="M106" s="3" t="b">
        <f>G106='2015-16 PL Price List'!E99</f>
        <v>1</v>
      </c>
      <c r="O106" s="3" t="b">
        <f>D106='2016-17 PL Price List'!C99</f>
        <v>1</v>
      </c>
      <c r="P106" s="3" t="b">
        <f>H106='2016-17 PL Price List'!E99</f>
        <v>1</v>
      </c>
      <c r="R106" s="3" t="b">
        <f>E106='2017-18 PL Price List'!C99</f>
        <v>1</v>
      </c>
      <c r="S106" s="3" t="b">
        <f>I106='2017-18 PL Price List'!E99</f>
        <v>1</v>
      </c>
      <c r="U106" s="3" t="b">
        <f>F106='2018-19 PL Price List'!C99</f>
        <v>1</v>
      </c>
      <c r="V106" s="3" t="b">
        <f>J106='2018-19 PL Price List'!E99</f>
        <v>1</v>
      </c>
      <c r="X106" s="3" t="b">
        <f>C106='Price Cap - Class 3 &amp; 4'!C49</f>
        <v>1</v>
      </c>
      <c r="Y106" s="3" t="b">
        <f>G106='Price Cap - Class 3 &amp; 4'!D49</f>
        <v>1</v>
      </c>
    </row>
    <row r="107" spans="2:25" x14ac:dyDescent="0.2">
      <c r="B107" s="56" t="s">
        <v>97</v>
      </c>
      <c r="C107" s="57">
        <v>233.83</v>
      </c>
      <c r="D107" s="58">
        <f t="shared" ref="D107:F107" si="129">ROUND(C107*(1+D$9)*(1-D$10),2)</f>
        <v>237.36</v>
      </c>
      <c r="E107" s="58">
        <f t="shared" si="129"/>
        <v>240.4</v>
      </c>
      <c r="F107" s="59">
        <f t="shared" si="129"/>
        <v>245.09</v>
      </c>
      <c r="G107" s="57">
        <v>26.78</v>
      </c>
      <c r="H107" s="58">
        <f t="shared" si="90"/>
        <v>27.18</v>
      </c>
      <c r="I107" s="58">
        <f t="shared" si="90"/>
        <v>27.53</v>
      </c>
      <c r="J107" s="59">
        <f t="shared" si="90"/>
        <v>28.07</v>
      </c>
      <c r="L107" s="3" t="b">
        <f>C107='2015-16 PL Price List'!C100</f>
        <v>1</v>
      </c>
      <c r="M107" s="3" t="b">
        <f>G107='2015-16 PL Price List'!E100</f>
        <v>1</v>
      </c>
      <c r="O107" s="3" t="b">
        <f>D107='2016-17 PL Price List'!C100</f>
        <v>1</v>
      </c>
      <c r="P107" s="3" t="b">
        <f>H107='2016-17 PL Price List'!E100</f>
        <v>1</v>
      </c>
      <c r="R107" s="3" t="b">
        <f>E107='2017-18 PL Price List'!C100</f>
        <v>1</v>
      </c>
      <c r="S107" s="3" t="b">
        <f>I107='2017-18 PL Price List'!E100</f>
        <v>1</v>
      </c>
      <c r="U107" s="3" t="b">
        <f>F107='2018-19 PL Price List'!C100</f>
        <v>1</v>
      </c>
      <c r="V107" s="3" t="b">
        <f>J107='2018-19 PL Price List'!E100</f>
        <v>1</v>
      </c>
      <c r="X107" s="3" t="b">
        <f>C107='Price Cap - Class 3 &amp; 4'!C50</f>
        <v>1</v>
      </c>
      <c r="Y107" s="3" t="b">
        <f>G107='Price Cap - Class 3 &amp; 4'!D50</f>
        <v>1</v>
      </c>
    </row>
    <row r="108" spans="2:25" x14ac:dyDescent="0.2">
      <c r="B108" s="52" t="s">
        <v>98</v>
      </c>
      <c r="C108" s="53">
        <v>475.38</v>
      </c>
      <c r="D108" s="54">
        <f t="shared" ref="D108:F108" si="130">ROUND(C108*(1+D$9)*(1-D$10),2)</f>
        <v>482.56</v>
      </c>
      <c r="E108" s="54">
        <f t="shared" si="130"/>
        <v>488.74</v>
      </c>
      <c r="F108" s="55">
        <f t="shared" si="130"/>
        <v>498.27</v>
      </c>
      <c r="G108" s="53">
        <v>38.049999999999997</v>
      </c>
      <c r="H108" s="54">
        <f t="shared" si="90"/>
        <v>38.619999999999997</v>
      </c>
      <c r="I108" s="54">
        <f t="shared" si="90"/>
        <v>39.11</v>
      </c>
      <c r="J108" s="55">
        <f t="shared" si="90"/>
        <v>39.869999999999997</v>
      </c>
      <c r="L108" s="3" t="b">
        <f>C108='2015-16 PL Price List'!C101</f>
        <v>1</v>
      </c>
      <c r="M108" s="3" t="b">
        <f>G108='2015-16 PL Price List'!E101</f>
        <v>1</v>
      </c>
      <c r="O108" s="3" t="b">
        <f>D108='2016-17 PL Price List'!C101</f>
        <v>1</v>
      </c>
      <c r="P108" s="3" t="b">
        <f>H108='2016-17 PL Price List'!E101</f>
        <v>1</v>
      </c>
      <c r="R108" s="3" t="b">
        <f>E108='2017-18 PL Price List'!C101</f>
        <v>1</v>
      </c>
      <c r="S108" s="3" t="b">
        <f>I108='2017-18 PL Price List'!E101</f>
        <v>1</v>
      </c>
      <c r="U108" s="3" t="b">
        <f>F108='2018-19 PL Price List'!C101</f>
        <v>1</v>
      </c>
      <c r="V108" s="3" t="b">
        <f>J108='2018-19 PL Price List'!E101</f>
        <v>1</v>
      </c>
      <c r="X108" s="3" t="b">
        <f>C108='Price Cap - Class 3 &amp; 4'!C51</f>
        <v>1</v>
      </c>
      <c r="Y108" s="3" t="b">
        <f>G108='Price Cap - Class 3 &amp; 4'!D51</f>
        <v>1</v>
      </c>
    </row>
  </sheetData>
  <mergeCells count="10">
    <mergeCell ref="Y15:Y17"/>
    <mergeCell ref="O15:O17"/>
    <mergeCell ref="P15:P17"/>
    <mergeCell ref="L15:L17"/>
    <mergeCell ref="M15:M17"/>
    <mergeCell ref="X15:X17"/>
    <mergeCell ref="R15:R17"/>
    <mergeCell ref="S15:S17"/>
    <mergeCell ref="U15:U17"/>
    <mergeCell ref="V15:V17"/>
  </mergeCells>
  <conditionalFormatting sqref="L18:M60">
    <cfRule type="cellIs" dxfId="8" priority="10" operator="equal">
      <formula>FALSE</formula>
    </cfRule>
  </conditionalFormatting>
  <conditionalFormatting sqref="O18:P60">
    <cfRule type="cellIs" dxfId="7" priority="9" operator="equal">
      <formula>FALSE</formula>
    </cfRule>
  </conditionalFormatting>
  <conditionalFormatting sqref="X18:Y60 X68:Y108">
    <cfRule type="cellIs" dxfId="6" priority="8" operator="equal">
      <formula>FALSE</formula>
    </cfRule>
  </conditionalFormatting>
  <conditionalFormatting sqref="R18:S60">
    <cfRule type="cellIs" dxfId="5" priority="7" operator="equal">
      <formula>FALSE</formula>
    </cfRule>
  </conditionalFormatting>
  <conditionalFormatting sqref="L68:M108">
    <cfRule type="cellIs" dxfId="4" priority="6" operator="equal">
      <formula>FALSE</formula>
    </cfRule>
  </conditionalFormatting>
  <conditionalFormatting sqref="O68:P108">
    <cfRule type="cellIs" dxfId="3" priority="5" operator="equal">
      <formula>FALSE</formula>
    </cfRule>
  </conditionalFormatting>
  <conditionalFormatting sqref="R68:S108">
    <cfRule type="cellIs" dxfId="2" priority="4" operator="equal">
      <formula>FALSE</formula>
    </cfRule>
  </conditionalFormatting>
  <conditionalFormatting sqref="U18:V60">
    <cfRule type="cellIs" dxfId="1" priority="3" operator="equal">
      <formula>FALSE</formula>
    </cfRule>
  </conditionalFormatting>
  <conditionalFormatting sqref="U68:V108">
    <cfRule type="cellIs" dxfId="0" priority="1" operator="equal">
      <formula>FALSE</formula>
    </cfRule>
  </conditionalFormatting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AER Final Decision</vt:lpstr>
      <vt:lpstr>Price Cap - Class 1 &amp; 2</vt:lpstr>
      <vt:lpstr>Price Cap - Class 3 &amp; 4</vt:lpstr>
      <vt:lpstr>2015-16 PL Price List</vt:lpstr>
      <vt:lpstr>2016-17 PL Price List</vt:lpstr>
      <vt:lpstr>2017-18 PL Price List</vt:lpstr>
      <vt:lpstr>2018-19 PL Price List</vt:lpstr>
      <vt:lpstr>TSS Public Lighting 2015-19</vt:lpstr>
      <vt:lpstr>'2015-16 PL Price List'!Print_Area</vt:lpstr>
      <vt:lpstr>'2016-17 PL Price List'!Print_Area</vt:lpstr>
      <vt:lpstr>'2017-18 PL Price List'!Print_Area</vt:lpstr>
      <vt:lpstr>'2018-19 PL Price List'!Print_Area</vt:lpstr>
      <vt:lpstr>'TSS Public Lighting 2015-19'!Print_Area</vt:lpstr>
    </vt:vector>
  </TitlesOfParts>
  <Company>Endeavour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moorsc</dc:creator>
  <cp:lastModifiedBy>Tony Magson</cp:lastModifiedBy>
  <cp:lastPrinted>2017-03-22T04:34:24Z</cp:lastPrinted>
  <dcterms:created xsi:type="dcterms:W3CDTF">2015-05-01T05:07:08Z</dcterms:created>
  <dcterms:modified xsi:type="dcterms:W3CDTF">2018-03-29T02:50:57Z</dcterms:modified>
</cp:coreProperties>
</file>