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27795" windowHeight="12525" activeTab="2"/>
  </bookViews>
  <sheets>
    <sheet name="Cover sheet" sheetId="5" r:id="rId1"/>
    <sheet name="AER" sheetId="1" r:id="rId2"/>
    <sheet name="AusNet" sheetId="2" r:id="rId3"/>
  </sheets>
  <calcPr calcId="145621"/>
</workbook>
</file>

<file path=xl/calcChain.xml><?xml version="1.0" encoding="utf-8"?>
<calcChain xmlns="http://schemas.openxmlformats.org/spreadsheetml/2006/main">
  <c r="C6" i="2" l="1"/>
  <c r="C7" i="2" s="1"/>
  <c r="C17" i="2"/>
  <c r="C18" i="2" s="1"/>
  <c r="A2" i="2"/>
  <c r="C8" i="2" l="1"/>
  <c r="C19" i="2"/>
  <c r="C21" i="2" s="1"/>
  <c r="C20" i="2"/>
  <c r="C9" i="2"/>
  <c r="C10" i="2"/>
  <c r="F6" i="1"/>
  <c r="F5" i="1"/>
  <c r="E7" i="1" l="1"/>
  <c r="E5" i="1" l="1"/>
  <c r="F7" i="1" l="1"/>
  <c r="C7" i="1"/>
  <c r="A2" i="1"/>
  <c r="D7" i="1"/>
  <c r="D8" i="1" l="1"/>
  <c r="D10" i="1" s="1"/>
  <c r="D9" i="1"/>
  <c r="F8" i="1"/>
  <c r="F10" i="1" s="1"/>
  <c r="F9" i="1"/>
  <c r="E8" i="1"/>
  <c r="E10" i="1" s="1"/>
  <c r="E9" i="1"/>
  <c r="C8" i="1"/>
  <c r="C10" i="1" s="1"/>
  <c r="C9" i="1"/>
  <c r="G9" i="1" s="1"/>
  <c r="G7" i="1"/>
  <c r="G10" i="1" l="1"/>
  <c r="G8" i="1"/>
</calcChain>
</file>

<file path=xl/sharedStrings.xml><?xml version="1.0" encoding="utf-8"?>
<sst xmlns="http://schemas.openxmlformats.org/spreadsheetml/2006/main" count="39" uniqueCount="23">
  <si>
    <t>Routine inspection</t>
  </si>
  <si>
    <t>Maintenance</t>
  </si>
  <si>
    <t>Refurbishment</t>
  </si>
  <si>
    <t>Operations</t>
  </si>
  <si>
    <t>Exposure (hours per year)</t>
  </si>
  <si>
    <t>Exposure (%)</t>
  </si>
  <si>
    <t>Total</t>
  </si>
  <si>
    <t>Frequency of occupation per year</t>
  </si>
  <si>
    <t>Length of time on site (hours)</t>
  </si>
  <si>
    <t>Number of people</t>
  </si>
  <si>
    <t>In yard exposure (%)</t>
  </si>
  <si>
    <t>In yard exposure (hours per year)</t>
  </si>
  <si>
    <t>Hours/year</t>
  </si>
  <si>
    <t>Brownfield Replacement</t>
  </si>
  <si>
    <t>Brownfield Redevelopment</t>
  </si>
  <si>
    <t>50 Work weeks and 1/2 of workers working 1/3 of of the weekends in a year</t>
  </si>
  <si>
    <t>WMTS and SVTS Projects</t>
  </si>
  <si>
    <t>FBTS and TSTS Projects</t>
  </si>
  <si>
    <t>AusNet Transmission Group Pty Ltd</t>
  </si>
  <si>
    <t>Transmission Revenue Review 2017-2022</t>
  </si>
  <si>
    <t>Revised Revenue Proposal</t>
  </si>
  <si>
    <t>Submitted: 21 September 2016</t>
  </si>
  <si>
    <t>Capex Supporting Appendix: 3C - AER's HZO Rate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</si>
</sst>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rgb="FF1F497D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777777"/>
      <name val="Arial"/>
      <family val="2"/>
    </font>
    <font>
      <b/>
      <sz val="9"/>
      <color rgb="FF182784"/>
      <name val="Arial"/>
      <family val="2"/>
    </font>
    <font>
      <sz val="9"/>
      <color rgb="FF777777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rgb="FF000000"/>
      <name val="Arial"/>
      <family val="2"/>
    </font>
    <font>
      <sz val="22"/>
      <name val="Arial Bold"/>
    </font>
    <font>
      <sz val="14"/>
      <name val="Arial Bold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10" fontId="0" fillId="0" borderId="0" xfId="1" applyNumberFormat="1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2" applyAlignment="1">
      <alignment vertical="center"/>
    </xf>
    <xf numFmtId="0" fontId="10" fillId="0" borderId="0" xfId="0" applyFont="1" applyFill="1" applyBorder="1" applyAlignment="1">
      <alignment horizontal="left" vertical="center" indent="3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3"/>
    </xf>
    <xf numFmtId="0" fontId="12" fillId="0" borderId="0" xfId="0" applyFont="1" applyFill="1" applyBorder="1" applyAlignment="1">
      <alignment horizontal="left" vertical="center" indent="3"/>
    </xf>
    <xf numFmtId="1" fontId="0" fillId="0" borderId="1" xfId="0" applyNumberFormat="1" applyBorder="1"/>
    <xf numFmtId="9" fontId="0" fillId="0" borderId="1" xfId="1" applyFont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workbookViewId="0">
      <selection activeCell="K6" sqref="K6"/>
    </sheetView>
  </sheetViews>
  <sheetFormatPr defaultRowHeight="15" x14ac:dyDescent="0.25"/>
  <sheetData>
    <row r="1" spans="1:31" ht="74.25" customHeight="1" x14ac:dyDescent="0.25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56.25" customHeight="1" x14ac:dyDescent="0.25">
      <c r="A2" s="16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55.5" customHeight="1" x14ac:dyDescent="0.25">
      <c r="A3" s="16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60.75" customHeight="1" x14ac:dyDescent="0.25">
      <c r="A4" s="16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18" x14ac:dyDescent="0.25">
      <c r="A5" s="17" t="s">
        <v>21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1"/>
    </sheetView>
  </sheetViews>
  <sheetFormatPr defaultRowHeight="15" x14ac:dyDescent="0.25"/>
  <cols>
    <col min="2" max="2" width="32.28515625" customWidth="1"/>
    <col min="3" max="3" width="14.42578125" customWidth="1"/>
    <col min="4" max="4" width="18" bestFit="1" customWidth="1"/>
    <col min="5" max="5" width="14.42578125" customWidth="1"/>
    <col min="6" max="6" width="16.5703125" customWidth="1"/>
  </cols>
  <sheetData>
    <row r="1" spans="1:7" x14ac:dyDescent="0.25">
      <c r="A1" s="3" t="s">
        <v>12</v>
      </c>
    </row>
    <row r="2" spans="1:7" x14ac:dyDescent="0.25">
      <c r="A2">
        <f>365*24</f>
        <v>8760</v>
      </c>
    </row>
    <row r="3" spans="1:7" x14ac:dyDescent="0.25">
      <c r="C3" s="3" t="s">
        <v>3</v>
      </c>
      <c r="D3" s="3" t="s">
        <v>0</v>
      </c>
      <c r="E3" s="3" t="s">
        <v>1</v>
      </c>
      <c r="F3" s="3" t="s">
        <v>2</v>
      </c>
      <c r="G3" s="3" t="s">
        <v>6</v>
      </c>
    </row>
    <row r="4" spans="1:7" x14ac:dyDescent="0.25">
      <c r="B4" t="s">
        <v>9</v>
      </c>
      <c r="C4">
        <v>2</v>
      </c>
      <c r="D4">
        <v>2</v>
      </c>
      <c r="E4">
        <v>6</v>
      </c>
      <c r="F4">
        <v>10</v>
      </c>
    </row>
    <row r="5" spans="1:7" x14ac:dyDescent="0.25">
      <c r="B5" t="s">
        <v>7</v>
      </c>
      <c r="C5">
        <v>1</v>
      </c>
      <c r="D5">
        <v>2</v>
      </c>
      <c r="E5">
        <f>1/5</f>
        <v>0.2</v>
      </c>
      <c r="F5">
        <f>1/50</f>
        <v>0.02</v>
      </c>
    </row>
    <row r="6" spans="1:7" x14ac:dyDescent="0.25">
      <c r="B6" t="s">
        <v>8</v>
      </c>
      <c r="C6">
        <v>0.5</v>
      </c>
      <c r="D6">
        <v>2</v>
      </c>
      <c r="E6">
        <v>36</v>
      </c>
      <c r="F6">
        <f>12*36</f>
        <v>432</v>
      </c>
    </row>
    <row r="7" spans="1:7" x14ac:dyDescent="0.25">
      <c r="B7" t="s">
        <v>4</v>
      </c>
      <c r="C7">
        <f>C4*C5*C6</f>
        <v>1</v>
      </c>
      <c r="D7">
        <f>D4*D5*D6</f>
        <v>8</v>
      </c>
      <c r="E7">
        <f>E4*E5*E6</f>
        <v>43.2</v>
      </c>
      <c r="F7">
        <f t="shared" ref="F7" si="0">F4*F5*F6</f>
        <v>86.4</v>
      </c>
      <c r="G7">
        <f>SUM(D7:F7)</f>
        <v>137.60000000000002</v>
      </c>
    </row>
    <row r="8" spans="1:7" x14ac:dyDescent="0.25">
      <c r="B8" t="s">
        <v>5</v>
      </c>
      <c r="C8" s="2">
        <f>C7/A2</f>
        <v>1.1415525114155251E-4</v>
      </c>
      <c r="D8" s="2">
        <f>D7/A2</f>
        <v>9.1324200913242006E-4</v>
      </c>
      <c r="E8" s="2">
        <f>E7/A2</f>
        <v>4.9315068493150692E-3</v>
      </c>
      <c r="F8" s="2">
        <f>F7/A2</f>
        <v>9.8630136986301385E-3</v>
      </c>
      <c r="G8" s="1">
        <f>SUM(D8:F8)</f>
        <v>1.5707762557077627E-2</v>
      </c>
    </row>
    <row r="9" spans="1:7" x14ac:dyDescent="0.25">
      <c r="B9" t="s">
        <v>11</v>
      </c>
      <c r="C9">
        <f>C7*1</f>
        <v>1</v>
      </c>
      <c r="D9">
        <f>D7*0.5</f>
        <v>4</v>
      </c>
      <c r="E9">
        <f>E7*0.7</f>
        <v>30.24</v>
      </c>
      <c r="F9">
        <f>F7*0.7</f>
        <v>60.48</v>
      </c>
      <c r="G9">
        <f>SUM(C9:F9)</f>
        <v>95.72</v>
      </c>
    </row>
    <row r="10" spans="1:7" x14ac:dyDescent="0.25">
      <c r="B10" t="s">
        <v>10</v>
      </c>
      <c r="C10" s="2">
        <f>C8*1</f>
        <v>1.1415525114155251E-4</v>
      </c>
      <c r="D10" s="2">
        <f>D8*0.5</f>
        <v>4.5662100456621003E-4</v>
      </c>
      <c r="E10" s="2">
        <f>E8*0.7</f>
        <v>3.4520547945205483E-3</v>
      </c>
      <c r="F10" s="2">
        <f>F8*0.7</f>
        <v>6.9041095890410966E-3</v>
      </c>
      <c r="G10" s="2">
        <f>SUM(D10:F10)</f>
        <v>1.0812785388127855E-2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H22" sqref="H22"/>
    </sheetView>
  </sheetViews>
  <sheetFormatPr defaultRowHeight="15" x14ac:dyDescent="0.25"/>
  <cols>
    <col min="2" max="2" width="31.140625" bestFit="1" customWidth="1"/>
    <col min="3" max="3" width="26.140625" bestFit="1" customWidth="1"/>
    <col min="4" max="4" width="5.5703125" customWidth="1"/>
  </cols>
  <sheetData>
    <row r="1" spans="1:5" x14ac:dyDescent="0.25">
      <c r="A1" s="3" t="s">
        <v>12</v>
      </c>
    </row>
    <row r="2" spans="1:5" x14ac:dyDescent="0.25">
      <c r="A2">
        <f>365*24</f>
        <v>8760</v>
      </c>
    </row>
    <row r="3" spans="1:5" x14ac:dyDescent="0.25">
      <c r="B3" s="3" t="s">
        <v>17</v>
      </c>
      <c r="C3" s="5" t="s">
        <v>13</v>
      </c>
      <c r="E3" s="6"/>
    </row>
    <row r="4" spans="1:5" x14ac:dyDescent="0.25">
      <c r="B4" s="4" t="s">
        <v>9</v>
      </c>
      <c r="C4" s="18">
        <v>20</v>
      </c>
      <c r="E4" s="6"/>
    </row>
    <row r="5" spans="1:5" x14ac:dyDescent="0.25">
      <c r="B5" s="4" t="s">
        <v>7</v>
      </c>
      <c r="C5" s="18">
        <v>1</v>
      </c>
      <c r="E5" s="6"/>
    </row>
    <row r="6" spans="1:5" x14ac:dyDescent="0.25">
      <c r="B6" s="4" t="s">
        <v>8</v>
      </c>
      <c r="C6" s="18">
        <f>8*5*50+8*2*52/6</f>
        <v>2138.6666666666665</v>
      </c>
      <c r="D6" t="s">
        <v>15</v>
      </c>
      <c r="E6" s="6"/>
    </row>
    <row r="7" spans="1:5" x14ac:dyDescent="0.25">
      <c r="B7" s="4" t="s">
        <v>4</v>
      </c>
      <c r="C7" s="18">
        <f t="shared" ref="C7" si="0">C4*C5*C6</f>
        <v>42773.333333333328</v>
      </c>
      <c r="E7" s="7"/>
    </row>
    <row r="8" spans="1:5" x14ac:dyDescent="0.25">
      <c r="B8" s="4" t="s">
        <v>5</v>
      </c>
      <c r="C8" s="19">
        <f t="shared" ref="C8" si="1">C7/$A$2</f>
        <v>4.8828006088280054</v>
      </c>
      <c r="E8" s="8"/>
    </row>
    <row r="9" spans="1:5" x14ac:dyDescent="0.25">
      <c r="B9" s="4" t="s">
        <v>11</v>
      </c>
      <c r="C9" s="18">
        <f t="shared" ref="C9:C10" si="2">C7*0.7</f>
        <v>29941.333333333328</v>
      </c>
      <c r="E9" s="8"/>
    </row>
    <row r="10" spans="1:5" x14ac:dyDescent="0.25">
      <c r="B10" s="4" t="s">
        <v>10</v>
      </c>
      <c r="C10" s="19">
        <f t="shared" si="2"/>
        <v>3.4179604261796035</v>
      </c>
      <c r="E10" s="8"/>
    </row>
    <row r="11" spans="1:5" x14ac:dyDescent="0.25">
      <c r="E11" s="8"/>
    </row>
    <row r="12" spans="1:5" x14ac:dyDescent="0.25">
      <c r="E12" s="8"/>
    </row>
    <row r="13" spans="1:5" x14ac:dyDescent="0.25">
      <c r="B13" s="3"/>
      <c r="E13" s="8"/>
    </row>
    <row r="14" spans="1:5" x14ac:dyDescent="0.25">
      <c r="B14" s="3" t="s">
        <v>16</v>
      </c>
      <c r="C14" s="5" t="s">
        <v>14</v>
      </c>
      <c r="E14" s="8"/>
    </row>
    <row r="15" spans="1:5" x14ac:dyDescent="0.25">
      <c r="B15" s="4" t="s">
        <v>9</v>
      </c>
      <c r="C15" s="4">
        <v>48</v>
      </c>
      <c r="E15" s="8"/>
    </row>
    <row r="16" spans="1:5" x14ac:dyDescent="0.25">
      <c r="B16" s="4" t="s">
        <v>7</v>
      </c>
      <c r="C16" s="4">
        <v>1</v>
      </c>
      <c r="E16" s="8"/>
    </row>
    <row r="17" spans="2:5" x14ac:dyDescent="0.25">
      <c r="B17" s="4" t="s">
        <v>8</v>
      </c>
      <c r="C17" s="18">
        <f>8*5*50+8*2*52/6</f>
        <v>2138.6666666666665</v>
      </c>
      <c r="D17" t="s">
        <v>15</v>
      </c>
      <c r="E17" s="8"/>
    </row>
    <row r="18" spans="2:5" x14ac:dyDescent="0.25">
      <c r="B18" s="4" t="s">
        <v>4</v>
      </c>
      <c r="C18" s="18">
        <f t="shared" ref="C18" si="3">C15*C16*C17</f>
        <v>102656</v>
      </c>
      <c r="E18" s="8"/>
    </row>
    <row r="19" spans="2:5" x14ac:dyDescent="0.25">
      <c r="B19" s="4" t="s">
        <v>5</v>
      </c>
      <c r="C19" s="19">
        <f t="shared" ref="C19" si="4">C18/$A$2</f>
        <v>11.718721461187215</v>
      </c>
      <c r="E19" s="8"/>
    </row>
    <row r="20" spans="2:5" x14ac:dyDescent="0.25">
      <c r="B20" s="4" t="s">
        <v>11</v>
      </c>
      <c r="C20" s="18">
        <f t="shared" ref="C20:C21" si="5">C18*0.7</f>
        <v>71859.199999999997</v>
      </c>
      <c r="E20" s="8"/>
    </row>
    <row r="21" spans="2:5" x14ac:dyDescent="0.25">
      <c r="B21" s="4" t="s">
        <v>10</v>
      </c>
      <c r="C21" s="19">
        <f t="shared" si="5"/>
        <v>8.2031050228310498</v>
      </c>
      <c r="E21" s="8"/>
    </row>
    <row r="22" spans="2:5" x14ac:dyDescent="0.25">
      <c r="E22" s="9"/>
    </row>
    <row r="23" spans="2:5" x14ac:dyDescent="0.25">
      <c r="E23" s="10"/>
    </row>
    <row r="25" spans="2:5" x14ac:dyDescent="0.25">
      <c r="E25" s="11"/>
    </row>
    <row r="26" spans="2:5" x14ac:dyDescent="0.25">
      <c r="E26" s="12"/>
    </row>
    <row r="27" spans="2:5" x14ac:dyDescent="0.25">
      <c r="E27" s="12"/>
    </row>
    <row r="28" spans="2:5" x14ac:dyDescent="0.25">
      <c r="E28" s="12"/>
    </row>
    <row r="29" spans="2:5" x14ac:dyDescent="0.25">
      <c r="E29" s="12"/>
    </row>
    <row r="30" spans="2:5" x14ac:dyDescent="0.25">
      <c r="E30" s="13"/>
    </row>
    <row r="31" spans="2:5" x14ac:dyDescent="0.25">
      <c r="E31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AER</vt:lpstr>
      <vt:lpstr>AusNet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AusNet Services - AER hazard zone occupancy model</dc:title>
  <dc:creator/>
  <cp:lastModifiedBy/>
  <dcterms:created xsi:type="dcterms:W3CDTF">2016-07-18T02:11:52Z</dcterms:created>
  <dcterms:modified xsi:type="dcterms:W3CDTF">2016-09-20T22:19:31Z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8715262</vt:lpwstr>
  </property>
  <property fmtid="{D5CDD505-2E9C-101B-9397-08002B2CF9AE}" pid="3" name="currfile">
    <vt:lpwstr>\\cdchnas-evs02\home$\mleco\aer - hazard zone occupancy model (D2016-00093232).xlsx</vt:lpwstr>
  </property>
  <property fmtid="{D5CDD505-2E9C-101B-9397-08002B2CF9AE}" pid="4" name="cf">
    <vt:lpwstr>\\cdchnas-evs02\home$\mleco\aer - hazard zone occupancy model (D2016-00093232).xlsx</vt:lpwstr>
  </property>
</Properties>
</file>