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B:\Price Review\2021-25 EDPR\10.0 2021 EDPR - Proposal Preparation\Supporting Documents\Supp documents\15 Tax\"/>
    </mc:Choice>
  </mc:AlternateContent>
  <xr:revisionPtr revIDLastSave="0" documentId="13_ncr:1_{CB969992-78B1-414F-89FD-179DCA13C539}" xr6:coauthVersionLast="45" xr6:coauthVersionMax="45" xr10:uidLastSave="{00000000-0000-0000-0000-000000000000}"/>
  <bookViews>
    <workbookView xWindow="-108" yWindow="-108" windowWidth="23256" windowHeight="12576" xr2:uid="{47B937E6-BE40-450D-9E21-B204098751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E14" i="1" s="1"/>
  <c r="D9" i="1"/>
  <c r="G14" i="1"/>
  <c r="F14" i="1"/>
  <c r="D14" i="1"/>
  <c r="G13" i="1"/>
  <c r="F13" i="1"/>
  <c r="E13" i="1"/>
  <c r="D13" i="1"/>
  <c r="G12" i="1"/>
  <c r="F12" i="1"/>
  <c r="E12" i="1"/>
  <c r="D12" i="1"/>
  <c r="C14" i="1"/>
  <c r="C13" i="1"/>
  <c r="C12" i="1"/>
  <c r="C40" i="1" l="1"/>
  <c r="C39" i="1"/>
  <c r="C38" i="1"/>
  <c r="C37" i="1"/>
  <c r="C36" i="1"/>
  <c r="C35" i="1"/>
  <c r="C28" i="1"/>
  <c r="G7" i="1" l="1"/>
  <c r="F7" i="1"/>
  <c r="E7" i="1"/>
  <c r="D7" i="1"/>
  <c r="C7" i="1"/>
  <c r="G18" i="1" l="1"/>
  <c r="F18" i="1"/>
  <c r="E18" i="1"/>
  <c r="D18" i="1"/>
  <c r="C18" i="1"/>
  <c r="C41" i="1"/>
  <c r="C49" i="1"/>
  <c r="C48" i="1"/>
  <c r="C47" i="1"/>
  <c r="C46" i="1"/>
  <c r="C45" i="1"/>
  <c r="C44" i="1"/>
  <c r="D40" i="1"/>
  <c r="D49" i="1" s="1"/>
  <c r="E40" i="1"/>
  <c r="E49" i="1" s="1"/>
  <c r="F40" i="1"/>
  <c r="F49" i="1" s="1"/>
  <c r="G40" i="1"/>
  <c r="G49" i="1" s="1"/>
  <c r="G39" i="1"/>
  <c r="G48" i="1" s="1"/>
  <c r="F39" i="1"/>
  <c r="F48" i="1" s="1"/>
  <c r="E39" i="1"/>
  <c r="E48" i="1" s="1"/>
  <c r="D39" i="1"/>
  <c r="D48" i="1" s="1"/>
  <c r="G38" i="1"/>
  <c r="G47" i="1" s="1"/>
  <c r="F38" i="1"/>
  <c r="F47" i="1" s="1"/>
  <c r="E38" i="1"/>
  <c r="E47" i="1" s="1"/>
  <c r="D38" i="1"/>
  <c r="D47" i="1" s="1"/>
  <c r="G37" i="1"/>
  <c r="G46" i="1" s="1"/>
  <c r="F37" i="1"/>
  <c r="F46" i="1" s="1"/>
  <c r="E37" i="1"/>
  <c r="E46" i="1" s="1"/>
  <c r="D37" i="1"/>
  <c r="D46" i="1" s="1"/>
  <c r="G36" i="1"/>
  <c r="G45" i="1" s="1"/>
  <c r="F36" i="1"/>
  <c r="F45" i="1" s="1"/>
  <c r="E36" i="1"/>
  <c r="E45" i="1" s="1"/>
  <c r="D36" i="1"/>
  <c r="D45" i="1" s="1"/>
  <c r="G35" i="1"/>
  <c r="G44" i="1" s="1"/>
  <c r="F35" i="1"/>
  <c r="F44" i="1" s="1"/>
  <c r="E35" i="1"/>
  <c r="D35" i="1"/>
  <c r="D41" i="1" l="1"/>
  <c r="G50" i="1"/>
  <c r="G41" i="1"/>
  <c r="F50" i="1"/>
  <c r="C50" i="1"/>
  <c r="F41" i="1"/>
  <c r="E41" i="1"/>
  <c r="E44" i="1"/>
  <c r="E50" i="1" s="1"/>
  <c r="D44" i="1"/>
  <c r="D50" i="1" s="1"/>
</calcChain>
</file>

<file path=xl/sharedStrings.xml><?xml version="1.0" encoding="utf-8"?>
<sst xmlns="http://schemas.openxmlformats.org/spreadsheetml/2006/main" count="64" uniqueCount="22">
  <si>
    <t>Subtransmission</t>
  </si>
  <si>
    <t>Distribution system assets</t>
  </si>
  <si>
    <t>SCADA/Network control</t>
  </si>
  <si>
    <t>Non-network general assets - IT</t>
  </si>
  <si>
    <t>Non-network general assets - Other</t>
  </si>
  <si>
    <t>Land</t>
  </si>
  <si>
    <t>2021-22</t>
  </si>
  <si>
    <t>2022-23</t>
  </si>
  <si>
    <t>2023-24</t>
  </si>
  <si>
    <t>2024-25</t>
  </si>
  <si>
    <t>2025-26</t>
  </si>
  <si>
    <t>Capitalised Labour Overheads ($2021) - SCS</t>
  </si>
  <si>
    <t>Refurbishment Capex ($2021) - SCS</t>
  </si>
  <si>
    <t>Total Immediately Deductible ($2021) - SCS</t>
  </si>
  <si>
    <t>Refurbishment Capex - Forecast split by Asset Class</t>
  </si>
  <si>
    <t>(Excludes Metering SCS Network Comms Replacement)</t>
  </si>
  <si>
    <t>4 year historical average as-commissioned refurbishment capex ($2021), $m</t>
  </si>
  <si>
    <t>Total</t>
  </si>
  <si>
    <t>3 year historical average (2015-16-2017-18)</t>
  </si>
  <si>
    <t>Average</t>
  </si>
  <si>
    <t>Expected reduction in total SCS capitalised overheads (CY2018 to 2021-22)</t>
  </si>
  <si>
    <t>(source: AST Proposal Capex model 2022-26)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</si>
</sst>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164" fontId="0" fillId="0" borderId="1" xfId="0" applyNumberFormat="1" applyBorder="1"/>
    <xf numFmtId="0" fontId="0" fillId="0" borderId="0" xfId="0" applyAlignment="1">
      <alignment horizontal="center"/>
    </xf>
    <xf numFmtId="164" fontId="0" fillId="0" borderId="0" xfId="0" applyNumberFormat="1" applyBorder="1"/>
    <xf numFmtId="9" fontId="0" fillId="0" borderId="0" xfId="2" applyFont="1"/>
    <xf numFmtId="0" fontId="3" fillId="0" borderId="0" xfId="0" applyFont="1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164" fontId="0" fillId="0" borderId="2" xfId="1" applyNumberFormat="1" applyFont="1" applyBorder="1"/>
    <xf numFmtId="0" fontId="0" fillId="0" borderId="0" xfId="0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9" fontId="0" fillId="2" borderId="0" xfId="2" applyFont="1" applyFill="1"/>
    <xf numFmtId="9" fontId="0" fillId="2" borderId="2" xfId="2" applyFont="1" applyFill="1" applyBorder="1"/>
    <xf numFmtId="0" fontId="0" fillId="2" borderId="4" xfId="0" applyFill="1" applyBorder="1"/>
    <xf numFmtId="0" fontId="0" fillId="2" borderId="5" xfId="0" applyFill="1" applyBorder="1"/>
    <xf numFmtId="164" fontId="2" fillId="3" borderId="1" xfId="0" applyNumberFormat="1" applyFont="1" applyFill="1" applyBorder="1"/>
    <xf numFmtId="164" fontId="0" fillId="2" borderId="3" xfId="1" applyNumberFormat="1" applyFont="1" applyFill="1" applyBorder="1"/>
    <xf numFmtId="164" fontId="0" fillId="2" borderId="4" xfId="0" applyNumberFormat="1" applyFill="1" applyBorder="1"/>
    <xf numFmtId="43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32C7-73B9-4A1B-B51B-1152B4823F1C}">
  <dimension ref="B2:G56"/>
  <sheetViews>
    <sheetView tabSelected="1" topLeftCell="A25" zoomScale="85" zoomScaleNormal="85" workbookViewId="0">
      <selection activeCell="C21" sqref="C21"/>
    </sheetView>
  </sheetViews>
  <sheetFormatPr defaultRowHeight="14.4" outlineLevelRow="1" x14ac:dyDescent="0.3"/>
  <cols>
    <col min="1" max="1" width="4.6640625" customWidth="1"/>
    <col min="2" max="2" width="46.109375" customWidth="1"/>
    <col min="3" max="7" width="13.44140625" customWidth="1"/>
  </cols>
  <sheetData>
    <row r="2" spans="2:7" x14ac:dyDescent="0.3">
      <c r="B2" t="s">
        <v>14</v>
      </c>
    </row>
    <row r="3" spans="2:7" x14ac:dyDescent="0.3">
      <c r="B3" s="7" t="s">
        <v>15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</row>
    <row r="4" spans="2:7" x14ac:dyDescent="0.3">
      <c r="B4" s="8" t="s">
        <v>0</v>
      </c>
      <c r="C4" s="16">
        <v>0.19601019439047215</v>
      </c>
      <c r="D4" s="16">
        <v>0.2553913479355106</v>
      </c>
      <c r="E4" s="16">
        <v>0.25389071734609742</v>
      </c>
      <c r="F4" s="16">
        <v>0.15225482811023147</v>
      </c>
      <c r="G4" s="16">
        <v>6.1273597794752464E-2</v>
      </c>
    </row>
    <row r="5" spans="2:7" x14ac:dyDescent="0.3">
      <c r="B5" s="8" t="s">
        <v>1</v>
      </c>
      <c r="C5" s="16">
        <v>0.70189665771815646</v>
      </c>
      <c r="D5" s="16">
        <v>0.65354186643523282</v>
      </c>
      <c r="E5" s="16">
        <v>0.65793320953206691</v>
      </c>
      <c r="F5" s="16">
        <v>0.75190257663877513</v>
      </c>
      <c r="G5" s="16">
        <v>0.87613284009904269</v>
      </c>
    </row>
    <row r="6" spans="2:7" x14ac:dyDescent="0.3">
      <c r="B6" s="8" t="s">
        <v>2</v>
      </c>
      <c r="C6" s="17">
        <v>0.10209314789137146</v>
      </c>
      <c r="D6" s="17">
        <v>9.1066785629256589E-2</v>
      </c>
      <c r="E6" s="17">
        <v>8.8176073121835702E-2</v>
      </c>
      <c r="F6" s="17">
        <v>9.5842595250993409E-2</v>
      </c>
      <c r="G6" s="17">
        <v>6.2593562106204897E-2</v>
      </c>
    </row>
    <row r="7" spans="2:7" x14ac:dyDescent="0.3">
      <c r="B7" s="8" t="s">
        <v>17</v>
      </c>
      <c r="C7" s="6">
        <f>SUM(C4:C6)</f>
        <v>1</v>
      </c>
      <c r="D7" s="6">
        <f t="shared" ref="D7:G7" si="0">SUM(D4:D6)</f>
        <v>1</v>
      </c>
      <c r="E7" s="6">
        <f t="shared" si="0"/>
        <v>1</v>
      </c>
      <c r="F7" s="6">
        <f t="shared" si="0"/>
        <v>1</v>
      </c>
      <c r="G7" s="6">
        <f t="shared" si="0"/>
        <v>1</v>
      </c>
    </row>
    <row r="8" spans="2:7" ht="15" thickBot="1" x14ac:dyDescent="0.35"/>
    <row r="9" spans="2:7" ht="29.4" thickBot="1" x14ac:dyDescent="0.35">
      <c r="B9" s="11" t="s">
        <v>16</v>
      </c>
      <c r="C9" s="21">
        <v>121477094.14499989</v>
      </c>
      <c r="D9" s="22">
        <f>$C9</f>
        <v>121477094.14499989</v>
      </c>
      <c r="E9" s="18">
        <f t="shared" ref="E9:G9" si="1">$C9</f>
        <v>121477094.14499989</v>
      </c>
      <c r="F9" s="18">
        <f t="shared" si="1"/>
        <v>121477094.14499989</v>
      </c>
      <c r="G9" s="19">
        <f t="shared" si="1"/>
        <v>121477094.14499989</v>
      </c>
    </row>
    <row r="11" spans="2:7" x14ac:dyDescent="0.3">
      <c r="B11" s="10" t="s">
        <v>12</v>
      </c>
      <c r="C11" s="4" t="s">
        <v>6</v>
      </c>
      <c r="D11" s="4" t="s">
        <v>7</v>
      </c>
      <c r="E11" s="4" t="s">
        <v>8</v>
      </c>
      <c r="F11" s="4" t="s">
        <v>9</v>
      </c>
      <c r="G11" s="4" t="s">
        <v>10</v>
      </c>
    </row>
    <row r="12" spans="2:7" x14ac:dyDescent="0.3">
      <c r="B12" s="8" t="s">
        <v>0</v>
      </c>
      <c r="C12" s="1">
        <f>C4*C$9</f>
        <v>23810748.837351114</v>
      </c>
      <c r="D12" s="1">
        <f t="shared" ref="D12:G12" si="2">D4*D$9</f>
        <v>31024198.816980444</v>
      </c>
      <c r="E12" s="1">
        <f t="shared" si="2"/>
        <v>30841906.573593434</v>
      </c>
      <c r="F12" s="1">
        <f t="shared" si="2"/>
        <v>18495474.088377364</v>
      </c>
      <c r="G12" s="1">
        <f t="shared" si="2"/>
        <v>7443338.6079160031</v>
      </c>
    </row>
    <row r="13" spans="2:7" x14ac:dyDescent="0.3">
      <c r="B13" s="8" t="s">
        <v>1</v>
      </c>
      <c r="C13" s="1">
        <f t="shared" ref="C13:G14" si="3">C5*C$9</f>
        <v>85264366.369689256</v>
      </c>
      <c r="D13" s="1">
        <f t="shared" si="3"/>
        <v>79390366.836651728</v>
      </c>
      <c r="E13" s="1">
        <f t="shared" si="3"/>
        <v>79923814.435448825</v>
      </c>
      <c r="F13" s="1">
        <f t="shared" si="3"/>
        <v>91338940.090216488</v>
      </c>
      <c r="G13" s="1">
        <f t="shared" si="3"/>
        <v>106430071.50023754</v>
      </c>
    </row>
    <row r="14" spans="2:7" x14ac:dyDescent="0.3">
      <c r="B14" s="8" t="s">
        <v>2</v>
      </c>
      <c r="C14" s="1">
        <f t="shared" si="3"/>
        <v>12401978.937959528</v>
      </c>
      <c r="D14" s="1">
        <f t="shared" si="3"/>
        <v>11062528.491367726</v>
      </c>
      <c r="E14" s="1">
        <f t="shared" si="3"/>
        <v>10711373.13595763</v>
      </c>
      <c r="F14" s="1">
        <f t="shared" si="3"/>
        <v>11642679.966406045</v>
      </c>
      <c r="G14" s="1">
        <f t="shared" si="3"/>
        <v>7603684.0368463499</v>
      </c>
    </row>
    <row r="15" spans="2:7" x14ac:dyDescent="0.3">
      <c r="B15" s="8" t="s">
        <v>3</v>
      </c>
    </row>
    <row r="16" spans="2:7" x14ac:dyDescent="0.3">
      <c r="B16" s="8" t="s">
        <v>4</v>
      </c>
    </row>
    <row r="17" spans="2:7" x14ac:dyDescent="0.3">
      <c r="B17" s="8" t="s">
        <v>5</v>
      </c>
    </row>
    <row r="18" spans="2:7" ht="15" thickBot="1" x14ac:dyDescent="0.35">
      <c r="B18" s="9" t="s">
        <v>17</v>
      </c>
      <c r="C18" s="3">
        <f t="shared" ref="C18" si="4">SUM(C12:C17)</f>
        <v>121477094.14499989</v>
      </c>
      <c r="D18" s="3">
        <f t="shared" ref="D18" si="5">SUM(D12:D17)</f>
        <v>121477094.14499989</v>
      </c>
      <c r="E18" s="3">
        <f t="shared" ref="E18" si="6">SUM(E12:E17)</f>
        <v>121477094.14499989</v>
      </c>
      <c r="F18" s="3">
        <f t="shared" ref="F18" si="7">SUM(F12:F17)</f>
        <v>121477094.14499989</v>
      </c>
      <c r="G18" s="3">
        <f t="shared" ref="G18" si="8">SUM(G12:G17)</f>
        <v>121477094.14499989</v>
      </c>
    </row>
    <row r="19" spans="2:7" ht="15" thickTop="1" x14ac:dyDescent="0.3"/>
    <row r="20" spans="2:7" outlineLevel="1" x14ac:dyDescent="0.3">
      <c r="B20" t="s">
        <v>11</v>
      </c>
    </row>
    <row r="21" spans="2:7" outlineLevel="1" x14ac:dyDescent="0.3">
      <c r="B21" s="12" t="s">
        <v>18</v>
      </c>
      <c r="C21" s="4" t="s">
        <v>19</v>
      </c>
    </row>
    <row r="22" spans="2:7" outlineLevel="1" x14ac:dyDescent="0.3">
      <c r="B22" s="8" t="s">
        <v>0</v>
      </c>
      <c r="C22" s="1">
        <v>3391206.1169011891</v>
      </c>
    </row>
    <row r="23" spans="2:7" outlineLevel="1" x14ac:dyDescent="0.3">
      <c r="B23" s="8" t="s">
        <v>1</v>
      </c>
      <c r="C23" s="1">
        <v>21499780.74328417</v>
      </c>
    </row>
    <row r="24" spans="2:7" outlineLevel="1" x14ac:dyDescent="0.3">
      <c r="B24" s="8" t="s">
        <v>2</v>
      </c>
      <c r="C24" s="1">
        <v>1651286.4232174971</v>
      </c>
    </row>
    <row r="25" spans="2:7" outlineLevel="1" x14ac:dyDescent="0.3">
      <c r="B25" s="8" t="s">
        <v>3</v>
      </c>
      <c r="C25" s="1">
        <v>2802816.7848395146</v>
      </c>
    </row>
    <row r="26" spans="2:7" outlineLevel="1" x14ac:dyDescent="0.3">
      <c r="B26" s="8" t="s">
        <v>4</v>
      </c>
      <c r="C26" s="1">
        <v>888466.39577845531</v>
      </c>
    </row>
    <row r="27" spans="2:7" outlineLevel="1" x14ac:dyDescent="0.3">
      <c r="B27" s="8" t="s">
        <v>5</v>
      </c>
      <c r="C27" s="13">
        <v>0</v>
      </c>
    </row>
    <row r="28" spans="2:7" outlineLevel="1" x14ac:dyDescent="0.3">
      <c r="B28" s="8" t="s">
        <v>17</v>
      </c>
      <c r="C28" s="2">
        <f>SUM(C22:C27)</f>
        <v>30233556.464020826</v>
      </c>
    </row>
    <row r="29" spans="2:7" outlineLevel="1" x14ac:dyDescent="0.3"/>
    <row r="30" spans="2:7" ht="28.8" outlineLevel="1" x14ac:dyDescent="0.3">
      <c r="B30" s="14" t="s">
        <v>20</v>
      </c>
      <c r="C30" s="16">
        <v>-0.157422384153135</v>
      </c>
    </row>
    <row r="31" spans="2:7" outlineLevel="1" x14ac:dyDescent="0.3">
      <c r="B31" s="15" t="s">
        <v>21</v>
      </c>
      <c r="C31" s="6"/>
    </row>
    <row r="33" spans="2:7" x14ac:dyDescent="0.3">
      <c r="B33" s="10" t="s">
        <v>11</v>
      </c>
    </row>
    <row r="34" spans="2:7" x14ac:dyDescent="0.3">
      <c r="B34" s="12" t="s">
        <v>18</v>
      </c>
      <c r="C34" s="4" t="s">
        <v>6</v>
      </c>
      <c r="D34" s="4" t="s">
        <v>7</v>
      </c>
      <c r="E34" s="4" t="s">
        <v>8</v>
      </c>
      <c r="F34" s="4" t="s">
        <v>9</v>
      </c>
      <c r="G34" s="4" t="s">
        <v>10</v>
      </c>
    </row>
    <row r="35" spans="2:7" x14ac:dyDescent="0.3">
      <c r="B35" s="8" t="s">
        <v>0</v>
      </c>
      <c r="C35" s="1">
        <f>C22*(1+$C$30)</f>
        <v>2857354.3648239085</v>
      </c>
      <c r="D35" s="1">
        <f>$C35</f>
        <v>2857354.3648239085</v>
      </c>
      <c r="E35" s="1">
        <f t="shared" ref="E35:G40" si="9">$C35</f>
        <v>2857354.3648239085</v>
      </c>
      <c r="F35" s="1">
        <f t="shared" si="9"/>
        <v>2857354.3648239085</v>
      </c>
      <c r="G35" s="1">
        <f t="shared" si="9"/>
        <v>2857354.3648239085</v>
      </c>
    </row>
    <row r="36" spans="2:7" x14ac:dyDescent="0.3">
      <c r="B36" s="8" t="s">
        <v>1</v>
      </c>
      <c r="C36" s="1">
        <f t="shared" ref="C36:C40" si="10">C23*(1+$C$30)</f>
        <v>18115233.999906715</v>
      </c>
      <c r="D36" s="1">
        <f t="shared" ref="D36:D40" si="11">$C36</f>
        <v>18115233.999906715</v>
      </c>
      <c r="E36" s="1">
        <f t="shared" si="9"/>
        <v>18115233.999906715</v>
      </c>
      <c r="F36" s="1">
        <f t="shared" si="9"/>
        <v>18115233.999906715</v>
      </c>
      <c r="G36" s="1">
        <f t="shared" si="9"/>
        <v>18115233.999906715</v>
      </c>
    </row>
    <row r="37" spans="2:7" x14ac:dyDescent="0.3">
      <c r="B37" s="8" t="s">
        <v>2</v>
      </c>
      <c r="C37" s="1">
        <f t="shared" si="10"/>
        <v>1391336.9775548959</v>
      </c>
      <c r="D37" s="1">
        <f t="shared" si="11"/>
        <v>1391336.9775548959</v>
      </c>
      <c r="E37" s="1">
        <f t="shared" si="9"/>
        <v>1391336.9775548959</v>
      </c>
      <c r="F37" s="1">
        <f t="shared" si="9"/>
        <v>1391336.9775548959</v>
      </c>
      <c r="G37" s="1">
        <f t="shared" si="9"/>
        <v>1391336.9775548959</v>
      </c>
    </row>
    <row r="38" spans="2:7" x14ac:dyDescent="0.3">
      <c r="B38" s="8" t="s">
        <v>3</v>
      </c>
      <c r="C38" s="1">
        <f t="shared" si="10"/>
        <v>2361590.6842256538</v>
      </c>
      <c r="D38" s="1">
        <f t="shared" si="11"/>
        <v>2361590.6842256538</v>
      </c>
      <c r="E38" s="1">
        <f t="shared" si="9"/>
        <v>2361590.6842256538</v>
      </c>
      <c r="F38" s="1">
        <f t="shared" si="9"/>
        <v>2361590.6842256538</v>
      </c>
      <c r="G38" s="1">
        <f t="shared" si="9"/>
        <v>2361590.6842256538</v>
      </c>
    </row>
    <row r="39" spans="2:7" x14ac:dyDescent="0.3">
      <c r="B39" s="8" t="s">
        <v>4</v>
      </c>
      <c r="C39" s="1">
        <f t="shared" si="10"/>
        <v>748601.89751506806</v>
      </c>
      <c r="D39" s="1">
        <f t="shared" si="11"/>
        <v>748601.89751506806</v>
      </c>
      <c r="E39" s="1">
        <f t="shared" si="9"/>
        <v>748601.89751506806</v>
      </c>
      <c r="F39" s="1">
        <f t="shared" si="9"/>
        <v>748601.89751506806</v>
      </c>
      <c r="G39" s="1">
        <f t="shared" si="9"/>
        <v>748601.89751506806</v>
      </c>
    </row>
    <row r="40" spans="2:7" x14ac:dyDescent="0.3">
      <c r="B40" s="8" t="s">
        <v>5</v>
      </c>
      <c r="C40" s="1">
        <f t="shared" si="10"/>
        <v>0</v>
      </c>
      <c r="D40" s="1">
        <f t="shared" si="11"/>
        <v>0</v>
      </c>
      <c r="E40" s="1">
        <f t="shared" si="9"/>
        <v>0</v>
      </c>
      <c r="F40" s="1">
        <f t="shared" si="9"/>
        <v>0</v>
      </c>
      <c r="G40" s="1">
        <f t="shared" si="9"/>
        <v>0</v>
      </c>
    </row>
    <row r="41" spans="2:7" ht="15" thickBot="1" x14ac:dyDescent="0.35">
      <c r="B41" s="9" t="s">
        <v>17</v>
      </c>
      <c r="C41" s="3">
        <f t="shared" ref="C41:G41" si="12">SUM(C35:C40)</f>
        <v>25474117.92402624</v>
      </c>
      <c r="D41" s="3">
        <f t="shared" si="12"/>
        <v>25474117.92402624</v>
      </c>
      <c r="E41" s="3">
        <f t="shared" si="12"/>
        <v>25474117.92402624</v>
      </c>
      <c r="F41" s="3">
        <f t="shared" si="12"/>
        <v>25474117.92402624</v>
      </c>
      <c r="G41" s="3">
        <f t="shared" si="12"/>
        <v>25474117.92402624</v>
      </c>
    </row>
    <row r="42" spans="2:7" ht="15" thickTop="1" x14ac:dyDescent="0.3">
      <c r="C42" s="5"/>
      <c r="D42" s="5"/>
      <c r="E42" s="5"/>
      <c r="F42" s="5"/>
      <c r="G42" s="5"/>
    </row>
    <row r="43" spans="2:7" x14ac:dyDescent="0.3">
      <c r="B43" s="10" t="s">
        <v>13</v>
      </c>
      <c r="C43" s="4" t="s">
        <v>6</v>
      </c>
      <c r="D43" s="4" t="s">
        <v>7</v>
      </c>
      <c r="E43" s="4" t="s">
        <v>8</v>
      </c>
      <c r="F43" s="4" t="s">
        <v>9</v>
      </c>
      <c r="G43" s="4" t="s">
        <v>10</v>
      </c>
    </row>
    <row r="44" spans="2:7" x14ac:dyDescent="0.3">
      <c r="B44" s="8" t="s">
        <v>0</v>
      </c>
      <c r="C44" s="2">
        <f>C12+C35</f>
        <v>26668103.202175021</v>
      </c>
      <c r="D44" s="2">
        <f t="shared" ref="D44:G44" si="13">D12+D35</f>
        <v>33881553.181804352</v>
      </c>
      <c r="E44" s="2">
        <f t="shared" si="13"/>
        <v>33699260.938417345</v>
      </c>
      <c r="F44" s="2">
        <f t="shared" si="13"/>
        <v>21352828.453201272</v>
      </c>
      <c r="G44" s="2">
        <f t="shared" si="13"/>
        <v>10300692.972739913</v>
      </c>
    </row>
    <row r="45" spans="2:7" x14ac:dyDescent="0.3">
      <c r="B45" s="8" t="s">
        <v>1</v>
      </c>
      <c r="C45" s="2">
        <f t="shared" ref="C45:G45" si="14">C13+C36</f>
        <v>103379600.36959597</v>
      </c>
      <c r="D45" s="2">
        <f t="shared" si="14"/>
        <v>97505600.836558446</v>
      </c>
      <c r="E45" s="2">
        <f t="shared" si="14"/>
        <v>98039048.435355544</v>
      </c>
      <c r="F45" s="2">
        <f t="shared" si="14"/>
        <v>109454174.09012321</v>
      </c>
      <c r="G45" s="2">
        <f t="shared" si="14"/>
        <v>124545305.50014426</v>
      </c>
    </row>
    <row r="46" spans="2:7" x14ac:dyDescent="0.3">
      <c r="B46" s="8" t="s">
        <v>2</v>
      </c>
      <c r="C46" s="2">
        <f t="shared" ref="C46:G46" si="15">C14+C37</f>
        <v>13793315.915514424</v>
      </c>
      <c r="D46" s="2">
        <f t="shared" si="15"/>
        <v>12453865.468922623</v>
      </c>
      <c r="E46" s="2">
        <f t="shared" si="15"/>
        <v>12102710.113512527</v>
      </c>
      <c r="F46" s="2">
        <f t="shared" si="15"/>
        <v>13034016.943960942</v>
      </c>
      <c r="G46" s="2">
        <f t="shared" si="15"/>
        <v>8995021.0144012459</v>
      </c>
    </row>
    <row r="47" spans="2:7" x14ac:dyDescent="0.3">
      <c r="B47" s="8" t="s">
        <v>3</v>
      </c>
      <c r="C47" s="2">
        <f t="shared" ref="C47:G47" si="16">C15+C38</f>
        <v>2361590.6842256538</v>
      </c>
      <c r="D47" s="2">
        <f t="shared" si="16"/>
        <v>2361590.6842256538</v>
      </c>
      <c r="E47" s="2">
        <f t="shared" si="16"/>
        <v>2361590.6842256538</v>
      </c>
      <c r="F47" s="2">
        <f t="shared" si="16"/>
        <v>2361590.6842256538</v>
      </c>
      <c r="G47" s="2">
        <f t="shared" si="16"/>
        <v>2361590.6842256538</v>
      </c>
    </row>
    <row r="48" spans="2:7" x14ac:dyDescent="0.3">
      <c r="B48" s="8" t="s">
        <v>4</v>
      </c>
      <c r="C48" s="2">
        <f t="shared" ref="C48:G48" si="17">C16+C39</f>
        <v>748601.89751506806</v>
      </c>
      <c r="D48" s="2">
        <f t="shared" si="17"/>
        <v>748601.89751506806</v>
      </c>
      <c r="E48" s="2">
        <f t="shared" si="17"/>
        <v>748601.89751506806</v>
      </c>
      <c r="F48" s="2">
        <f t="shared" si="17"/>
        <v>748601.89751506806</v>
      </c>
      <c r="G48" s="2">
        <f t="shared" si="17"/>
        <v>748601.89751506806</v>
      </c>
    </row>
    <row r="49" spans="2:7" x14ac:dyDescent="0.3">
      <c r="B49" s="8" t="s">
        <v>5</v>
      </c>
      <c r="C49" s="2">
        <f t="shared" ref="C49:G49" si="18">C17+C40</f>
        <v>0</v>
      </c>
      <c r="D49" s="2">
        <f t="shared" si="18"/>
        <v>0</v>
      </c>
      <c r="E49" s="2">
        <f t="shared" si="18"/>
        <v>0</v>
      </c>
      <c r="F49" s="2">
        <f t="shared" si="18"/>
        <v>0</v>
      </c>
      <c r="G49" s="2">
        <f t="shared" si="18"/>
        <v>0</v>
      </c>
    </row>
    <row r="50" spans="2:7" ht="15" thickBot="1" x14ac:dyDescent="0.35">
      <c r="B50" s="9" t="s">
        <v>17</v>
      </c>
      <c r="C50" s="20">
        <f>SUM(C44:C49)</f>
        <v>146951212.06902614</v>
      </c>
      <c r="D50" s="20">
        <f t="shared" ref="D50:G50" si="19">SUM(D44:D49)</f>
        <v>146951212.06902611</v>
      </c>
      <c r="E50" s="20">
        <f t="shared" si="19"/>
        <v>146951212.06902611</v>
      </c>
      <c r="F50" s="20">
        <f t="shared" si="19"/>
        <v>146951212.06902611</v>
      </c>
      <c r="G50" s="20">
        <f t="shared" si="19"/>
        <v>146951212.06902614</v>
      </c>
    </row>
    <row r="51" spans="2:7" ht="15" thickTop="1" x14ac:dyDescent="0.3"/>
    <row r="52" spans="2:7" x14ac:dyDescent="0.3">
      <c r="C52" s="23"/>
      <c r="D52" s="23"/>
      <c r="E52" s="23"/>
      <c r="F52" s="23"/>
      <c r="G52" s="23"/>
    </row>
    <row r="53" spans="2:7" x14ac:dyDescent="0.3">
      <c r="C53" s="23"/>
      <c r="D53" s="23"/>
      <c r="E53" s="23"/>
      <c r="F53" s="23"/>
      <c r="G53" s="23"/>
    </row>
    <row r="54" spans="2:7" x14ac:dyDescent="0.3">
      <c r="C54" s="23"/>
      <c r="D54" s="23"/>
      <c r="E54" s="23"/>
      <c r="F54" s="23"/>
      <c r="G54" s="23"/>
    </row>
    <row r="55" spans="2:7" x14ac:dyDescent="0.3">
      <c r="C55" s="23"/>
      <c r="D55" s="23"/>
      <c r="E55" s="23"/>
      <c r="F55" s="23"/>
      <c r="G55" s="23"/>
    </row>
    <row r="56" spans="2:7" x14ac:dyDescent="0.3">
      <c r="C56" s="23"/>
      <c r="D56" s="23"/>
      <c r="E56" s="23"/>
      <c r="F56" s="23"/>
      <c r="G56" s="2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Martin</dc:creator>
  <cp:lastModifiedBy>Steven Martin</cp:lastModifiedBy>
  <dcterms:created xsi:type="dcterms:W3CDTF">2020-01-27T08:01:56Z</dcterms:created>
  <dcterms:modified xsi:type="dcterms:W3CDTF">2020-01-30T00:03:49Z</dcterms:modified>
</cp:coreProperties>
</file>