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B:\Price Review\2021-25 EDPR\10.0 2021 EDPR - Proposal Preparation\Supporting Documents\Supp documents\15 Tax\"/>
    </mc:Choice>
  </mc:AlternateContent>
  <xr:revisionPtr revIDLastSave="0" documentId="13_ncr:1_{11200DDE-4606-45A1-BB8B-E12A25951CD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Tax std life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13" i="1"/>
  <c r="J12" i="1"/>
  <c r="G13" i="1"/>
  <c r="H13" i="1"/>
  <c r="G14" i="1"/>
  <c r="G12" i="1"/>
  <c r="G15" i="1"/>
  <c r="H12" i="1"/>
  <c r="J14" i="1"/>
  <c r="L14" i="1"/>
  <c r="L13" i="1"/>
  <c r="L12" i="1"/>
  <c r="E10" i="2"/>
  <c r="E9" i="2"/>
  <c r="E15" i="1"/>
  <c r="H14" i="1"/>
  <c r="J15" i="1"/>
  <c r="H15" i="1"/>
  <c r="L15" i="1"/>
</calcChain>
</file>

<file path=xl/sharedStrings.xml><?xml version="1.0" encoding="utf-8"?>
<sst xmlns="http://schemas.openxmlformats.org/spreadsheetml/2006/main" count="43" uniqueCount="36">
  <si>
    <t>TAV</t>
  </si>
  <si>
    <t>RL</t>
  </si>
  <si>
    <t>RTU</t>
  </si>
  <si>
    <t>Dist</t>
  </si>
  <si>
    <t>Sub</t>
  </si>
  <si>
    <t>RAB</t>
  </si>
  <si>
    <t>Subtransmission</t>
  </si>
  <si>
    <t>Distribution system assets</t>
  </si>
  <si>
    <t>Total</t>
  </si>
  <si>
    <t>SCADA assets (pre 2016)</t>
  </si>
  <si>
    <t>$Nom</t>
  </si>
  <si>
    <t>relays</t>
  </si>
  <si>
    <t>Estimated</t>
  </si>
  <si>
    <t>Calculated</t>
  </si>
  <si>
    <t>2015 Op RAB</t>
  </si>
  <si>
    <t>2015 Op TAV</t>
  </si>
  <si>
    <t>Post Ralph up to 9 May 2006</t>
  </si>
  <si>
    <t>Post Ralph 10 May 2006 onwards</t>
  </si>
  <si>
    <t>SCADA/Network control</t>
  </si>
  <si>
    <t>Tax</t>
  </si>
  <si>
    <t>DB rate</t>
  </si>
  <si>
    <t>Mutiplier</t>
  </si>
  <si>
    <t>Std Tax</t>
  </si>
  <si>
    <t>Life</t>
  </si>
  <si>
    <t>Post 1999 Tax Review</t>
  </si>
  <si>
    <t>From AusNet Services' TAB roll forward schedules up to 2015</t>
  </si>
  <si>
    <t>Tax Asset Class:</t>
  </si>
  <si>
    <t>Historical declining balance tax rates</t>
  </si>
  <si>
    <t>using 10 yr std life</t>
  </si>
  <si>
    <t>WARL</t>
  </si>
  <si>
    <t>2016 opening RAB and TAB (from decision PTRM)</t>
  </si>
  <si>
    <t>Op TAV</t>
  </si>
  <si>
    <t>Adjusted</t>
  </si>
  <si>
    <t>Rem life</t>
  </si>
  <si>
    <t>Set TAB RL to RAB RL</t>
  </si>
  <si>
    <t>source: Selected Network SCADA opening RAB calculation (confidential)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</si>
</sst>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0.0%"/>
    <numFmt numFmtId="166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43" fontId="0" fillId="0" borderId="0" xfId="1" applyFont="1"/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43" fontId="2" fillId="2" borderId="0" xfId="0" applyNumberFormat="1" applyFont="1" applyFill="1"/>
    <xf numFmtId="0" fontId="3" fillId="0" borderId="0" xfId="0" applyFont="1"/>
    <xf numFmtId="164" fontId="0" fillId="0" borderId="0" xfId="0" applyNumberFormat="1"/>
    <xf numFmtId="164" fontId="0" fillId="0" borderId="1" xfId="0" applyNumberFormat="1" applyBorder="1"/>
    <xf numFmtId="165" fontId="0" fillId="0" borderId="0" xfId="2" applyNumberFormat="1" applyFont="1"/>
    <xf numFmtId="165" fontId="0" fillId="0" borderId="0" xfId="2" applyNumberFormat="1" applyFont="1" applyAlignment="1">
      <alignment horizontal="center"/>
    </xf>
    <xf numFmtId="0" fontId="0" fillId="3" borderId="0" xfId="0" applyFill="1"/>
    <xf numFmtId="17" fontId="2" fillId="0" borderId="0" xfId="0" applyNumberFormat="1" applyFont="1" applyAlignment="1">
      <alignment horizontal="center"/>
    </xf>
    <xf numFmtId="166" fontId="2" fillId="2" borderId="0" xfId="0" applyNumberFormat="1" applyFont="1" applyFill="1"/>
    <xf numFmtId="166" fontId="2" fillId="2" borderId="1" xfId="0" applyNumberFormat="1" applyFont="1" applyFill="1" applyBorder="1"/>
    <xf numFmtId="17" fontId="0" fillId="0" borderId="0" xfId="0" applyNumberFormat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0" fillId="0" borderId="0" xfId="1" applyNumberFormat="1" applyFont="1"/>
    <xf numFmtId="166" fontId="0" fillId="0" borderId="1" xfId="1" applyNumberFormat="1" applyFont="1" applyBorder="1"/>
    <xf numFmtId="166" fontId="2" fillId="0" borderId="0" xfId="0" applyNumberFormat="1" applyFont="1"/>
    <xf numFmtId="43" fontId="2" fillId="2" borderId="0" xfId="1" applyFont="1" applyFill="1"/>
    <xf numFmtId="43" fontId="2" fillId="0" borderId="0" xfId="1" applyFont="1" applyFill="1"/>
    <xf numFmtId="43" fontId="2" fillId="0" borderId="1" xfId="1" applyFont="1" applyFill="1" applyBorder="1"/>
    <xf numFmtId="0" fontId="4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O17"/>
  <sheetViews>
    <sheetView tabSelected="1" zoomScale="115" zoomScaleNormal="115" workbookViewId="0">
      <selection activeCell="B9" sqref="B9"/>
    </sheetView>
  </sheetViews>
  <sheetFormatPr defaultRowHeight="14.4" x14ac:dyDescent="0.3"/>
  <cols>
    <col min="1" max="1" width="4.5546875" customWidth="1"/>
    <col min="3" max="3" width="15.109375" customWidth="1"/>
    <col min="5" max="5" width="10.44140625" customWidth="1"/>
    <col min="7" max="7" width="12.33203125" customWidth="1"/>
    <col min="8" max="8" width="10.44140625" customWidth="1"/>
  </cols>
  <sheetData>
    <row r="5" spans="2:15" x14ac:dyDescent="0.3">
      <c r="B5" t="s">
        <v>30</v>
      </c>
    </row>
    <row r="6" spans="2:15" x14ac:dyDescent="0.3">
      <c r="B6" t="s">
        <v>10</v>
      </c>
      <c r="E6" s="1" t="s">
        <v>5</v>
      </c>
      <c r="G6" s="1" t="s">
        <v>0</v>
      </c>
      <c r="H6" s="1" t="s">
        <v>1</v>
      </c>
    </row>
    <row r="7" spans="2:15" x14ac:dyDescent="0.3">
      <c r="B7" t="s">
        <v>8</v>
      </c>
      <c r="C7" t="s">
        <v>6</v>
      </c>
      <c r="E7" s="19">
        <v>454.8231539039005</v>
      </c>
      <c r="G7" s="19">
        <v>286.97371458492631</v>
      </c>
      <c r="H7" s="3">
        <v>33.960155538206358</v>
      </c>
      <c r="J7" s="3">
        <f>H7-5.5</f>
        <v>28.460155538206358</v>
      </c>
    </row>
    <row r="8" spans="2:15" x14ac:dyDescent="0.3">
      <c r="B8" t="s">
        <v>8</v>
      </c>
      <c r="C8" t="s">
        <v>7</v>
      </c>
      <c r="E8" s="19">
        <v>2799.2004951011713</v>
      </c>
      <c r="G8" s="19">
        <v>1811.4165866896349</v>
      </c>
      <c r="H8" s="3">
        <v>31.662981431712051</v>
      </c>
      <c r="J8" s="3">
        <f>H8-5.5</f>
        <v>26.162981431712051</v>
      </c>
    </row>
    <row r="9" spans="2:15" x14ac:dyDescent="0.3">
      <c r="E9" s="2"/>
      <c r="G9" s="2"/>
      <c r="H9" s="3"/>
      <c r="J9" s="3"/>
      <c r="L9" s="13">
        <v>44378</v>
      </c>
    </row>
    <row r="10" spans="2:15" x14ac:dyDescent="0.3">
      <c r="B10" t="s">
        <v>9</v>
      </c>
      <c r="E10" t="s">
        <v>13</v>
      </c>
      <c r="G10" t="s">
        <v>12</v>
      </c>
      <c r="H10" s="13">
        <v>44378</v>
      </c>
      <c r="J10" s="16">
        <v>44378</v>
      </c>
      <c r="L10" s="5" t="s">
        <v>32</v>
      </c>
    </row>
    <row r="11" spans="2:15" x14ac:dyDescent="0.3">
      <c r="B11" t="s">
        <v>10</v>
      </c>
      <c r="E11" s="7" t="s">
        <v>14</v>
      </c>
      <c r="G11" t="s">
        <v>15</v>
      </c>
      <c r="H11" s="5" t="s">
        <v>31</v>
      </c>
      <c r="J11" s="1" t="s">
        <v>29</v>
      </c>
      <c r="L11" s="5" t="s">
        <v>33</v>
      </c>
    </row>
    <row r="12" spans="2:15" x14ac:dyDescent="0.3">
      <c r="C12" t="s">
        <v>4</v>
      </c>
      <c r="D12" t="s">
        <v>11</v>
      </c>
      <c r="E12" s="19">
        <v>65.944409770186653</v>
      </c>
      <c r="G12" s="17">
        <f>E12/E7*G7</f>
        <v>41.608066927611787</v>
      </c>
      <c r="H12" s="14">
        <f>G12-(G12/H7)*5.5</f>
        <v>34.869453264773675</v>
      </c>
      <c r="J12" s="8">
        <f>H7-5.5</f>
        <v>28.460155538206358</v>
      </c>
      <c r="K12">
        <v>43</v>
      </c>
      <c r="L12" s="23">
        <f>J12/K12*10</f>
        <v>6.6186408228386888</v>
      </c>
      <c r="M12" t="s">
        <v>28</v>
      </c>
      <c r="O12" s="8"/>
    </row>
    <row r="13" spans="2:15" x14ac:dyDescent="0.3">
      <c r="C13" t="s">
        <v>3</v>
      </c>
      <c r="D13" t="s">
        <v>11</v>
      </c>
      <c r="E13" s="19">
        <v>130.44660581258924</v>
      </c>
      <c r="G13" s="17">
        <f>E13/$E$8*$G$8</f>
        <v>84.41451259379987</v>
      </c>
      <c r="H13" s="14">
        <f>G13-(G13/$H$8)*5.5</f>
        <v>69.751338177732407</v>
      </c>
      <c r="J13" s="8">
        <f>$H$8-5.5</f>
        <v>26.162981431712051</v>
      </c>
      <c r="K13">
        <v>46</v>
      </c>
      <c r="L13" s="23">
        <f>J13/K13*10</f>
        <v>5.6876046590678371</v>
      </c>
      <c r="M13" t="s">
        <v>28</v>
      </c>
      <c r="O13" s="8"/>
    </row>
    <row r="14" spans="2:15" x14ac:dyDescent="0.3">
      <c r="C14" t="s">
        <v>3</v>
      </c>
      <c r="D14" t="s">
        <v>2</v>
      </c>
      <c r="E14" s="20">
        <v>32.56320679869053</v>
      </c>
      <c r="G14" s="18">
        <f>E14/$E$8*$G$8</f>
        <v>21.072278678923567</v>
      </c>
      <c r="H14" s="15">
        <f>G14-(G14/$H$8)*5.5</f>
        <v>17.411930616501294</v>
      </c>
      <c r="J14" s="9">
        <f>$H$8-5.5</f>
        <v>26.162981431712051</v>
      </c>
      <c r="K14">
        <v>46</v>
      </c>
      <c r="L14" s="24">
        <f>J14/K14*10</f>
        <v>5.6876046590678371</v>
      </c>
      <c r="M14" t="s">
        <v>28</v>
      </c>
      <c r="O14" s="8"/>
    </row>
    <row r="15" spans="2:15" x14ac:dyDescent="0.3">
      <c r="E15" s="21">
        <f>SUM(E12:E14)</f>
        <v>228.95422238146642</v>
      </c>
      <c r="G15" s="17">
        <f>SUM(G12:G14)</f>
        <v>147.09485820033524</v>
      </c>
      <c r="H15" s="6">
        <f>SUM(H12:H14)</f>
        <v>122.03272205900738</v>
      </c>
      <c r="J15" s="8">
        <f>SUMPRODUCT(H12:H14,J12:J14)/SUM(H12:H14)</f>
        <v>26.819372633972701</v>
      </c>
      <c r="L15" s="23">
        <f>SUMPRODUCT(H12:H14,L12:L14)/SUM(H12:H14)</f>
        <v>5.9536375841116955</v>
      </c>
    </row>
    <row r="16" spans="2:15" x14ac:dyDescent="0.3">
      <c r="B16" s="25" t="s">
        <v>35</v>
      </c>
    </row>
    <row r="17" spans="12:13" x14ac:dyDescent="0.3">
      <c r="L17" s="22">
        <v>5.2624416429367855</v>
      </c>
      <c r="M17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0"/>
  <sheetViews>
    <sheetView workbookViewId="0">
      <selection activeCell="B13" sqref="B13"/>
    </sheetView>
  </sheetViews>
  <sheetFormatPr defaultRowHeight="14.4" x14ac:dyDescent="0.3"/>
  <cols>
    <col min="2" max="2" width="30.109375" customWidth="1"/>
  </cols>
  <sheetData>
    <row r="2" spans="2:5" x14ac:dyDescent="0.3">
      <c r="B2" t="s">
        <v>25</v>
      </c>
    </row>
    <row r="3" spans="2:5" x14ac:dyDescent="0.3">
      <c r="B3" t="s">
        <v>27</v>
      </c>
    </row>
    <row r="5" spans="2:5" x14ac:dyDescent="0.3">
      <c r="B5" t="s">
        <v>26</v>
      </c>
    </row>
    <row r="6" spans="2:5" x14ac:dyDescent="0.3">
      <c r="B6" s="4" t="s">
        <v>18</v>
      </c>
    </row>
    <row r="7" spans="2:5" x14ac:dyDescent="0.3">
      <c r="C7" s="1" t="s">
        <v>19</v>
      </c>
      <c r="D7" s="1" t="s">
        <v>19</v>
      </c>
      <c r="E7" s="1" t="s">
        <v>22</v>
      </c>
    </row>
    <row r="8" spans="2:5" x14ac:dyDescent="0.3">
      <c r="B8" t="s">
        <v>24</v>
      </c>
      <c r="C8" s="11" t="s">
        <v>20</v>
      </c>
      <c r="D8" t="s">
        <v>21</v>
      </c>
      <c r="E8" s="1" t="s">
        <v>23</v>
      </c>
    </row>
    <row r="9" spans="2:5" x14ac:dyDescent="0.3">
      <c r="B9" t="s">
        <v>16</v>
      </c>
      <c r="C9" s="10">
        <v>7.4999999999999997E-2</v>
      </c>
      <c r="D9">
        <v>1.5</v>
      </c>
      <c r="E9" s="12">
        <f t="shared" ref="E9:E10" si="0">1/C9*D9</f>
        <v>20</v>
      </c>
    </row>
    <row r="10" spans="2:5" x14ac:dyDescent="0.3">
      <c r="B10" t="s">
        <v>17</v>
      </c>
      <c r="C10" s="10">
        <v>0.1</v>
      </c>
      <c r="D10" s="8">
        <v>2</v>
      </c>
      <c r="E10" s="12">
        <f t="shared" si="0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Tax std life</vt:lpstr>
    </vt:vector>
  </TitlesOfParts>
  <Company>SP-Ausnet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Martin</dc:creator>
  <cp:lastModifiedBy>Steven Martin</cp:lastModifiedBy>
  <dcterms:created xsi:type="dcterms:W3CDTF">2019-05-29T23:59:48Z</dcterms:created>
  <dcterms:modified xsi:type="dcterms:W3CDTF">2020-01-31T04:03:20Z</dcterms:modified>
</cp:coreProperties>
</file>