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ice Review\2021-25 EDPR\10.0 2021 EDPR - Proposal Preparation\Supporting Documents\Supp documents\19 Metering\Final\"/>
    </mc:Choice>
  </mc:AlternateContent>
  <xr:revisionPtr revIDLastSave="0" documentId="13_ncr:1_{3861D4E2-266D-4500-8D0D-EC6F372F2991}" xr6:coauthVersionLast="45" xr6:coauthVersionMax="45" xr10:uidLastSave="{00000000-0000-0000-0000-000000000000}"/>
  <bookViews>
    <workbookView xWindow="-108" yWindow="-108" windowWidth="16608" windowHeight="8832" activeTab="2" xr2:uid="{51F54EE6-512A-46C2-8E99-A1E79853FB83}"/>
  </bookViews>
  <sheets>
    <sheet name="Revenue summary" sheetId="3" r:id="rId1"/>
    <sheet name="Charges 22-26" sheetId="1" r:id="rId2"/>
    <sheet name="Historical Charges" sheetId="4" r:id="rId3"/>
  </sheets>
  <externalReferences>
    <externalReference r:id="rId4"/>
    <externalReference r:id="rId5"/>
    <externalReference r:id="rId6"/>
  </externalReferences>
  <definedNames>
    <definedName name="A10offset">10</definedName>
    <definedName name="A10remlife" localSheetId="0">'[1]PTRM input'!$L$16</definedName>
    <definedName name="A10remlife">'[2]PTRM input'!$L$16</definedName>
    <definedName name="A10stdlife" localSheetId="0">'[1]PTRM input'!$M$16</definedName>
    <definedName name="A10stdlife">'[2]PTRM input'!$M$16</definedName>
    <definedName name="A10taxremlife" localSheetId="0">'[1]PTRM input'!$O$16</definedName>
    <definedName name="A10taxremlife">'[2]PTRM input'!$O$16</definedName>
    <definedName name="A10taxstdlife" localSheetId="0">'[1]PTRM input'!$P$16</definedName>
    <definedName name="A10taxstdlife">'[2]PTRM input'!$P$16</definedName>
    <definedName name="A10taxvalue" localSheetId="0">'[1]PTRM input'!$N$16</definedName>
    <definedName name="A10taxvalue">'[2]PTRM input'!$N$16</definedName>
    <definedName name="A10value" localSheetId="0">'[1]PTRM input'!$J$16</definedName>
    <definedName name="A10value">'[2]PTRM input'!$J$16</definedName>
    <definedName name="A11offset">11</definedName>
    <definedName name="A11remlife" localSheetId="0">'[1]PTRM input'!$L$17</definedName>
    <definedName name="A11remlife">'[2]PTRM input'!$L$17</definedName>
    <definedName name="A11stdlife" localSheetId="0">'[1]PTRM input'!$M$17</definedName>
    <definedName name="A11stdlife">'[2]PTRM input'!$M$17</definedName>
    <definedName name="A11taxremlife" localSheetId="0">'[1]PTRM input'!$O$17</definedName>
    <definedName name="A11taxremlife">'[2]PTRM input'!$O$17</definedName>
    <definedName name="A11taxstdlife" localSheetId="0">'[1]PTRM input'!$P$17</definedName>
    <definedName name="A11taxstdlife">'[2]PTRM input'!$P$17</definedName>
    <definedName name="A11taxvalue" localSheetId="0">'[1]PTRM input'!$N$17</definedName>
    <definedName name="A11taxvalue">'[2]PTRM input'!$N$17</definedName>
    <definedName name="A11value" localSheetId="0">'[1]PTRM input'!$J$17</definedName>
    <definedName name="A11value">'[2]PTRM input'!$J$17</definedName>
    <definedName name="A12offset">12</definedName>
    <definedName name="A12remlife" localSheetId="0">'[1]PTRM input'!$L$18</definedName>
    <definedName name="A12remlife">'[2]PTRM input'!$L$18</definedName>
    <definedName name="A12stdlife" localSheetId="0">'[1]PTRM input'!$M$18</definedName>
    <definedName name="A12stdlife">'[2]PTRM input'!$M$18</definedName>
    <definedName name="A12taxremlife" localSheetId="0">'[1]PTRM input'!$O$18</definedName>
    <definedName name="A12taxremlife">'[2]PTRM input'!$O$18</definedName>
    <definedName name="A12taxstdlife" localSheetId="0">'[1]PTRM input'!$P$18</definedName>
    <definedName name="A12taxstdlife">'[2]PTRM input'!$P$18</definedName>
    <definedName name="A12taxvalue" localSheetId="0">'[1]PTRM input'!$N$18</definedName>
    <definedName name="A12taxvalue">'[2]PTRM input'!$N$18</definedName>
    <definedName name="A12value" localSheetId="0">'[1]PTRM input'!$J$18</definedName>
    <definedName name="A12value">'[2]PTRM input'!$J$18</definedName>
    <definedName name="A13offset">13</definedName>
    <definedName name="A13remlife" localSheetId="0">'[1]PTRM input'!$L$19</definedName>
    <definedName name="A13remlife">'[2]PTRM input'!$L$19</definedName>
    <definedName name="A13stdlife" localSheetId="0">'[1]PTRM input'!$M$19</definedName>
    <definedName name="A13stdlife">'[2]PTRM input'!$M$19</definedName>
    <definedName name="A13taxremlife" localSheetId="0">'[1]PTRM input'!$O$19</definedName>
    <definedName name="A13taxremlife">'[2]PTRM input'!$O$19</definedName>
    <definedName name="A13taxstdlife" localSheetId="0">'[1]PTRM input'!$P$19</definedName>
    <definedName name="A13taxstdlife">'[2]PTRM input'!$P$19</definedName>
    <definedName name="A13taxvalue" localSheetId="0">'[1]PTRM input'!$N$19</definedName>
    <definedName name="A13taxvalue">'[2]PTRM input'!$N$19</definedName>
    <definedName name="A13value" localSheetId="0">'[1]PTRM input'!$J$19</definedName>
    <definedName name="A13value">'[2]PTRM input'!$J$19</definedName>
    <definedName name="A14offset">14</definedName>
    <definedName name="A14remlife" localSheetId="0">'[1]PTRM input'!$L$20</definedName>
    <definedName name="A14remlife">'[2]PTRM input'!$L$20</definedName>
    <definedName name="A14stdlife" localSheetId="0">'[1]PTRM input'!$M$20</definedName>
    <definedName name="A14stdlife">'[2]PTRM input'!$M$20</definedName>
    <definedName name="A14taxremlife" localSheetId="0">'[1]PTRM input'!$O$20</definedName>
    <definedName name="A14taxremlife">'[2]PTRM input'!$O$20</definedName>
    <definedName name="A14taxstdlife" localSheetId="0">'[1]PTRM input'!$P$20</definedName>
    <definedName name="A14taxstdlife">'[2]PTRM input'!$P$20</definedName>
    <definedName name="A14taxvalue" localSheetId="0">'[1]PTRM input'!$N$20</definedName>
    <definedName name="A14taxvalue">'[2]PTRM input'!$N$20</definedName>
    <definedName name="A14value" localSheetId="0">'[1]PTRM input'!$J$20</definedName>
    <definedName name="A14value">'[2]PTRM input'!$J$20</definedName>
    <definedName name="A15offset">15</definedName>
    <definedName name="A15remlife" localSheetId="0">'[1]PTRM input'!$L$21</definedName>
    <definedName name="A15remlife">'[2]PTRM input'!$L$21</definedName>
    <definedName name="A15stdlife" localSheetId="0">'[1]PTRM input'!$M$21</definedName>
    <definedName name="A15stdlife">'[2]PTRM input'!$M$21</definedName>
    <definedName name="A15taxremlife" localSheetId="0">'[1]PTRM input'!$O$21</definedName>
    <definedName name="A15taxremlife">'[2]PTRM input'!$O$21</definedName>
    <definedName name="A15taxstdlife" localSheetId="0">'[1]PTRM input'!$P$21</definedName>
    <definedName name="A15taxstdlife">'[2]PTRM input'!$P$21</definedName>
    <definedName name="A15taxvalue" localSheetId="0">'[1]PTRM input'!$N$21</definedName>
    <definedName name="A15taxvalue">'[2]PTRM input'!$N$21</definedName>
    <definedName name="A15value" localSheetId="0">'[1]PTRM input'!$J$21</definedName>
    <definedName name="A15value">'[2]PTRM input'!$J$21</definedName>
    <definedName name="A16offset">16</definedName>
    <definedName name="A16remlife" localSheetId="0">'[1]PTRM input'!$L$22</definedName>
    <definedName name="A16remlife">'[2]PTRM input'!$L$22</definedName>
    <definedName name="A16stdlife" localSheetId="0">'[1]PTRM input'!$M$22</definedName>
    <definedName name="A16stdlife">'[2]PTRM input'!$M$22</definedName>
    <definedName name="A16taxremlife" localSheetId="0">'[1]PTRM input'!$O$22</definedName>
    <definedName name="A16taxremlife">'[2]PTRM input'!$O$22</definedName>
    <definedName name="A16taxstdlife" localSheetId="0">'[1]PTRM input'!$P$22</definedName>
    <definedName name="A16taxstdlife">'[2]PTRM input'!$P$22</definedName>
    <definedName name="A16taxvalue" localSheetId="0">'[1]PTRM input'!$N$22</definedName>
    <definedName name="A16taxvalue">'[2]PTRM input'!$N$22</definedName>
    <definedName name="A16value" localSheetId="0">'[1]PTRM input'!$J$22</definedName>
    <definedName name="A16value">'[2]PTRM input'!$J$22</definedName>
    <definedName name="A17offset">17</definedName>
    <definedName name="A17remlife" localSheetId="0">'[1]PTRM input'!$L$23</definedName>
    <definedName name="A17remlife">'[2]PTRM input'!$L$23</definedName>
    <definedName name="A17stdlife" localSheetId="0">'[1]PTRM input'!$M$23</definedName>
    <definedName name="A17stdlife">'[2]PTRM input'!$M$23</definedName>
    <definedName name="A17taxremlife" localSheetId="0">'[1]PTRM input'!$O$23</definedName>
    <definedName name="A17taxremlife">'[2]PTRM input'!$O$23</definedName>
    <definedName name="A17taxstdlife" localSheetId="0">'[1]PTRM input'!$P$23</definedName>
    <definedName name="A17taxstdlife">'[2]PTRM input'!$P$23</definedName>
    <definedName name="A17taxvalue" localSheetId="0">'[1]PTRM input'!$N$23</definedName>
    <definedName name="A17taxvalue">'[2]PTRM input'!$N$23</definedName>
    <definedName name="A17value" localSheetId="0">'[1]PTRM input'!$J$23</definedName>
    <definedName name="A17value">'[2]PTRM input'!$J$23</definedName>
    <definedName name="A18offset">18</definedName>
    <definedName name="A18remlife" localSheetId="0">'[1]PTRM input'!$L$24</definedName>
    <definedName name="A18remlife">'[2]PTRM input'!$L$24</definedName>
    <definedName name="A18stdlife" localSheetId="0">'[1]PTRM input'!$M$24</definedName>
    <definedName name="A18stdlife">'[2]PTRM input'!$M$24</definedName>
    <definedName name="A18taxremlife" localSheetId="0">'[1]PTRM input'!$O$24</definedName>
    <definedName name="A18taxremlife">'[2]PTRM input'!$O$24</definedName>
    <definedName name="A18taxstdlife" localSheetId="0">'[1]PTRM input'!$P$24</definedName>
    <definedName name="A18taxstdlife">'[2]PTRM input'!$P$24</definedName>
    <definedName name="A18taxvalue" localSheetId="0">'[1]PTRM input'!$N$24</definedName>
    <definedName name="A18taxvalue">'[2]PTRM input'!$N$24</definedName>
    <definedName name="A18value" localSheetId="0">'[1]PTRM input'!$J$24</definedName>
    <definedName name="A18value">'[2]PTRM input'!$J$24</definedName>
    <definedName name="A19offset">19</definedName>
    <definedName name="A19remlife" localSheetId="0">'[1]PTRM input'!$L$25</definedName>
    <definedName name="A19remlife">'[2]PTRM input'!$L$25</definedName>
    <definedName name="A19stdlife" localSheetId="0">'[1]PTRM input'!$M$25</definedName>
    <definedName name="A19stdlife">'[2]PTRM input'!$M$25</definedName>
    <definedName name="A19taxremlife" localSheetId="0">'[1]PTRM input'!$O$25</definedName>
    <definedName name="A19taxremlife">'[2]PTRM input'!$O$25</definedName>
    <definedName name="A19taxstdlife" localSheetId="0">'[1]PTRM input'!$P$25</definedName>
    <definedName name="A19taxstdlife">'[2]PTRM input'!$P$25</definedName>
    <definedName name="A19taxvalue" localSheetId="0">'[1]PTRM input'!$N$25</definedName>
    <definedName name="A19taxvalue">'[2]PTRM input'!$N$25</definedName>
    <definedName name="A19value" localSheetId="0">'[1]PTRM input'!$J$25</definedName>
    <definedName name="A19value">'[2]PTRM input'!$J$25</definedName>
    <definedName name="A1offset">1</definedName>
    <definedName name="A1remlife" localSheetId="0">'[1]PTRM input'!$L$7</definedName>
    <definedName name="A1remlife">'[2]PTRM input'!$L$7</definedName>
    <definedName name="A1stdlife" localSheetId="0">'[1]PTRM input'!$M$7</definedName>
    <definedName name="A1stdlife">'[2]PTRM input'!$M$7</definedName>
    <definedName name="A1taxremlife" localSheetId="0">'[1]PTRM input'!$O$7</definedName>
    <definedName name="A1taxremlife">'[2]PTRM input'!$O$7</definedName>
    <definedName name="A1taxstdlife" localSheetId="0">'[1]PTRM input'!$P$7</definedName>
    <definedName name="A1taxstdlife">'[2]PTRM input'!$P$7</definedName>
    <definedName name="A1taxvalue" localSheetId="0">'[1]PTRM input'!$N$7</definedName>
    <definedName name="A1taxvalue">'[2]PTRM input'!$N$7</definedName>
    <definedName name="A1value" localSheetId="0">'[1]PTRM input'!$J$7</definedName>
    <definedName name="A1value">'[2]PTRM input'!$J$7</definedName>
    <definedName name="A20offset">20</definedName>
    <definedName name="A20remlife" localSheetId="0">'[1]PTRM input'!$L$26</definedName>
    <definedName name="A20remlife">'[2]PTRM input'!$L$26</definedName>
    <definedName name="A20stdlife" localSheetId="0">'[1]PTRM input'!$M$26</definedName>
    <definedName name="A20stdlife">'[2]PTRM input'!$M$26</definedName>
    <definedName name="A20taxremlife" localSheetId="0">'[1]PTRM input'!$O$26</definedName>
    <definedName name="A20taxremlife">'[2]PTRM input'!$O$26</definedName>
    <definedName name="A20taxstdlife" localSheetId="0">'[1]PTRM input'!$P$26</definedName>
    <definedName name="A20taxstdlife">'[2]PTRM input'!$P$26</definedName>
    <definedName name="A20taxvalue" localSheetId="0">'[1]PTRM input'!$N$26</definedName>
    <definedName name="A20taxvalue">'[2]PTRM input'!$N$26</definedName>
    <definedName name="A20value" localSheetId="0">'[1]PTRM input'!$J$26</definedName>
    <definedName name="A20value">'[2]PTRM input'!$J$26</definedName>
    <definedName name="A21offset">21</definedName>
    <definedName name="A21remlife" localSheetId="0">'[1]PTRM input'!$L$27</definedName>
    <definedName name="A21remlife">'[2]PTRM input'!$L$27</definedName>
    <definedName name="A21stdlife" localSheetId="0">'[1]PTRM input'!$M$27</definedName>
    <definedName name="A21stdlife">'[2]PTRM input'!$M$27</definedName>
    <definedName name="A21taxremlife" localSheetId="0">'[1]PTRM input'!$O$27</definedName>
    <definedName name="A21taxremlife">'[2]PTRM input'!$O$27</definedName>
    <definedName name="A21taxstdlife" localSheetId="0">'[1]PTRM input'!$P$27</definedName>
    <definedName name="A21taxstdlife">'[2]PTRM input'!$P$27</definedName>
    <definedName name="A21taxvalue" localSheetId="0">'[1]PTRM input'!$N$27</definedName>
    <definedName name="A21taxvalue">'[2]PTRM input'!$N$27</definedName>
    <definedName name="A21value" localSheetId="0">'[1]PTRM input'!$J$27</definedName>
    <definedName name="A21value">'[2]PTRM input'!$J$27</definedName>
    <definedName name="A22offset">22</definedName>
    <definedName name="A22remlife" localSheetId="0">'[1]PTRM input'!$L$28</definedName>
    <definedName name="A22remlife">'[2]PTRM input'!$L$28</definedName>
    <definedName name="A22stdlife" localSheetId="0">'[1]PTRM input'!$M$28</definedName>
    <definedName name="A22stdlife">'[2]PTRM input'!$M$28</definedName>
    <definedName name="A22taxremlife" localSheetId="0">'[1]PTRM input'!$O$28</definedName>
    <definedName name="A22taxremlife">'[2]PTRM input'!$O$28</definedName>
    <definedName name="A22taxstdlife" localSheetId="0">'[1]PTRM input'!$P$28</definedName>
    <definedName name="A22taxstdlife">'[2]PTRM input'!$P$28</definedName>
    <definedName name="A22taxvalue" localSheetId="0">'[1]PTRM input'!$N$28</definedName>
    <definedName name="A22taxvalue">'[2]PTRM input'!$N$28</definedName>
    <definedName name="A22value" localSheetId="0">'[1]PTRM input'!$J$28</definedName>
    <definedName name="A22value">'[2]PTRM input'!$J$28</definedName>
    <definedName name="A23offset">23</definedName>
    <definedName name="A23remlife" localSheetId="0">'[1]PTRM input'!$L$29</definedName>
    <definedName name="A23remlife">'[2]PTRM input'!$L$29</definedName>
    <definedName name="A23stdlife" localSheetId="0">'[1]PTRM input'!$M$29</definedName>
    <definedName name="A23stdlife">'[2]PTRM input'!$M$29</definedName>
    <definedName name="A23taxremlife" localSheetId="0">'[1]PTRM input'!$O$29</definedName>
    <definedName name="A23taxremlife">'[2]PTRM input'!$O$29</definedName>
    <definedName name="A23taxstdlife" localSheetId="0">'[1]PTRM input'!$P$29</definedName>
    <definedName name="A23taxstdlife">'[2]PTRM input'!$P$29</definedName>
    <definedName name="A23taxvalue" localSheetId="0">'[1]PTRM input'!$N$29</definedName>
    <definedName name="A23taxvalue">'[2]PTRM input'!$N$29</definedName>
    <definedName name="A23value" localSheetId="0">'[1]PTRM input'!$J$29</definedName>
    <definedName name="A23value">'[2]PTRM input'!$J$29</definedName>
    <definedName name="A24offset">24</definedName>
    <definedName name="A24remlife" localSheetId="0">'[1]PTRM input'!$L$30</definedName>
    <definedName name="A24remlife">'[2]PTRM input'!$L$30</definedName>
    <definedName name="A24stdlife" localSheetId="0">'[1]PTRM input'!$M$30</definedName>
    <definedName name="A24stdlife">'[2]PTRM input'!$M$30</definedName>
    <definedName name="A24taxremlife" localSheetId="0">'[1]PTRM input'!$O$30</definedName>
    <definedName name="A24taxremlife">'[2]PTRM input'!$O$30</definedName>
    <definedName name="A24taxstdlife" localSheetId="0">'[1]PTRM input'!$P$30</definedName>
    <definedName name="A24taxstdlife">'[2]PTRM input'!$P$30</definedName>
    <definedName name="A24taxvalue" localSheetId="0">'[1]PTRM input'!$N$30</definedName>
    <definedName name="A24taxvalue">'[2]PTRM input'!$N$30</definedName>
    <definedName name="A24value" localSheetId="0">'[1]PTRM input'!$J$30</definedName>
    <definedName name="A24value">'[2]PTRM input'!$J$30</definedName>
    <definedName name="A25offset">25</definedName>
    <definedName name="A25remlife" localSheetId="0">'[1]PTRM input'!$L$31</definedName>
    <definedName name="A25remlife">'[2]PTRM input'!$L$31</definedName>
    <definedName name="A25stdlife" localSheetId="0">'[1]PTRM input'!$M$31</definedName>
    <definedName name="A25stdlife">'[2]PTRM input'!$M$31</definedName>
    <definedName name="A25taxremlife" localSheetId="0">'[1]PTRM input'!$O$31</definedName>
    <definedName name="A25taxremlife">'[2]PTRM input'!$O$31</definedName>
    <definedName name="A25taxstdlife" localSheetId="0">'[1]PTRM input'!$P$31</definedName>
    <definedName name="A25taxstdlife">'[2]PTRM input'!$P$31</definedName>
    <definedName name="A25taxvalue" localSheetId="0">'[1]PTRM input'!$N$31</definedName>
    <definedName name="A25taxvalue">'[2]PTRM input'!$N$31</definedName>
    <definedName name="A25value" localSheetId="0">'[1]PTRM input'!$J$31</definedName>
    <definedName name="A25value">'[2]PTRM input'!$J$31</definedName>
    <definedName name="A26offset">26</definedName>
    <definedName name="A26remlife" localSheetId="0">'[1]PTRM input'!$L$32</definedName>
    <definedName name="A26remlife">'[2]PTRM input'!$L$32</definedName>
    <definedName name="A26stdlife" localSheetId="0">'[1]PTRM input'!$M$32</definedName>
    <definedName name="A26stdlife">'[2]PTRM input'!$M$32</definedName>
    <definedName name="A26taxremlife" localSheetId="0">'[1]PTRM input'!$O$32</definedName>
    <definedName name="A26taxremlife">'[2]PTRM input'!$O$32</definedName>
    <definedName name="A26taxstdlife" localSheetId="0">'[1]PTRM input'!$P$32</definedName>
    <definedName name="A26taxstdlife">'[2]PTRM input'!$P$32</definedName>
    <definedName name="A26taxvalue" localSheetId="0">'[1]PTRM input'!$N$32</definedName>
    <definedName name="A26taxvalue">'[2]PTRM input'!$N$32</definedName>
    <definedName name="A26value" localSheetId="0">'[1]PTRM input'!$J$32</definedName>
    <definedName name="A26value">'[2]PTRM input'!$J$32</definedName>
    <definedName name="A27offset">27</definedName>
    <definedName name="A27remlife" localSheetId="0">'[1]PTRM input'!$L$33</definedName>
    <definedName name="A27remlife">'[2]PTRM input'!$L$33</definedName>
    <definedName name="A27stdlife" localSheetId="0">'[1]PTRM input'!$M$33</definedName>
    <definedName name="A27stdlife">'[2]PTRM input'!$M$33</definedName>
    <definedName name="A27taxremlife" localSheetId="0">'[1]PTRM input'!$O$33</definedName>
    <definedName name="A27taxremlife">'[2]PTRM input'!$O$33</definedName>
    <definedName name="A27taxstdlife" localSheetId="0">'[1]PTRM input'!$P$33</definedName>
    <definedName name="A27taxstdlife">'[2]PTRM input'!$P$33</definedName>
    <definedName name="A27taxvalue" localSheetId="0">'[1]PTRM input'!$N$33</definedName>
    <definedName name="A27taxvalue">'[2]PTRM input'!$N$33</definedName>
    <definedName name="A27value" localSheetId="0">'[1]PTRM input'!$J$33</definedName>
    <definedName name="A27value">'[2]PTRM input'!$J$33</definedName>
    <definedName name="A28offset">28</definedName>
    <definedName name="A28remlife" localSheetId="0">'[1]PTRM input'!$L$34</definedName>
    <definedName name="A28remlife">'[2]PTRM input'!$L$34</definedName>
    <definedName name="A28stdlife" localSheetId="0">'[1]PTRM input'!$M$34</definedName>
    <definedName name="A28stdlife">'[2]PTRM input'!$M$34</definedName>
    <definedName name="A28taxremlife" localSheetId="0">'[1]PTRM input'!$O$34</definedName>
    <definedName name="A28taxremlife">'[2]PTRM input'!$O$34</definedName>
    <definedName name="A28taxstdlife" localSheetId="0">'[1]PTRM input'!$P$34</definedName>
    <definedName name="A28taxstdlife">'[2]PTRM input'!$P$34</definedName>
    <definedName name="A28taxvalue" localSheetId="0">'[1]PTRM input'!$N$34</definedName>
    <definedName name="A28taxvalue">'[2]PTRM input'!$N$34</definedName>
    <definedName name="A28value" localSheetId="0">'[1]PTRM input'!$J$34</definedName>
    <definedName name="A28value">'[2]PTRM input'!$J$34</definedName>
    <definedName name="A29offset">29</definedName>
    <definedName name="A29remlife" localSheetId="0">'[1]PTRM input'!$L$35</definedName>
    <definedName name="A29remlife">'[2]PTRM input'!$L$35</definedName>
    <definedName name="A29stdlife" localSheetId="0">'[1]PTRM input'!$M$35</definedName>
    <definedName name="A29stdlife">'[2]PTRM input'!$M$35</definedName>
    <definedName name="A29taxremlife" localSheetId="0">'[1]PTRM input'!$O$35</definedName>
    <definedName name="A29taxremlife">'[2]PTRM input'!$O$35</definedName>
    <definedName name="A29taxstdlife" localSheetId="0">'[1]PTRM input'!$P$35</definedName>
    <definedName name="A29taxstdlife">'[2]PTRM input'!$P$35</definedName>
    <definedName name="A29taxvalue" localSheetId="0">'[1]PTRM input'!$N$35</definedName>
    <definedName name="A29taxvalue">'[2]PTRM input'!$N$35</definedName>
    <definedName name="A29value" localSheetId="0">'[1]PTRM input'!$J$35</definedName>
    <definedName name="A29value">'[2]PTRM input'!$J$35</definedName>
    <definedName name="A2offset">2</definedName>
    <definedName name="A2remlife" localSheetId="0">'[1]PTRM input'!$L$8</definedName>
    <definedName name="A2remlife">'[2]PTRM input'!$L$8</definedName>
    <definedName name="A2stdlife" localSheetId="0">'[1]PTRM input'!$M$8</definedName>
    <definedName name="A2stdlife">'[2]PTRM input'!$M$8</definedName>
    <definedName name="A2taxremlife" localSheetId="0">'[1]PTRM input'!$O$8</definedName>
    <definedName name="A2taxremlife">'[2]PTRM input'!$O$8</definedName>
    <definedName name="A2taxstdlife" localSheetId="0">'[1]PTRM input'!$P$8</definedName>
    <definedName name="A2taxstdlife">'[2]PTRM input'!$P$8</definedName>
    <definedName name="A2taxvalue" localSheetId="0">'[1]PTRM input'!$N$8</definedName>
    <definedName name="A2taxvalue">'[2]PTRM input'!$N$8</definedName>
    <definedName name="A2value" localSheetId="0">'[1]PTRM input'!$J$8</definedName>
    <definedName name="A2value">'[2]PTRM input'!$J$8</definedName>
    <definedName name="A30offset">30</definedName>
    <definedName name="A30remlife" localSheetId="0">'[1]PTRM input'!$L$36</definedName>
    <definedName name="A30remlife">'[2]PTRM input'!$L$36</definedName>
    <definedName name="A30stdlife" localSheetId="0">'[1]PTRM input'!$M$36</definedName>
    <definedName name="A30stdlife">'[2]PTRM input'!$M$36</definedName>
    <definedName name="A30taxremlife" localSheetId="0">'[1]PTRM input'!$O$36</definedName>
    <definedName name="A30taxremlife">'[2]PTRM input'!$O$36</definedName>
    <definedName name="A30taxstdlife" localSheetId="0">'[1]PTRM input'!$P$36</definedName>
    <definedName name="A30taxstdlife">'[2]PTRM input'!$P$36</definedName>
    <definedName name="A30taxvalue" localSheetId="0">'[1]PTRM input'!$N$36</definedName>
    <definedName name="A30taxvalue">'[2]PTRM input'!$N$36</definedName>
    <definedName name="A30value" localSheetId="0">'[1]PTRM input'!$J$36</definedName>
    <definedName name="A30value">'[2]PTRM input'!$J$36</definedName>
    <definedName name="A31offset">31</definedName>
    <definedName name="A31remlife" localSheetId="0">'[1]PTRM input'!$L$37</definedName>
    <definedName name="A31remlife">'[2]PTRM input'!$L$37</definedName>
    <definedName name="A31stdlife" localSheetId="0">'[1]PTRM input'!$M$37</definedName>
    <definedName name="A31stdlife">'[2]PTRM input'!$M$37</definedName>
    <definedName name="A31taxremlife" localSheetId="0">'[1]PTRM input'!$O$37</definedName>
    <definedName name="A31taxremlife">'[2]PTRM input'!$O$37</definedName>
    <definedName name="A31taxstdlife" localSheetId="0">'[1]PTRM input'!$P$37</definedName>
    <definedName name="A31taxstdlife">'[2]PTRM input'!$P$37</definedName>
    <definedName name="A31taxvalue" localSheetId="0">'[1]PTRM input'!$N$37</definedName>
    <definedName name="A31taxvalue">'[2]PTRM input'!$N$37</definedName>
    <definedName name="A31value" localSheetId="0">'[1]PTRM input'!$J$37</definedName>
    <definedName name="A31value">'[2]PTRM input'!$J$37</definedName>
    <definedName name="A32offset">32</definedName>
    <definedName name="A32remlife" localSheetId="0">'[1]PTRM input'!$L$38</definedName>
    <definedName name="A32remlife">'[2]PTRM input'!$L$38</definedName>
    <definedName name="A32stdlife" localSheetId="0">'[1]PTRM input'!$M$38</definedName>
    <definedName name="A32stdlife">'[2]PTRM input'!$M$38</definedName>
    <definedName name="A32taxremlife" localSheetId="0">'[1]PTRM input'!$O$38</definedName>
    <definedName name="A32taxremlife">'[2]PTRM input'!$O$38</definedName>
    <definedName name="A32taxstdlife" localSheetId="0">'[1]PTRM input'!$P$38</definedName>
    <definedName name="A32taxstdlife">'[2]PTRM input'!$P$38</definedName>
    <definedName name="A32taxvalue" localSheetId="0">'[1]PTRM input'!$N$38</definedName>
    <definedName name="A32taxvalue">'[2]PTRM input'!$N$38</definedName>
    <definedName name="A32value" localSheetId="0">'[1]PTRM input'!$J$38</definedName>
    <definedName name="A32value">'[2]PTRM input'!$J$38</definedName>
    <definedName name="A33offset">33</definedName>
    <definedName name="A33remlife" localSheetId="0">'[1]PTRM input'!$L$39</definedName>
    <definedName name="A33remlife">'[2]PTRM input'!$L$39</definedName>
    <definedName name="A33stdlife" localSheetId="0">'[1]PTRM input'!$M$39</definedName>
    <definedName name="A33stdlife">'[2]PTRM input'!$M$39</definedName>
    <definedName name="A33taxremlife" localSheetId="0">'[1]PTRM input'!$O$39</definedName>
    <definedName name="A33taxremlife">'[2]PTRM input'!$O$39</definedName>
    <definedName name="A33taxstdlife" localSheetId="0">'[1]PTRM input'!$P$39</definedName>
    <definedName name="A33taxstdlife">'[2]PTRM input'!$P$39</definedName>
    <definedName name="A33taxvalue" localSheetId="0">'[1]PTRM input'!$N$39</definedName>
    <definedName name="A33taxvalue">'[2]PTRM input'!$N$39</definedName>
    <definedName name="A33value" localSheetId="0">'[1]PTRM input'!$J$39</definedName>
    <definedName name="A33value">'[2]PTRM input'!$J$39</definedName>
    <definedName name="A34offset">34</definedName>
    <definedName name="A34remlife" localSheetId="0">'[1]PTRM input'!$L$40</definedName>
    <definedName name="A34remlife">'[2]PTRM input'!$L$40</definedName>
    <definedName name="A34stdlife" localSheetId="0">'[1]PTRM input'!$M$40</definedName>
    <definedName name="A34stdlife">'[2]PTRM input'!$M$40</definedName>
    <definedName name="A34taxremlife" localSheetId="0">'[1]PTRM input'!$O$40</definedName>
    <definedName name="A34taxremlife">'[2]PTRM input'!$O$40</definedName>
    <definedName name="A34taxstdlife" localSheetId="0">'[1]PTRM input'!$P$40</definedName>
    <definedName name="A34taxstdlife">'[2]PTRM input'!$P$40</definedName>
    <definedName name="A34taxvalue" localSheetId="0">'[1]PTRM input'!$N$40</definedName>
    <definedName name="A34taxvalue">'[2]PTRM input'!$N$40</definedName>
    <definedName name="A34value" localSheetId="0">'[1]PTRM input'!$J$40</definedName>
    <definedName name="A34value">'[2]PTRM input'!$J$40</definedName>
    <definedName name="A35offset">35</definedName>
    <definedName name="A35remlife" localSheetId="0">'[1]PTRM input'!$L$41</definedName>
    <definedName name="A35remlife">'[2]PTRM input'!$L$41</definedName>
    <definedName name="A35stdlife" localSheetId="0">'[1]PTRM input'!$M$41</definedName>
    <definedName name="A35stdlife">'[2]PTRM input'!$M$41</definedName>
    <definedName name="A35taxremlife" localSheetId="0">'[1]PTRM input'!$O$41</definedName>
    <definedName name="A35taxremlife">'[2]PTRM input'!$O$41</definedName>
    <definedName name="A35taxstdlife" localSheetId="0">'[1]PTRM input'!$P$41</definedName>
    <definedName name="A35taxstdlife">'[2]PTRM input'!$P$41</definedName>
    <definedName name="A35taxvalue" localSheetId="0">'[1]PTRM input'!$N$41</definedName>
    <definedName name="A35taxvalue">'[2]PTRM input'!$N$41</definedName>
    <definedName name="A35value" localSheetId="0">'[1]PTRM input'!$J$41</definedName>
    <definedName name="A35value">'[2]PTRM input'!$J$41</definedName>
    <definedName name="A36offset">36</definedName>
    <definedName name="A36remlife" localSheetId="0">'[1]PTRM input'!$L$42</definedName>
    <definedName name="A36remlife">'[2]PTRM input'!$L$42</definedName>
    <definedName name="A36stdlife" localSheetId="0">'[1]PTRM input'!$M$42</definedName>
    <definedName name="A36stdlife">'[2]PTRM input'!$M$42</definedName>
    <definedName name="A36taxremlife" localSheetId="0">'[1]PTRM input'!$O$42</definedName>
    <definedName name="A36taxremlife">'[2]PTRM input'!$O$42</definedName>
    <definedName name="A36taxstdlife" localSheetId="0">'[1]PTRM input'!$P$42</definedName>
    <definedName name="A36taxstdlife">'[2]PTRM input'!$P$42</definedName>
    <definedName name="A36taxvalue" localSheetId="0">'[1]PTRM input'!$N$42</definedName>
    <definedName name="A36taxvalue">'[2]PTRM input'!$N$42</definedName>
    <definedName name="A36value" localSheetId="0">'[1]PTRM input'!$J$42</definedName>
    <definedName name="A36value">'[2]PTRM input'!$J$42</definedName>
    <definedName name="A37offset">37</definedName>
    <definedName name="A37remlife" localSheetId="0">'[1]PTRM input'!$L$43</definedName>
    <definedName name="A37remlife">'[2]PTRM input'!$L$43</definedName>
    <definedName name="A37stdlife" localSheetId="0">'[1]PTRM input'!$M$43</definedName>
    <definedName name="A37stdlife">'[2]PTRM input'!$M$43</definedName>
    <definedName name="A37taxremlife" localSheetId="0">'[1]PTRM input'!$O$43</definedName>
    <definedName name="A37taxremlife">'[2]PTRM input'!$O$43</definedName>
    <definedName name="A37taxstdlife" localSheetId="0">'[1]PTRM input'!$P$43</definedName>
    <definedName name="A37taxstdlife">'[2]PTRM input'!$P$43</definedName>
    <definedName name="A37taxvalue" localSheetId="0">'[1]PTRM input'!$N$43</definedName>
    <definedName name="A37taxvalue">'[2]PTRM input'!$N$43</definedName>
    <definedName name="A37value" localSheetId="0">'[1]PTRM input'!$J$43</definedName>
    <definedName name="A37value">'[2]PTRM input'!$J$43</definedName>
    <definedName name="A38offset">38</definedName>
    <definedName name="A38remlife" localSheetId="0">'[1]PTRM input'!$L$44</definedName>
    <definedName name="A38remlife">'[2]PTRM input'!$L$44</definedName>
    <definedName name="A38stdlife" localSheetId="0">'[1]PTRM input'!$M$44</definedName>
    <definedName name="A38stdlife">'[2]PTRM input'!$M$44</definedName>
    <definedName name="A38taxremlife" localSheetId="0">'[1]PTRM input'!$O$44</definedName>
    <definedName name="A38taxremlife">'[2]PTRM input'!$O$44</definedName>
    <definedName name="A38taxstdlife" localSheetId="0">'[1]PTRM input'!$P$44</definedName>
    <definedName name="A38taxstdlife">'[2]PTRM input'!$P$44</definedName>
    <definedName name="A38taxvalue" localSheetId="0">'[1]PTRM input'!$N$44</definedName>
    <definedName name="A38taxvalue">'[2]PTRM input'!$N$44</definedName>
    <definedName name="A38value" localSheetId="0">'[1]PTRM input'!$J$44</definedName>
    <definedName name="A38value">'[2]PTRM input'!$J$44</definedName>
    <definedName name="A39offset">39</definedName>
    <definedName name="A39remlife" localSheetId="0">'[1]PTRM input'!$L$45</definedName>
    <definedName name="A39remlife">'[2]PTRM input'!$L$45</definedName>
    <definedName name="A39stdlife" localSheetId="0">'[1]PTRM input'!$M$45</definedName>
    <definedName name="A39stdlife">'[2]PTRM input'!$M$45</definedName>
    <definedName name="A39taxremlife" localSheetId="0">'[1]PTRM input'!$O$45</definedName>
    <definedName name="A39taxremlife">'[2]PTRM input'!$O$45</definedName>
    <definedName name="A39taxstdlife" localSheetId="0">'[1]PTRM input'!$P$45</definedName>
    <definedName name="A39taxstdlife">'[2]PTRM input'!$P$45</definedName>
    <definedName name="A39taxvalue" localSheetId="0">'[1]PTRM input'!$N$45</definedName>
    <definedName name="A39taxvalue">'[2]PTRM input'!$N$45</definedName>
    <definedName name="A39value" localSheetId="0">'[1]PTRM input'!$J$45</definedName>
    <definedName name="A39value">'[2]PTRM input'!$J$45</definedName>
    <definedName name="A3offset">3</definedName>
    <definedName name="A3remlife" localSheetId="0">'[1]PTRM input'!$L$9</definedName>
    <definedName name="A3remlife">'[2]PTRM input'!$L$9</definedName>
    <definedName name="A3stdlife" localSheetId="0">'[1]PTRM input'!$M$9</definedName>
    <definedName name="A3stdlife">'[2]PTRM input'!$M$9</definedName>
    <definedName name="A3taxremlife" localSheetId="0">'[1]PTRM input'!$O$9</definedName>
    <definedName name="A3taxremlife">'[2]PTRM input'!$O$9</definedName>
    <definedName name="A3taxstdlife" localSheetId="0">'[1]PTRM input'!$P$9</definedName>
    <definedName name="A3taxstdlife">'[2]PTRM input'!$P$9</definedName>
    <definedName name="A3taxvalue" localSheetId="0">'[1]PTRM input'!$N$9</definedName>
    <definedName name="A3taxvalue">'[2]PTRM input'!$N$9</definedName>
    <definedName name="A3value" localSheetId="0">'[1]PTRM input'!$J$9</definedName>
    <definedName name="A3value">'[2]PTRM input'!$J$9</definedName>
    <definedName name="A40offset">40</definedName>
    <definedName name="A40remlife" localSheetId="0">'[1]PTRM input'!$L$46</definedName>
    <definedName name="A40remlife">'[2]PTRM input'!$L$46</definedName>
    <definedName name="A40stdlife" localSheetId="0">'[1]PTRM input'!$M$46</definedName>
    <definedName name="A40stdlife">'[2]PTRM input'!$M$46</definedName>
    <definedName name="A40taxremlife" localSheetId="0">'[1]PTRM input'!$O$46</definedName>
    <definedName name="A40taxremlife">'[2]PTRM input'!$O$46</definedName>
    <definedName name="A40taxstdlife" localSheetId="0">'[1]PTRM input'!$P$46</definedName>
    <definedName name="A40taxstdlife">'[2]PTRM input'!$P$46</definedName>
    <definedName name="A40taxvalue" localSheetId="0">'[1]PTRM input'!$N$46</definedName>
    <definedName name="A40taxvalue">'[2]PTRM input'!$N$46</definedName>
    <definedName name="A40value" localSheetId="0">'[1]PTRM input'!$J$46</definedName>
    <definedName name="A40value">'[2]PTRM input'!$J$46</definedName>
    <definedName name="A41offset">41</definedName>
    <definedName name="A41remlife" localSheetId="0">'[1]PTRM input'!$L$47</definedName>
    <definedName name="A41remlife">'[2]PTRM input'!$L$47</definedName>
    <definedName name="A41stdlife" localSheetId="0">'[1]PTRM input'!$M$47</definedName>
    <definedName name="A41stdlife">'[2]PTRM input'!$M$47</definedName>
    <definedName name="A41taxremlife" localSheetId="0">'[1]PTRM input'!$O$47</definedName>
    <definedName name="A41taxremlife">'[2]PTRM input'!$O$47</definedName>
    <definedName name="A41taxstdlife" localSheetId="0">'[1]PTRM input'!$P$47</definedName>
    <definedName name="A41taxstdlife">'[2]PTRM input'!$P$47</definedName>
    <definedName name="A41taxvalue" localSheetId="0">'[1]PTRM input'!$N$47</definedName>
    <definedName name="A41taxvalue">'[2]PTRM input'!$N$47</definedName>
    <definedName name="A41value" localSheetId="0">'[1]PTRM input'!$J$47</definedName>
    <definedName name="A41value">'[2]PTRM input'!$J$47</definedName>
    <definedName name="A42offset">42</definedName>
    <definedName name="A42remlife" localSheetId="0">'[1]PTRM input'!$L$48</definedName>
    <definedName name="A42remlife">'[2]PTRM input'!$L$48</definedName>
    <definedName name="A42stdlife" localSheetId="0">'[1]PTRM input'!$M$48</definedName>
    <definedName name="A42stdlife">'[2]PTRM input'!$M$48</definedName>
    <definedName name="A42taxremlife" localSheetId="0">'[1]PTRM input'!$O$48</definedName>
    <definedName name="A42taxremlife">'[2]PTRM input'!$O$48</definedName>
    <definedName name="A42taxstdlife" localSheetId="0">'[1]PTRM input'!$P$48</definedName>
    <definedName name="A42taxstdlife">'[2]PTRM input'!$P$48</definedName>
    <definedName name="A42taxvalue" localSheetId="0">'[1]PTRM input'!$N$48</definedName>
    <definedName name="A42taxvalue">'[2]PTRM input'!$N$48</definedName>
    <definedName name="A42value" localSheetId="0">'[1]PTRM input'!$J$48</definedName>
    <definedName name="A42value">'[2]PTRM input'!$J$48</definedName>
    <definedName name="A43offset">43</definedName>
    <definedName name="A43remlife" localSheetId="0">'[1]PTRM input'!$L$49</definedName>
    <definedName name="A43remlife">'[2]PTRM input'!$L$49</definedName>
    <definedName name="A43stdlife" localSheetId="0">'[1]PTRM input'!$M$49</definedName>
    <definedName name="A43stdlife">'[2]PTRM input'!$M$49</definedName>
    <definedName name="A43taxremlife" localSheetId="0">'[1]PTRM input'!$O$49</definedName>
    <definedName name="A43taxremlife">'[2]PTRM input'!$O$49</definedName>
    <definedName name="A43taxstdlife" localSheetId="0">'[1]PTRM input'!$P$49</definedName>
    <definedName name="A43taxstdlife">'[2]PTRM input'!$P$49</definedName>
    <definedName name="A43taxvalue" localSheetId="0">'[1]PTRM input'!$N$49</definedName>
    <definedName name="A43taxvalue">'[2]PTRM input'!$N$49</definedName>
    <definedName name="A43value" localSheetId="0">'[1]PTRM input'!$J$49</definedName>
    <definedName name="A43value">'[2]PTRM input'!$J$49</definedName>
    <definedName name="A44offset">44</definedName>
    <definedName name="A44remlife" localSheetId="0">'[1]PTRM input'!$L$50</definedName>
    <definedName name="A44remlife">'[2]PTRM input'!$L$50</definedName>
    <definedName name="A44stdlife" localSheetId="0">'[1]PTRM input'!$M$50</definedName>
    <definedName name="A44stdlife">'[2]PTRM input'!$M$50</definedName>
    <definedName name="A44taxremlife" localSheetId="0">'[1]PTRM input'!$O$50</definedName>
    <definedName name="A44taxremlife">'[2]PTRM input'!$O$50</definedName>
    <definedName name="A44taxstdlife" localSheetId="0">'[1]PTRM input'!$P$50</definedName>
    <definedName name="A44taxstdlife">'[2]PTRM input'!$P$50</definedName>
    <definedName name="A44taxvalue" localSheetId="0">'[1]PTRM input'!$N$50</definedName>
    <definedName name="A44taxvalue">'[2]PTRM input'!$N$50</definedName>
    <definedName name="A44value" localSheetId="0">'[1]PTRM input'!$J$50</definedName>
    <definedName name="A44value">'[2]PTRM input'!$J$50</definedName>
    <definedName name="A45offset">45</definedName>
    <definedName name="A45remlife" localSheetId="0">'[1]PTRM input'!$L$51</definedName>
    <definedName name="A45remlife">'[2]PTRM input'!$L$51</definedName>
    <definedName name="A45stdlife" localSheetId="0">'[1]PTRM input'!$M$51</definedName>
    <definedName name="A45stdlife">'[2]PTRM input'!$M$51</definedName>
    <definedName name="A45taxremlife" localSheetId="0">'[1]PTRM input'!$O$51</definedName>
    <definedName name="A45taxremlife">'[2]PTRM input'!$O$51</definedName>
    <definedName name="A45taxstdlife" localSheetId="0">'[1]PTRM input'!$P$51</definedName>
    <definedName name="A45taxstdlife">'[2]PTRM input'!$P$51</definedName>
    <definedName name="A45taxvalue" localSheetId="0">'[1]PTRM input'!$N$51</definedName>
    <definedName name="A45taxvalue">'[2]PTRM input'!$N$51</definedName>
    <definedName name="A45value" localSheetId="0">'[1]PTRM input'!$J$51</definedName>
    <definedName name="A45value">'[2]PTRM input'!$J$51</definedName>
    <definedName name="A46offset">46</definedName>
    <definedName name="A46remlife" localSheetId="0">'[1]PTRM input'!$L$52</definedName>
    <definedName name="A46remlife">'[2]PTRM input'!$L$52</definedName>
    <definedName name="A46stdlife" localSheetId="0">'[1]PTRM input'!$M$52</definedName>
    <definedName name="A46stdlife">'[2]PTRM input'!$M$52</definedName>
    <definedName name="A46taxremlife" localSheetId="0">'[1]PTRM input'!$O$52</definedName>
    <definedName name="A46taxremlife">'[2]PTRM input'!$O$52</definedName>
    <definedName name="A46taxstdlife" localSheetId="0">'[1]PTRM input'!$P$52</definedName>
    <definedName name="A46taxstdlife">'[2]PTRM input'!$P$52</definedName>
    <definedName name="A46taxvalue" localSheetId="0">'[1]PTRM input'!$N$52</definedName>
    <definedName name="A46taxvalue">'[2]PTRM input'!$N$52</definedName>
    <definedName name="A46value" localSheetId="0">'[1]PTRM input'!$J$52</definedName>
    <definedName name="A46value">'[2]PTRM input'!$J$52</definedName>
    <definedName name="A47offset">47</definedName>
    <definedName name="A47remlife" localSheetId="0">'[1]PTRM input'!$L$53</definedName>
    <definedName name="A47remlife">'[2]PTRM input'!$L$53</definedName>
    <definedName name="A47stdlife" localSheetId="0">'[1]PTRM input'!$M$53</definedName>
    <definedName name="A47stdlife">'[2]PTRM input'!$M$53</definedName>
    <definedName name="A47taxremlife" localSheetId="0">'[1]PTRM input'!$O$53</definedName>
    <definedName name="A47taxremlife">'[2]PTRM input'!$O$53</definedName>
    <definedName name="A47taxstdlife" localSheetId="0">'[1]PTRM input'!$P$53</definedName>
    <definedName name="A47taxstdlife">'[2]PTRM input'!$P$53</definedName>
    <definedName name="A47taxvalue" localSheetId="0">'[1]PTRM input'!$N$53</definedName>
    <definedName name="A47taxvalue">'[2]PTRM input'!$N$53</definedName>
    <definedName name="A47value" localSheetId="0">'[1]PTRM input'!$J$53</definedName>
    <definedName name="A47value">'[2]PTRM input'!$J$53</definedName>
    <definedName name="A48offset">48</definedName>
    <definedName name="A48remlife" localSheetId="0">'[1]PTRM input'!$L$54</definedName>
    <definedName name="A48remlife">'[2]PTRM input'!$L$54</definedName>
    <definedName name="A48stdlife" localSheetId="0">'[1]PTRM input'!$M$54</definedName>
    <definedName name="A48stdlife">'[2]PTRM input'!$M$54</definedName>
    <definedName name="A48taxremlife" localSheetId="0">'[1]PTRM input'!$O$54</definedName>
    <definedName name="A48taxremlife">'[2]PTRM input'!$O$54</definedName>
    <definedName name="A48taxstdlife" localSheetId="0">'[1]PTRM input'!$P$54</definedName>
    <definedName name="A48taxstdlife">'[2]PTRM input'!$P$54</definedName>
    <definedName name="A48taxvalue" localSheetId="0">'[1]PTRM input'!$N$54</definedName>
    <definedName name="A48taxvalue">'[2]PTRM input'!$N$54</definedName>
    <definedName name="A48value" localSheetId="0">'[1]PTRM input'!$J$54</definedName>
    <definedName name="A48value">'[2]PTRM input'!$J$54</definedName>
    <definedName name="A49offset">49</definedName>
    <definedName name="A49remlife" localSheetId="0">'[1]PTRM input'!$L$55</definedName>
    <definedName name="A49remlife">'[2]PTRM input'!$L$55</definedName>
    <definedName name="A49stdlife" localSheetId="0">'[1]PTRM input'!$M$55</definedName>
    <definedName name="A49stdlife">'[2]PTRM input'!$M$55</definedName>
    <definedName name="A49taxremlife" localSheetId="0">'[1]PTRM input'!$O$55</definedName>
    <definedName name="A49taxremlife">'[2]PTRM input'!$O$55</definedName>
    <definedName name="A49taxstdlife" localSheetId="0">'[1]PTRM input'!$P$55</definedName>
    <definedName name="A49taxstdlife">'[2]PTRM input'!$P$55</definedName>
    <definedName name="A49taxvalue" localSheetId="0">'[1]PTRM input'!$N$55</definedName>
    <definedName name="A49taxvalue">'[2]PTRM input'!$N$55</definedName>
    <definedName name="A49value" localSheetId="0">'[1]PTRM input'!$J$55</definedName>
    <definedName name="A49value">'[2]PTRM input'!$J$55</definedName>
    <definedName name="A4offset">4</definedName>
    <definedName name="A4remlife" localSheetId="0">'[1]PTRM input'!$L$10</definedName>
    <definedName name="A4remlife">'[2]PTRM input'!$L$10</definedName>
    <definedName name="A4stdlife" localSheetId="0">'[1]PTRM input'!$M$10</definedName>
    <definedName name="A4stdlife">'[2]PTRM input'!$M$10</definedName>
    <definedName name="A4taxremlife" localSheetId="0">'[1]PTRM input'!$O$10</definedName>
    <definedName name="A4taxremlife">'[2]PTRM input'!$O$10</definedName>
    <definedName name="A4taxstdlife" localSheetId="0">'[1]PTRM input'!$P$10</definedName>
    <definedName name="A4taxstdlife">'[2]PTRM input'!$P$10</definedName>
    <definedName name="A4taxvalue" localSheetId="0">'[1]PTRM input'!$N$10</definedName>
    <definedName name="A4taxvalue">'[2]PTRM input'!$N$10</definedName>
    <definedName name="A4value" localSheetId="0">'[1]PTRM input'!$J$10</definedName>
    <definedName name="A4value">'[2]PTRM input'!$J$10</definedName>
    <definedName name="A50offset">50</definedName>
    <definedName name="A50remlife" localSheetId="0">'[1]PTRM input'!$L$56</definedName>
    <definedName name="A50remlife">'[2]PTRM input'!$L$56</definedName>
    <definedName name="A50stdlife" localSheetId="0">'[1]PTRM input'!$M$56</definedName>
    <definedName name="A50stdlife">'[2]PTRM input'!$M$56</definedName>
    <definedName name="A50taxremlife" localSheetId="0">'[1]PTRM input'!$O$56</definedName>
    <definedName name="A50taxremlife">'[2]PTRM input'!$O$56</definedName>
    <definedName name="A50taxstdlife" localSheetId="0">'[1]PTRM input'!$P$56</definedName>
    <definedName name="A50taxstdlife">'[2]PTRM input'!$P$56</definedName>
    <definedName name="A50taxvalue" localSheetId="0">'[1]PTRM input'!$N$56</definedName>
    <definedName name="A50taxvalue">'[2]PTRM input'!$N$56</definedName>
    <definedName name="A50value" localSheetId="0">'[1]PTRM input'!$J$56</definedName>
    <definedName name="A50value">'[2]PTRM input'!$J$56</definedName>
    <definedName name="A5offset">5</definedName>
    <definedName name="A5remlife" localSheetId="0">'[1]PTRM input'!$L$11</definedName>
    <definedName name="A5remlife">'[2]PTRM input'!$L$11</definedName>
    <definedName name="A5stdlife" localSheetId="0">'[1]PTRM input'!$M$11</definedName>
    <definedName name="A5stdlife">'[2]PTRM input'!$M$11</definedName>
    <definedName name="A5taxremlife" localSheetId="0">'[1]PTRM input'!$O$11</definedName>
    <definedName name="A5taxremlife">'[2]PTRM input'!$O$11</definedName>
    <definedName name="A5taxstdlife" localSheetId="0">'[1]PTRM input'!$P$11</definedName>
    <definedName name="A5taxstdlife">'[2]PTRM input'!$P$11</definedName>
    <definedName name="A5taxvalue" localSheetId="0">'[1]PTRM input'!$N$11</definedName>
    <definedName name="A5taxvalue">'[2]PTRM input'!$N$11</definedName>
    <definedName name="A5value" localSheetId="0">'[1]PTRM input'!$J$11</definedName>
    <definedName name="A5value">'[2]PTRM input'!$J$11</definedName>
    <definedName name="A6offset">6</definedName>
    <definedName name="A6remlife" localSheetId="0">'[1]PTRM input'!$L$12</definedName>
    <definedName name="A6remlife">'[2]PTRM input'!$L$12</definedName>
    <definedName name="A6stdlife" localSheetId="0">'[1]PTRM input'!$M$12</definedName>
    <definedName name="A6stdlife">'[2]PTRM input'!$M$12</definedName>
    <definedName name="A6taxremlife" localSheetId="0">'[1]PTRM input'!$O$12</definedName>
    <definedName name="A6taxremlife">'[2]PTRM input'!$O$12</definedName>
    <definedName name="A6taxstdlife" localSheetId="0">'[1]PTRM input'!$P$12</definedName>
    <definedName name="A6taxstdlife">'[2]PTRM input'!$P$12</definedName>
    <definedName name="A6taxvalue" localSheetId="0">'[1]PTRM input'!$N$12</definedName>
    <definedName name="A6taxvalue">'[2]PTRM input'!$N$12</definedName>
    <definedName name="A6value" localSheetId="0">'[1]PTRM input'!$J$12</definedName>
    <definedName name="A6value">'[2]PTRM input'!$J$12</definedName>
    <definedName name="A7offset">7</definedName>
    <definedName name="A7remlife" localSheetId="0">'[1]PTRM input'!$L$13</definedName>
    <definedName name="A7remlife">'[2]PTRM input'!$L$13</definedName>
    <definedName name="A7stdlife" localSheetId="0">'[1]PTRM input'!$M$13</definedName>
    <definedName name="A7stdlife">'[2]PTRM input'!$M$13</definedName>
    <definedName name="A7taxremlife" localSheetId="0">'[1]PTRM input'!$O$13</definedName>
    <definedName name="A7taxremlife">'[2]PTRM input'!$O$13</definedName>
    <definedName name="A7taxstdlife" localSheetId="0">'[1]PTRM input'!$P$13</definedName>
    <definedName name="A7taxstdlife">'[2]PTRM input'!$P$13</definedName>
    <definedName name="A7taxvalue" localSheetId="0">'[1]PTRM input'!$N$13</definedName>
    <definedName name="A7taxvalue">'[2]PTRM input'!$N$13</definedName>
    <definedName name="A7value" localSheetId="0">'[1]PTRM input'!$J$13</definedName>
    <definedName name="A7value">'[2]PTRM input'!$J$13</definedName>
    <definedName name="A8offset">8</definedName>
    <definedName name="A8remlife" localSheetId="0">'[1]PTRM input'!$L$14</definedName>
    <definedName name="A8remlife">'[2]PTRM input'!$L$14</definedName>
    <definedName name="A8stdlife" localSheetId="0">'[1]PTRM input'!$M$14</definedName>
    <definedName name="A8stdlife">'[2]PTRM input'!$M$14</definedName>
    <definedName name="A8taxremlife" localSheetId="0">'[1]PTRM input'!$O$14</definedName>
    <definedName name="A8taxremlife">'[2]PTRM input'!$O$14</definedName>
    <definedName name="A8taxstdlife" localSheetId="0">'[1]PTRM input'!$P$14</definedName>
    <definedName name="A8taxstdlife">'[2]PTRM input'!$P$14</definedName>
    <definedName name="A8taxvalue" localSheetId="0">'[1]PTRM input'!$N$14</definedName>
    <definedName name="A8taxvalue">'[2]PTRM input'!$N$14</definedName>
    <definedName name="A8value" localSheetId="0">'[1]PTRM input'!$J$14</definedName>
    <definedName name="A8value">'[2]PTRM input'!$J$14</definedName>
    <definedName name="A9offset">9</definedName>
    <definedName name="A9remlife" localSheetId="0">'[1]PTRM input'!$L$15</definedName>
    <definedName name="A9remlife">'[2]PTRM input'!$L$15</definedName>
    <definedName name="A9stdlife" localSheetId="0">'[1]PTRM input'!$M$15</definedName>
    <definedName name="A9stdlife">'[2]PTRM input'!$M$15</definedName>
    <definedName name="A9taxremlife" localSheetId="0">'[1]PTRM input'!$O$15</definedName>
    <definedName name="A9taxremlife">'[2]PTRM input'!$O$15</definedName>
    <definedName name="A9taxstdlife" localSheetId="0">'[1]PTRM input'!$P$15</definedName>
    <definedName name="A9taxstdlife">'[2]PTRM input'!$P$15</definedName>
    <definedName name="A9taxvalue" localSheetId="0">'[1]PTRM input'!$N$15</definedName>
    <definedName name="A9taxvalue">'[2]PTRM input'!$N$15</definedName>
    <definedName name="A9value" localSheetId="0">'[1]PTRM input'!$J$15</definedName>
    <definedName name="A9value">'[2]PTRM input'!$J$15</definedName>
    <definedName name="abba" localSheetId="2" hidden="1">{"Ownership",#N/A,FALSE,"Ownership";"Contents",#N/A,FALSE,"Contents"}</definedName>
    <definedName name="abba" localSheetId="0" hidden="1">{"Ownership",#N/A,FALSE,"Ownership";"Contents",#N/A,FALSE,"Contents"}</definedName>
    <definedName name="abba" hidden="1">{"Ownership",#N/A,FALSE,"Ownership";"Contents",#N/A,FALSE,"Contents"}</definedName>
    <definedName name="anscount" hidden="1">1</definedName>
    <definedName name="Asset1" localSheetId="0">'[1]PTRM input'!$G$7</definedName>
    <definedName name="Asset1">'[2]PTRM input'!$G$7</definedName>
    <definedName name="Asset10" localSheetId="0">'[1]PTRM input'!$G$16</definedName>
    <definedName name="Asset10">'[2]PTRM input'!$G$16</definedName>
    <definedName name="Asset11" localSheetId="0">'[1]PTRM input'!$G$17</definedName>
    <definedName name="Asset11">'[2]PTRM input'!$G$17</definedName>
    <definedName name="Asset12" localSheetId="0">'[1]PTRM input'!$G$18</definedName>
    <definedName name="Asset12">'[2]PTRM input'!$G$18</definedName>
    <definedName name="Asset13" localSheetId="0">'[1]PTRM input'!$G$19</definedName>
    <definedName name="Asset13">'[2]PTRM input'!$G$19</definedName>
    <definedName name="Asset14" localSheetId="0">'[1]PTRM input'!$G$20</definedName>
    <definedName name="Asset14">'[2]PTRM input'!$G$20</definedName>
    <definedName name="Asset15" localSheetId="0">'[1]PTRM input'!$G$21</definedName>
    <definedName name="Asset15">'[2]PTRM input'!$G$21</definedName>
    <definedName name="Asset16" localSheetId="0">'[1]PTRM input'!$G$22</definedName>
    <definedName name="Asset16">'[2]PTRM input'!$G$22</definedName>
    <definedName name="Asset17" localSheetId="0">'[1]PTRM input'!$G$23</definedName>
    <definedName name="Asset17">'[2]PTRM input'!$G$23</definedName>
    <definedName name="Asset18" localSheetId="0">'[1]PTRM input'!$G$24</definedName>
    <definedName name="Asset18">'[2]PTRM input'!$G$24</definedName>
    <definedName name="Asset19" localSheetId="0">'[1]PTRM input'!$G$25</definedName>
    <definedName name="Asset19">'[2]PTRM input'!$G$25</definedName>
    <definedName name="Asset2" localSheetId="0">'[1]PTRM input'!$G$8</definedName>
    <definedName name="Asset2">'[2]PTRM input'!$G$8</definedName>
    <definedName name="Asset20" localSheetId="0">'[1]PTRM input'!$G$26</definedName>
    <definedName name="Asset20">'[2]PTRM input'!$G$26</definedName>
    <definedName name="Asset21" localSheetId="0">'[1]PTRM input'!$G$27</definedName>
    <definedName name="Asset21">'[2]PTRM input'!$G$27</definedName>
    <definedName name="Asset22" localSheetId="0">'[1]PTRM input'!$G$28</definedName>
    <definedName name="Asset22">'[2]PTRM input'!$G$28</definedName>
    <definedName name="Asset23" localSheetId="0">'[1]PTRM input'!$G$29</definedName>
    <definedName name="Asset23">'[2]PTRM input'!$G$29</definedName>
    <definedName name="Asset24" localSheetId="0">'[1]PTRM input'!$G$30</definedName>
    <definedName name="Asset24">'[2]PTRM input'!$G$30</definedName>
    <definedName name="Asset25" localSheetId="0">'[1]PTRM input'!$G$31</definedName>
    <definedName name="Asset25">'[2]PTRM input'!$G$31</definedName>
    <definedName name="Asset26" localSheetId="0">'[1]PTRM input'!$G$32</definedName>
    <definedName name="Asset26">'[2]PTRM input'!$G$32</definedName>
    <definedName name="Asset27" localSheetId="0">'[1]PTRM input'!$G$33</definedName>
    <definedName name="Asset27">'[2]PTRM input'!$G$33</definedName>
    <definedName name="Asset28" localSheetId="0">'[1]PTRM input'!$G$34</definedName>
    <definedName name="Asset28">'[2]PTRM input'!$G$34</definedName>
    <definedName name="Asset29" localSheetId="0">'[1]PTRM input'!$G$35</definedName>
    <definedName name="Asset29">'[2]PTRM input'!$G$35</definedName>
    <definedName name="Asset3" localSheetId="0">'[1]PTRM input'!$G$9</definedName>
    <definedName name="Asset3">'[2]PTRM input'!$G$9</definedName>
    <definedName name="Asset30" localSheetId="0">'[1]PTRM input'!$G$36</definedName>
    <definedName name="Asset30">'[2]PTRM input'!$G$36</definedName>
    <definedName name="Asset31" localSheetId="0">'[1]PTRM input'!$G$37</definedName>
    <definedName name="Asset31">'[2]PTRM input'!$G$37</definedName>
    <definedName name="Asset32" localSheetId="0">'[1]PTRM input'!$G$38</definedName>
    <definedName name="Asset32">'[2]PTRM input'!$G$38</definedName>
    <definedName name="Asset33" localSheetId="0">'[1]PTRM input'!$G$39</definedName>
    <definedName name="Asset33">'[2]PTRM input'!$G$39</definedName>
    <definedName name="Asset34" localSheetId="0">'[1]PTRM input'!$G$40</definedName>
    <definedName name="Asset34">'[2]PTRM input'!$G$40</definedName>
    <definedName name="Asset35" localSheetId="0">'[1]PTRM input'!$G$41</definedName>
    <definedName name="Asset35">'[2]PTRM input'!$G$41</definedName>
    <definedName name="Asset36" localSheetId="0">'[1]PTRM input'!$G$42</definedName>
    <definedName name="Asset36">'[2]PTRM input'!$G$42</definedName>
    <definedName name="Asset37" localSheetId="0">'[1]PTRM input'!$G$43</definedName>
    <definedName name="Asset37">'[2]PTRM input'!$G$43</definedName>
    <definedName name="Asset38" localSheetId="0">'[1]PTRM input'!$G$44</definedName>
    <definedName name="Asset38">'[2]PTRM input'!$G$44</definedName>
    <definedName name="Asset39" localSheetId="0">'[1]PTRM input'!$G$45</definedName>
    <definedName name="Asset39">'[2]PTRM input'!$G$45</definedName>
    <definedName name="Asset4" localSheetId="0">'[1]PTRM input'!$G$10</definedName>
    <definedName name="Asset4">'[2]PTRM input'!$G$10</definedName>
    <definedName name="Asset40" localSheetId="0">'[1]PTRM input'!$G$46</definedName>
    <definedName name="Asset40">'[2]PTRM input'!$G$46</definedName>
    <definedName name="Asset41" localSheetId="0">'[1]PTRM input'!$G$47</definedName>
    <definedName name="Asset41">'[2]PTRM input'!$G$47</definedName>
    <definedName name="Asset42" localSheetId="0">'[1]PTRM input'!$G$48</definedName>
    <definedName name="Asset42">'[2]PTRM input'!$G$48</definedName>
    <definedName name="Asset43" localSheetId="0">'[1]PTRM input'!$G$49</definedName>
    <definedName name="Asset43">'[2]PTRM input'!$G$49</definedName>
    <definedName name="Asset44" localSheetId="0">'[1]PTRM input'!$G$50</definedName>
    <definedName name="Asset44">'[2]PTRM input'!$G$50</definedName>
    <definedName name="Asset45" localSheetId="0">'[1]PTRM input'!$G$51</definedName>
    <definedName name="Asset45">'[2]PTRM input'!$G$51</definedName>
    <definedName name="Asset46" localSheetId="0">'[1]PTRM input'!$G$52</definedName>
    <definedName name="Asset46">'[2]PTRM input'!$G$52</definedName>
    <definedName name="Asset47" localSheetId="0">'[1]PTRM input'!$G$53</definedName>
    <definedName name="Asset47">'[2]PTRM input'!$G$53</definedName>
    <definedName name="Asset48" localSheetId="0">'[1]PTRM input'!$G$54</definedName>
    <definedName name="Asset48">'[2]PTRM input'!$G$54</definedName>
    <definedName name="Asset49" localSheetId="0">'[1]PTRM input'!$G$55</definedName>
    <definedName name="Asset49">'[2]PTRM input'!$G$55</definedName>
    <definedName name="Asset5" localSheetId="0">'[1]PTRM input'!$G$11</definedName>
    <definedName name="Asset5">'[2]PTRM input'!$G$11</definedName>
    <definedName name="Asset50" localSheetId="0">'[1]PTRM input'!$G$56</definedName>
    <definedName name="Asset50">'[2]PTRM input'!$G$56</definedName>
    <definedName name="Asset6" localSheetId="0">'[1]PTRM input'!$G$12</definedName>
    <definedName name="Asset6">'[2]PTRM input'!$G$12</definedName>
    <definedName name="Asset7" localSheetId="0">'[1]PTRM input'!$G$13</definedName>
    <definedName name="Asset7">'[2]PTRM input'!$G$13</definedName>
    <definedName name="Asset8" localSheetId="0">'[1]PTRM input'!$G$14</definedName>
    <definedName name="Asset8">'[2]PTRM input'!$G$14</definedName>
    <definedName name="Asset9" localSheetId="0">'[1]PTRM input'!$G$15</definedName>
    <definedName name="Asset9">'[2]PTRM input'!$G$15</definedName>
    <definedName name="CRCP_final_year" localSheetId="0">'[1]AER ETL'!$C$46</definedName>
    <definedName name="CRCP_final_year">'[2]AER ETL'!$C$46</definedName>
    <definedName name="CRCP_y1" localSheetId="0">'[1]AER lookups'!$G$59</definedName>
    <definedName name="CRCP_y1">'[2]AER lookups'!$G$59</definedName>
    <definedName name="CRCP_y10" localSheetId="0">'[1]AER lookups'!$G$68</definedName>
    <definedName name="CRCP_y10">'[2]AER lookups'!$G$68</definedName>
    <definedName name="CRCP_y11" localSheetId="0">'[1]AER lookups'!$G$69</definedName>
    <definedName name="CRCP_y11">'[2]AER lookups'!$G$69</definedName>
    <definedName name="CRCP_y12" localSheetId="0">'[1]AER lookups'!$G$70</definedName>
    <definedName name="CRCP_y12">'[2]AER lookups'!$G$70</definedName>
    <definedName name="CRCP_y13" localSheetId="0">'[1]AER lookups'!$G$71</definedName>
    <definedName name="CRCP_y13">'[2]AER lookups'!$G$71</definedName>
    <definedName name="CRCP_y14" localSheetId="0">'[1]AER lookups'!$G$72</definedName>
    <definedName name="CRCP_y14">'[2]AER lookups'!$G$72</definedName>
    <definedName name="CRCP_y15" localSheetId="0">'[1]AER lookups'!$G$73</definedName>
    <definedName name="CRCP_y15">'[2]AER lookups'!$G$73</definedName>
    <definedName name="CRCP_y2" localSheetId="0">'[1]AER lookups'!$G$60</definedName>
    <definedName name="CRCP_y2">'[2]AER lookups'!$G$60</definedName>
    <definedName name="CRCP_y3" localSheetId="0">'[1]AER lookups'!$G$61</definedName>
    <definedName name="CRCP_y3">'[2]AER lookups'!$G$61</definedName>
    <definedName name="CRCP_y4" localSheetId="0">'[1]AER lookups'!$G$62</definedName>
    <definedName name="CRCP_y4">'[2]AER lookups'!$G$62</definedName>
    <definedName name="CRCP_y5" localSheetId="0">'[1]AER lookups'!$G$63</definedName>
    <definedName name="CRCP_y5">'[2]AER lookups'!$G$63</definedName>
    <definedName name="CRCP_y6" localSheetId="0">'[1]AER lookups'!$G$64</definedName>
    <definedName name="CRCP_y6">'[2]AER lookups'!$G$64</definedName>
    <definedName name="CRCP_y7" localSheetId="0">'[1]AER lookups'!$G$65</definedName>
    <definedName name="CRCP_y7">'[2]AER lookups'!$G$65</definedName>
    <definedName name="CRCP_y8" localSheetId="0">'[1]AER lookups'!$G$66</definedName>
    <definedName name="CRCP_y8">'[2]AER lookups'!$G$66</definedName>
    <definedName name="CRCP_y9" localSheetId="0">'[1]AER lookups'!$G$67</definedName>
    <definedName name="CRCP_y9">'[2]AER lookups'!$G$67</definedName>
    <definedName name="dms_060301_checkvalue" localSheetId="0">'[1]AER ETL'!$C$89</definedName>
    <definedName name="dms_060301_checkvalue">'[2]AER ETL'!$C$89</definedName>
    <definedName name="dms_060301_LastRow" localSheetId="0">'[1]AER ETL'!$C$91</definedName>
    <definedName name="dms_060301_LastRow">'[2]AER ETL'!$C$91</definedName>
    <definedName name="dms_060701_ARR_MaxRows" localSheetId="0">'[1]AER ETL'!$C$99</definedName>
    <definedName name="dms_060701_ARR_MaxRows">'[2]AER ETL'!$C$99</definedName>
    <definedName name="dms_060701_Reset_MaxRows" localSheetId="0">'[1]AER ETL'!$C$98</definedName>
    <definedName name="dms_060701_Reset_MaxRows">'[2]AER ETL'!$C$98</definedName>
    <definedName name="dms_060701_StartDateTxt" localSheetId="0">'[1]AER ETL'!$C$105</definedName>
    <definedName name="dms_060701_StartDateTxt">'[2]AER ETL'!$C$105</definedName>
    <definedName name="dms_0608_LastRow" localSheetId="0">'[1]AER ETL'!$C$111</definedName>
    <definedName name="dms_0608_LastRow">'[2]AER ETL'!$C$111</definedName>
    <definedName name="dms_0608_OffsetRows" localSheetId="0">'[1]AER ETL'!$C$110</definedName>
    <definedName name="dms_0608_OffsetRows">'[2]AER ETL'!$C$110</definedName>
    <definedName name="dms_060801_StartCell">'[3]6'!$B$13</definedName>
    <definedName name="DMS_50_04_01" localSheetId="0">'Revenue summary'!$G$7:$K$11</definedName>
    <definedName name="DMS_50_04_01">#REF!</definedName>
    <definedName name="DMS_50_04_02_01a" localSheetId="0">'Revenue summary'!$G$17:$K$17</definedName>
    <definedName name="DMS_50_04_02_01a">#REF!</definedName>
    <definedName name="DMS_50_04_02_01b" localSheetId="0">'Revenue summary'!$G$18:$K$18</definedName>
    <definedName name="DMS_50_04_02_01b">#REF!</definedName>
    <definedName name="DMS_50_04_02_02a" localSheetId="0">'Revenue summary'!$G$21:$K$21</definedName>
    <definedName name="DMS_50_04_02_02a">#REF!</definedName>
    <definedName name="DMS_50_04_02_02b" localSheetId="0">'Revenue summary'!$G$22:$K$22</definedName>
    <definedName name="DMS_50_04_02_02b">#REF!</definedName>
    <definedName name="DMS_50_04_02_03a" localSheetId="0">'Revenue summary'!$G$25:$K$25</definedName>
    <definedName name="DMS_50_04_02_03a">#REF!</definedName>
    <definedName name="DMS_50_04_02_03b" localSheetId="0">'Revenue summary'!$G$26:$K$26</definedName>
    <definedName name="DMS_50_04_02_03b">#REF!</definedName>
    <definedName name="DMS_50_04_03_01a" localSheetId="0">'Revenue summary'!$G$56:$K$56</definedName>
    <definedName name="DMS_50_04_03_01a">#REF!</definedName>
    <definedName name="DMS_50_04_03_01b" localSheetId="0">'Revenue summary'!$G$57:$K$57</definedName>
    <definedName name="DMS_50_04_03_01b">#REF!</definedName>
    <definedName name="DMS_50_04_03_01c" localSheetId="0">'Revenue summary'!$G$59:$K$59</definedName>
    <definedName name="DMS_50_04_03_01c">#REF!</definedName>
    <definedName name="DMS_50_04_03_01d" localSheetId="0">'Revenue summary'!$G$60:$K$60</definedName>
    <definedName name="DMS_50_04_03_01d">#REF!</definedName>
    <definedName name="DMS_50_04_03_02a" localSheetId="0">'Revenue summary'!$G$63:$K$63</definedName>
    <definedName name="DMS_50_04_03_02a">#REF!</definedName>
    <definedName name="DMS_50_04_03_02b" localSheetId="0">'Revenue summary'!$G$64:$K$64</definedName>
    <definedName name="DMS_50_04_03_02b">#REF!</definedName>
    <definedName name="DMS_50_04_03_02c" localSheetId="0">'Revenue summary'!$G$66:$K$66</definedName>
    <definedName name="DMS_50_04_03_02c">#REF!</definedName>
    <definedName name="DMS_50_04_03_02d" localSheetId="0">'Revenue summary'!$G$67:$K$67</definedName>
    <definedName name="DMS_50_04_03_02d">#REF!</definedName>
    <definedName name="DMS_50_04_03_03a" localSheetId="0">'Revenue summary'!$G$70:$K$70</definedName>
    <definedName name="DMS_50_04_03_03a">#REF!</definedName>
    <definedName name="DMS_50_04_03_03b" localSheetId="0">'Revenue summary'!$G$71:$K$71</definedName>
    <definedName name="DMS_50_04_03_03b">#REF!</definedName>
    <definedName name="DMS_50_04_03_03c" localSheetId="0">'Revenue summary'!$G$73:$K$73</definedName>
    <definedName name="DMS_50_04_03_03c">#REF!</definedName>
    <definedName name="DMS_50_04_03_03d" localSheetId="0">'Revenue summary'!$G$74:$K$74</definedName>
    <definedName name="DMS_50_04_03_03d">#REF!</definedName>
    <definedName name="dms_663_List" localSheetId="0">'[1]AER lookups'!$N$13:$N$38</definedName>
    <definedName name="dms_663_List">'[2]AER lookups'!$N$13:$N$38</definedName>
    <definedName name="dms_ABN_List" localSheetId="0">'[1]AER lookups'!$D$13:$D$38</definedName>
    <definedName name="dms_ABN_List">'[2]AER lookups'!$D$13:$D$38</definedName>
    <definedName name="dms_Addr1_List" localSheetId="0">'[1]AER lookups'!$P$13:$P$38</definedName>
    <definedName name="dms_Addr1_List">'[2]AER lookups'!$P$13:$P$38</definedName>
    <definedName name="dms_Addr2_List" localSheetId="0">'[1]AER lookups'!$Q$13:$Q$38</definedName>
    <definedName name="dms_Addr2_List">'[2]AER lookups'!$Q$13:$Q$38</definedName>
    <definedName name="dms_Amendment_Text" localSheetId="0">'[1]Business &amp; other details'!$AR$67</definedName>
    <definedName name="dms_Amendment_Text">'[2]Business &amp; other details'!$AR$67</definedName>
    <definedName name="DMS_BuildBlock" localSheetId="0">'Revenue summary'!$D$7:$D$11</definedName>
    <definedName name="DMS_BuildBlock">#REF!</definedName>
    <definedName name="dms_Cal_Year_B4_CRY" localSheetId="0">'[1]AER ETL'!$C$28</definedName>
    <definedName name="dms_Cal_Year_B4_CRY">'[2]AER ETL'!$C$28</definedName>
    <definedName name="dms_CBD_flag" localSheetId="0">'[1]AER lookups'!$AC$13:$AC$38</definedName>
    <definedName name="dms_CBD_flag">'[2]AER lookups'!$AC$13:$AC$38</definedName>
    <definedName name="dms_Confid_status_List" localSheetId="0">'[1]AER NRs'!$D$6:$D$8</definedName>
    <definedName name="dms_Confid_status_List">'[2]AER NRs'!$D$6:$D$8</definedName>
    <definedName name="dms_CRCP_start_row" localSheetId="0">'[1]AER ETL'!$C$39</definedName>
    <definedName name="dms_CRCP_start_row">'[2]AER ETL'!$C$39</definedName>
    <definedName name="dms_CRCPlength_List" localSheetId="0">'[1]AER lookups'!$K$13:$K$38</definedName>
    <definedName name="dms_CRCPlength_List">'[2]AER lookups'!$K$13:$K$38</definedName>
    <definedName name="dms_CRCPlength_Num" localSheetId="0">'[1]AER ETL'!$C$68</definedName>
    <definedName name="dms_CRCPlength_Num">'[2]AER ETL'!$C$68</definedName>
    <definedName name="dms_CRY_RYE" localSheetId="0">'[1]AER ETL'!$C$52</definedName>
    <definedName name="dms_CRY_RYE">'[2]AER ETL'!$C$52</definedName>
    <definedName name="dms_CRY_start_row" localSheetId="0">'[1]AER ETL'!$C$37</definedName>
    <definedName name="dms_CRY_start_row">'[2]AER ETL'!$C$37</definedName>
    <definedName name="dms_DataQuality_List" localSheetId="0">'[1]AER NRs'!$C$6:$C$9</definedName>
    <definedName name="dms_DataQuality_List">'[2]AER NRs'!$C$6:$C$9</definedName>
    <definedName name="dms_DeterminationRef_List" localSheetId="0">'[1]AER lookups'!$O$13:$O$38</definedName>
    <definedName name="dms_DeterminationRef_List">'[2]AER lookups'!$O$13:$O$38</definedName>
    <definedName name="dms_DollarReal_year" localSheetId="0">'[1]AER ETL'!$C$50</definedName>
    <definedName name="dms_DollarReal_year">'[2]AER ETL'!$C$50</definedName>
    <definedName name="dms_DQ_2" localSheetId="0">'[1]AER ETL'!$C$13</definedName>
    <definedName name="dms_DQ_2">'[2]AER ETL'!$C$13</definedName>
    <definedName name="dms_FeederName_1" localSheetId="0">'[1]AER lookups'!$AI$13:$AI$38</definedName>
    <definedName name="dms_FeederName_1">'[2]AER lookups'!$AI$13:$AI$38</definedName>
    <definedName name="dms_FeederName_2" localSheetId="0">'[1]AER lookups'!$AJ$13:$AJ$38</definedName>
    <definedName name="dms_FeederName_2">'[2]AER lookups'!$AJ$13:$AJ$38</definedName>
    <definedName name="dms_FeederName_3" localSheetId="0">'[1]AER lookups'!$AK$13:$AK$38</definedName>
    <definedName name="dms_FeederName_3">'[2]AER lookups'!$AK$13:$AK$38</definedName>
    <definedName name="dms_FeederName_4" localSheetId="0">'[1]AER lookups'!$AL$13:$AL$38</definedName>
    <definedName name="dms_FeederName_4">'[2]AER lookups'!$AL$13:$AL$38</definedName>
    <definedName name="dms_FeederName_5" localSheetId="0">'[1]AER lookups'!$AM$13:$AM$38</definedName>
    <definedName name="dms_FeederName_5">'[2]AER lookups'!$AM$13:$AM$38</definedName>
    <definedName name="dms_FeederType_5_flag" localSheetId="0">'[1]AER lookups'!$AG$13:$AG$38</definedName>
    <definedName name="dms_FeederType_5_flag">'[2]AER lookups'!$AG$13:$AG$38</definedName>
    <definedName name="dms_FifthFeeder_flag_NSP" localSheetId="0">'[1]AER ETL'!$C$124</definedName>
    <definedName name="dms_FifthFeeder_flag_NSP">'[2]AER ETL'!$C$124</definedName>
    <definedName name="dms_FormControl_Choices" localSheetId="0">'[1]AER NRs'!$D$14:$D$16</definedName>
    <definedName name="dms_FormControl_Choices">'[2]AER NRs'!$D$14:$D$16</definedName>
    <definedName name="dms_FRCP_start_row" localSheetId="0">'[1]AER ETL'!$C$38</definedName>
    <definedName name="dms_FRCP_start_row">'[2]AER ETL'!$C$38</definedName>
    <definedName name="dms_FRCPlength_List" localSheetId="0">'[1]AER lookups'!$L$13:$L$38</definedName>
    <definedName name="dms_FRCPlength_List">'[2]AER lookups'!$L$13:$L$38</definedName>
    <definedName name="dms_FRCPlength_Num" localSheetId="0">'[1]AER ETL'!$C$69</definedName>
    <definedName name="dms_FRCPlength_Num">'[2]AER ETL'!$C$69</definedName>
    <definedName name="dms_Header_Span" localSheetId="0">'[1]AER ETL'!$C$59</definedName>
    <definedName name="dms_Header_Span">'[2]AER ETL'!$C$59</definedName>
    <definedName name="dms_JurisdictionList" localSheetId="0">'[1]AER lookups'!$E$13:$E$38</definedName>
    <definedName name="dms_JurisdictionList">'[2]AER lookups'!$E$13:$E$38</definedName>
    <definedName name="dms_LeapYear_Result" localSheetId="0">'[1]AER ETL'!$C$97</definedName>
    <definedName name="dms_LeapYear_Result">'[2]AER ETL'!$C$97</definedName>
    <definedName name="dms_LongRural_flag" localSheetId="0">'[1]AER lookups'!$AF$13:$AF$38</definedName>
    <definedName name="dms_LongRural_flag">'[2]AER lookups'!$AF$13:$AF$38</definedName>
    <definedName name="dms_Model" localSheetId="0">'[1]AER ETL'!$C$10</definedName>
    <definedName name="dms_Model">'[2]AER ETL'!$C$10</definedName>
    <definedName name="dms_Model_List" localSheetId="0">'[1]AER lookups'!$B$45:$B$54</definedName>
    <definedName name="dms_Model_List">'[2]AER lookups'!$B$45:$B$54</definedName>
    <definedName name="dms_Model_Span" localSheetId="0">'[1]AER ETL'!$C$55</definedName>
    <definedName name="dms_Model_Span">'[2]AER ETL'!$C$55</definedName>
    <definedName name="dms_Model_Span_List" localSheetId="0">'[1]AER lookups'!$E$45:$E$54</definedName>
    <definedName name="dms_Model_Span_List">'[2]AER lookups'!$E$45:$E$54</definedName>
    <definedName name="dms_MultiYear_Flag" localSheetId="0">'[1]AER ETL'!$C$62</definedName>
    <definedName name="dms_MultiYear_Flag">'[2]AER ETL'!$C$62</definedName>
    <definedName name="dms_MultiYear_ResponseFlag" localSheetId="0">'[1]AER ETL'!$C$61</definedName>
    <definedName name="dms_MultiYear_ResponseFlag">'[2]AER ETL'!$C$61</definedName>
    <definedName name="dms_PAddr1_List" localSheetId="0">'[1]AER lookups'!$U$13:$U$38</definedName>
    <definedName name="dms_PAddr1_List">'[2]AER lookups'!$U$13:$U$38</definedName>
    <definedName name="dms_PAddr2_List" localSheetId="0">'[1]AER lookups'!$V$13:$V$38</definedName>
    <definedName name="dms_PAddr2_List">'[2]AER lookups'!$V$13:$V$38</definedName>
    <definedName name="DMS_PPArevcap" localSheetId="0">'Revenue summary'!$D$63:$D$67</definedName>
    <definedName name="DMS_PPArevcap">#REF!</definedName>
    <definedName name="DMS_PPArevcap1" localSheetId="0">'Revenue summary'!$D$63</definedName>
    <definedName name="DMS_PPArevcap1">#REF!</definedName>
    <definedName name="DMS_PPArevcap2" localSheetId="0">'Revenue summary'!$D$64</definedName>
    <definedName name="DMS_PPArevcap2">#REF!</definedName>
    <definedName name="DMS_PPArevcap3" localSheetId="0">'Revenue summary'!$D$66</definedName>
    <definedName name="DMS_PPArevcap3">#REF!</definedName>
    <definedName name="DMS_PPArevcap4" localSheetId="0">'Revenue summary'!$D$67</definedName>
    <definedName name="DMS_PPArevcap4">#REF!</definedName>
    <definedName name="DMS_PPArevyield" localSheetId="0">'Revenue summary'!$D$70:$D$74</definedName>
    <definedName name="DMS_PPArevyield">#REF!</definedName>
    <definedName name="DMS_PPArevyield1" localSheetId="0">'Revenue summary'!$D$70</definedName>
    <definedName name="DMS_PPArevyield1">#REF!</definedName>
    <definedName name="DMS_PPArevyield2" localSheetId="0">'Revenue summary'!$D$71</definedName>
    <definedName name="DMS_PPArevyield2">#REF!</definedName>
    <definedName name="DMS_PPArevyield3" localSheetId="0">'Revenue summary'!$D$73</definedName>
    <definedName name="DMS_PPArevyield3">#REF!</definedName>
    <definedName name="DMS_PPArevyield4" localSheetId="0">'Revenue summary'!$D$74</definedName>
    <definedName name="DMS_PPArevyield4">#REF!</definedName>
    <definedName name="DMS_PPAwapc" localSheetId="0">'Revenue summary'!$D$56:$D$60</definedName>
    <definedName name="DMS_PPAwapc">#REF!</definedName>
    <definedName name="DMS_PPAwapc1" localSheetId="0">'Revenue summary'!$D$56</definedName>
    <definedName name="DMS_PPAwapc1">#REF!</definedName>
    <definedName name="DMS_PPAwapc2" localSheetId="0">'Revenue summary'!$D$57</definedName>
    <definedName name="DMS_PPAwapc2">#REF!</definedName>
    <definedName name="DMS_PPAwapc3" localSheetId="0">'Revenue summary'!$D$59</definedName>
    <definedName name="DMS_PPAwapc3">#REF!</definedName>
    <definedName name="DMS_PPAwapc4" localSheetId="0">'Revenue summary'!$D$60</definedName>
    <definedName name="DMS_PPAwapc4">#REF!</definedName>
    <definedName name="dms_PRCP_start_row" localSheetId="0">'[1]AER ETL'!$C$40</definedName>
    <definedName name="dms_PRCP_start_row">'[2]AER ETL'!$C$40</definedName>
    <definedName name="dms_PRCPlength_List" localSheetId="0">'[1]AER lookups'!$M$13:$M$38</definedName>
    <definedName name="dms_PRCPlength_List">'[2]AER lookups'!$M$13:$M$38</definedName>
    <definedName name="dms_PRCPlength_Num" localSheetId="0">'[1]AER ETL'!$C$67</definedName>
    <definedName name="dms_PRCPlength_Num">'[2]AER ETL'!$C$67</definedName>
    <definedName name="dms_Previous_DollarReal_year" localSheetId="0">'[1]AER ETL'!$C$51</definedName>
    <definedName name="dms_Previous_DollarReal_year">'[2]AER ETL'!$C$51</definedName>
    <definedName name="dms_PState_List" localSheetId="0">'[1]AER lookups'!$X$13:$X$38</definedName>
    <definedName name="dms_PState_List">'[2]AER lookups'!$X$13:$X$38</definedName>
    <definedName name="dms_PSuburb_List" localSheetId="0">'[1]AER lookups'!$W$13:$W$38</definedName>
    <definedName name="dms_PSuburb_List">'[2]AER lookups'!$W$13:$W$38</definedName>
    <definedName name="dms_Public_Lighting_List" localSheetId="0">'[1]AER lookups'!$AN$13:$AN$38</definedName>
    <definedName name="dms_Public_Lighting_List">'[2]AER lookups'!$AN$13:$AN$38</definedName>
    <definedName name="dms_Reset_final_year" localSheetId="0">'[1]AER ETL'!$C$48</definedName>
    <definedName name="dms_Reset_final_year">'[2]AER ETL'!$C$48</definedName>
    <definedName name="dms_Reset_RYE" localSheetId="0">'[1]AER ETL'!$C$53</definedName>
    <definedName name="dms_Reset_RYE">'[2]AER ETL'!$C$53</definedName>
    <definedName name="dms_Reset_Span" localSheetId="0">'[1]AER ETL'!$C$57</definedName>
    <definedName name="dms_Reset_Span">'[2]AER ETL'!$C$57</definedName>
    <definedName name="dms_RPT" localSheetId="0">'[1]AER ETL'!$C$22</definedName>
    <definedName name="dms_RPT">'[2]AER ETL'!$C$22</definedName>
    <definedName name="dms_RPT_List" localSheetId="0">'[1]AER lookups'!$I$13:$I$38</definedName>
    <definedName name="dms_RPT_List">'[2]AER lookups'!$I$13:$I$38</definedName>
    <definedName name="dms_RPTMonth" localSheetId="0">'[1]AER ETL'!$C$29</definedName>
    <definedName name="dms_RPTMonth">'[2]AER ETL'!$C$29</definedName>
    <definedName name="dms_RPTMonth_List" localSheetId="0">'[1]AER lookups'!$J$13:$J$38</definedName>
    <definedName name="dms_RPTMonth_List">'[2]AER lookups'!$J$13:$J$38</definedName>
    <definedName name="DMS_RSrevcap" localSheetId="0">'Revenue summary'!$D$21:$D$22</definedName>
    <definedName name="DMS_RSrevcap">#REF!</definedName>
    <definedName name="DMS_RSrevcap1" localSheetId="0">'Revenue summary'!$D$21</definedName>
    <definedName name="DMS_RSrevcap1">#REF!</definedName>
    <definedName name="DMS_RSrevcap2" localSheetId="0">'Revenue summary'!$D$22</definedName>
    <definedName name="DMS_RSrevcap2">#REF!</definedName>
    <definedName name="DMS_RSrevyield" localSheetId="0">'Revenue summary'!$D$25:$D$26</definedName>
    <definedName name="DMS_RSrevyield">#REF!</definedName>
    <definedName name="DMS_RSrevyield1" localSheetId="0">'Revenue summary'!$D$25</definedName>
    <definedName name="DMS_RSrevyield1">#REF!</definedName>
    <definedName name="DMS_RSrevyield2" localSheetId="0">'Revenue summary'!$D$26</definedName>
    <definedName name="DMS_RSrevyield2">#REF!</definedName>
    <definedName name="DMS_RSwapc" localSheetId="0">'Revenue summary'!$D$17:$D$18</definedName>
    <definedName name="DMS_RSwapc">#REF!</definedName>
    <definedName name="DMS_RSwapc1" localSheetId="0">'Revenue summary'!$D$17</definedName>
    <definedName name="DMS_RSwapc1">#REF!</definedName>
    <definedName name="DMS_RSwapc2" localSheetId="0">'Revenue summary'!$D$18</definedName>
    <definedName name="DMS_RSwapc2">#REF!</definedName>
    <definedName name="dms_RYE_result" localSheetId="0">'[1]AER ETL'!$C$56</definedName>
    <definedName name="dms_RYE_result">'[2]AER ETL'!$C$56</definedName>
    <definedName name="dms_RYE_start_row" localSheetId="0">'[1]AER ETL'!$C$41</definedName>
    <definedName name="dms_RYE_start_row">'[2]AER ETL'!$C$41</definedName>
    <definedName name="dms_Sector_List" localSheetId="0">'[1]AER lookups'!$F$13:$F$38</definedName>
    <definedName name="dms_Sector_List">'[2]AER lookups'!$F$13:$F$38</definedName>
    <definedName name="dms_Segment" localSheetId="0">'[1]AER ETL'!$C$20</definedName>
    <definedName name="dms_Segment">'[2]AER ETL'!$C$20</definedName>
    <definedName name="dms_Segment_List" localSheetId="0">'[1]AER lookups'!$G$13:$G$38</definedName>
    <definedName name="dms_Segment_List">'[2]AER lookups'!$G$13:$G$38</definedName>
    <definedName name="dms_Selected_Quality" localSheetId="0">'[1]Business &amp; other details'!$AR$63</definedName>
    <definedName name="dms_Selected_Quality">'[2]Business &amp; other details'!$AR$63</definedName>
    <definedName name="dms_Selected_Source" localSheetId="0">'[1]Business &amp; other details'!$AR$61</definedName>
    <definedName name="dms_Selected_Source">'[2]Business &amp; other details'!$AR$61</definedName>
    <definedName name="dms_Selected_Status" localSheetId="0">'[1]Business &amp; other details'!$AR$65</definedName>
    <definedName name="dms_Selected_Status">'[2]Business &amp; other details'!$AR$65</definedName>
    <definedName name="dms_ShortRural_flag" localSheetId="0">'[1]AER lookups'!$AE$13:$AE$38</definedName>
    <definedName name="dms_ShortRural_flag">'[2]AER lookups'!$AE$13:$AE$38</definedName>
    <definedName name="dms_SingleYear_Model" localSheetId="0">'[1]AER ETL'!$C$71:$C$73</definedName>
    <definedName name="dms_SingleYear_Model">'[2]AER ETL'!$C$71:$C$73</definedName>
    <definedName name="dms_SingleYearModel" localSheetId="0">'[1]AER ETL'!$C$74</definedName>
    <definedName name="dms_SingleYearModel">'[2]AER ETL'!$C$74</definedName>
    <definedName name="dms_SourceList" localSheetId="0">'[1]AER NRs'!$C$14:$C$27</definedName>
    <definedName name="dms_SourceList">'[2]AER NRs'!$C$14:$C$27</definedName>
    <definedName name="dms_Specified_FinalYear" localSheetId="0">'[1]AER ETL'!$C$63</definedName>
    <definedName name="dms_Specified_FinalYear">'[2]AER ETL'!$C$63</definedName>
    <definedName name="dms_Specified_RYE" localSheetId="0">'[1]AER ETL'!$C$54</definedName>
    <definedName name="dms_Specified_RYE">'[2]AER ETL'!$C$54</definedName>
    <definedName name="dms_SpecifiedYear_Span" localSheetId="0">'[1]AER ETL'!$C$58</definedName>
    <definedName name="dms_SpecifiedYear_Span">'[2]AER ETL'!$C$58</definedName>
    <definedName name="dms_start_year" localSheetId="0">'[1]AER ETL'!$C$35</definedName>
    <definedName name="dms_start_year">'[2]AER ETL'!$C$35</definedName>
    <definedName name="dms_State_List" localSheetId="0">'[1]AER lookups'!$S$13:$S$38</definedName>
    <definedName name="dms_State_List">'[2]AER lookups'!$S$13:$S$38</definedName>
    <definedName name="dms_Suburb_List" localSheetId="0">'[1]AER lookups'!$R$13:$R$38</definedName>
    <definedName name="dms_Suburb_List">'[2]AER lookups'!$R$13:$R$38</definedName>
    <definedName name="dms_TradingName" localSheetId="0">'[1]Business &amp; other details'!$AL$16</definedName>
    <definedName name="dms_TradingName">'[2]Business &amp; other details'!$AL$16</definedName>
    <definedName name="dms_TradingName_List" localSheetId="0">'[1]AER lookups'!$B$13:$B$38</definedName>
    <definedName name="dms_TradingName_List">'[2]AER lookups'!$B$13:$B$38</definedName>
    <definedName name="dms_TradingNameFull_List" localSheetId="0">'[1]AER lookups'!$C$13:$C$38</definedName>
    <definedName name="dms_TradingNameFull_List">'[2]AER lookups'!$C$13:$C$38</definedName>
    <definedName name="dms_Typed_Submission_Date" localSheetId="0">'[1]Business &amp; other details'!$AR$71</definedName>
    <definedName name="dms_Typed_Submission_Date">'[2]Business &amp; other details'!$AR$71</definedName>
    <definedName name="dms_Urban_flag" localSheetId="0">'[1]AER lookups'!$AD$13:$AD$38</definedName>
    <definedName name="dms_Urban_flag">'[2]AER lookups'!$AD$13:$AD$38</definedName>
    <definedName name="dms_Worksheet_List" localSheetId="0">'[1]AER lookups'!$D$45:$D$54</definedName>
    <definedName name="dms_Worksheet_List">'[2]AER lookups'!$D$45:$D$54</definedName>
    <definedName name="Drc" localSheetId="0">'[1]PTRM input'!$G$390</definedName>
    <definedName name="Drc">'[2]PTRM input'!$G$390</definedName>
    <definedName name="Drpc" localSheetId="0">'[1]PTRM input'!$G$388</definedName>
    <definedName name="Drpc">'[2]PTRM input'!$G$388</definedName>
    <definedName name="Drpt" localSheetId="0">'[1]PTRM input'!$G$389</definedName>
    <definedName name="Drpt">'[2]PTRM input'!$G$389</definedName>
    <definedName name="Dv" localSheetId="0">'[1]PTRM input'!$G$376</definedName>
    <definedName name="Dv">'[2]PTRM input'!$G$376</definedName>
    <definedName name="ERC_Final_Calc" localSheetId="0">'[1]Equity raising costs'!$Q$54</definedName>
    <definedName name="ERC_Final_Calc">'[2]Equity raising costs'!$Q$54</definedName>
    <definedName name="ERC_Yr01_Inc" localSheetId="0">'[1]PTRM input'!$G$110</definedName>
    <definedName name="ERC_Yr01_Inc">'[2]PTRM input'!$G$110</definedName>
    <definedName name="f" localSheetId="0">'[1]PTRM input'!$G$373</definedName>
    <definedName name="f">'[2]PTRM input'!$G$373</definedName>
    <definedName name="FRCP_final_year" localSheetId="0">'[1]AER ETL'!$C$45</definedName>
    <definedName name="FRCP_final_year">'[2]AER ETL'!$C$45</definedName>
    <definedName name="FRCP_y1" localSheetId="0">'[1]Business &amp; other details'!$AR$42</definedName>
    <definedName name="FRCP_y1">'[2]Business &amp; other details'!$AR$42</definedName>
    <definedName name="FRCP_y10" localSheetId="0">'[1]AER lookups'!$I$68</definedName>
    <definedName name="FRCP_y10">'[2]AER lookups'!$I$68</definedName>
    <definedName name="FRCP_y11" localSheetId="0">'[1]AER lookups'!$I$69</definedName>
    <definedName name="FRCP_y11">'[2]AER lookups'!$I$69</definedName>
    <definedName name="FRCP_y12" localSheetId="0">'[1]AER lookups'!$I$70</definedName>
    <definedName name="FRCP_y12">'[2]AER lookups'!$I$70</definedName>
    <definedName name="FRCP_y13" localSheetId="0">'[1]AER lookups'!$I$71</definedName>
    <definedName name="FRCP_y13">'[2]AER lookups'!$I$71</definedName>
    <definedName name="FRCP_y14" localSheetId="0">'[1]AER lookups'!$I$72</definedName>
    <definedName name="FRCP_y14">'[2]AER lookups'!$I$72</definedName>
    <definedName name="FRCP_y15" localSheetId="0">'[1]AER lookups'!$I$73</definedName>
    <definedName name="FRCP_y15">'[2]AER lookups'!$I$73</definedName>
    <definedName name="FRCP_y2" localSheetId="0">'[1]AER lookups'!$I$60</definedName>
    <definedName name="FRCP_y2">'[2]AER lookups'!$I$60</definedName>
    <definedName name="FRCP_y3" localSheetId="0">'[1]AER lookups'!$I$61</definedName>
    <definedName name="FRCP_y3">'[2]AER lookups'!$I$61</definedName>
    <definedName name="FRCP_y4" localSheetId="0">'[1]AER lookups'!$I$62</definedName>
    <definedName name="FRCP_y4">'[2]AER lookups'!$I$62</definedName>
    <definedName name="FRCP_y5" localSheetId="0">'[1]AER lookups'!$I$63</definedName>
    <definedName name="FRCP_y5">'[2]AER lookups'!$I$63</definedName>
    <definedName name="FRCP_y6" localSheetId="0">'[1]AER lookups'!$I$64</definedName>
    <definedName name="FRCP_y6">'[2]AER lookups'!$I$64</definedName>
    <definedName name="FRCP_y7" localSheetId="0">'[1]AER lookups'!$I$65</definedName>
    <definedName name="FRCP_y7">'[2]AER lookups'!$I$65</definedName>
    <definedName name="FRCP_y8" localSheetId="0">'[1]AER lookups'!$I$66</definedName>
    <definedName name="FRCP_y8">'[2]AER lookups'!$I$66</definedName>
    <definedName name="FRCP_y9" localSheetId="0">'[1]AER lookups'!$I$67</definedName>
    <definedName name="FRCP_y9">'[2]AER lookups'!$I$67</definedName>
    <definedName name="g" localSheetId="0">'[1]PTRM input'!$G$375</definedName>
    <definedName name="g">'[2]PTRM input'!$G$375</definedName>
    <definedName name="Icpr" localSheetId="0">'[1]PTRM input'!$G$386</definedName>
    <definedName name="Icpr">'[2]PTRM input'!$G$386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40970.780625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LAN" localSheetId="2" hidden="1">{"Ownership",#N/A,FALSE,"Ownership";"Contents",#N/A,FALSE,"Contents"}</definedName>
    <definedName name="LAN" localSheetId="0" hidden="1">{"Ownership",#N/A,FALSE,"Ownership";"Contents",#N/A,FALSE,"Contents"}</definedName>
    <definedName name="LAN" hidden="1">{"Ownership",#N/A,FALSE,"Ownership";"Contents",#N/A,FALSE,"Contents"}</definedName>
    <definedName name="P_0_RevCap" localSheetId="0">'[1]X factors'!$G$63</definedName>
    <definedName name="P_0_RevCap">'[2]X factors'!$G$63</definedName>
    <definedName name="P_0_RevYld" localSheetId="0">'[1]X factors'!$G$83</definedName>
    <definedName name="P_0_RevYld">'[2]X factors'!$G$83</definedName>
    <definedName name="P_0_WAPC" localSheetId="0">'[1]X factors'!$G$47</definedName>
    <definedName name="P_0_WAPC">'[2]X factors'!$G$47</definedName>
    <definedName name="PRCP_final_year" localSheetId="0">'[1]AER ETL'!$C$47</definedName>
    <definedName name="PRCP_final_year">'[2]AER ETL'!$C$47</definedName>
    <definedName name="PRCP_y1" localSheetId="0">'[1]AER lookups'!$E$59</definedName>
    <definedName name="PRCP_y1">'[2]AER lookups'!$E$59</definedName>
    <definedName name="PRCP_y10" localSheetId="0">'[1]AER lookups'!$E$68</definedName>
    <definedName name="PRCP_y10">'[2]AER lookups'!$E$68</definedName>
    <definedName name="PRCP_y11" localSheetId="0">'[1]AER lookups'!$E$69</definedName>
    <definedName name="PRCP_y11">'[2]AER lookups'!$E$69</definedName>
    <definedName name="PRCP_y12" localSheetId="0">'[1]AER lookups'!$E$70</definedName>
    <definedName name="PRCP_y12">'[2]AER lookups'!$E$70</definedName>
    <definedName name="PRCP_y13" localSheetId="0">'[1]AER lookups'!$E$71</definedName>
    <definedName name="PRCP_y13">'[2]AER lookups'!$E$71</definedName>
    <definedName name="PRCP_y14" localSheetId="0">'[1]AER lookups'!$E$72</definedName>
    <definedName name="PRCP_y14">'[2]AER lookups'!$E$72</definedName>
    <definedName name="PRCP_y15" localSheetId="0">'[1]AER lookups'!$E$73</definedName>
    <definedName name="PRCP_y15">'[2]AER lookups'!$E$73</definedName>
    <definedName name="PRCP_y2" localSheetId="0">'[1]AER lookups'!$E$60</definedName>
    <definedName name="PRCP_y2">'[2]AER lookups'!$E$60</definedName>
    <definedName name="PRCP_y3" localSheetId="0">'[1]AER lookups'!$E$61</definedName>
    <definedName name="PRCP_y3">'[2]AER lookups'!$E$61</definedName>
    <definedName name="PRCP_y4" localSheetId="0">'[1]AER lookups'!$E$62</definedName>
    <definedName name="PRCP_y4">'[2]AER lookups'!$E$62</definedName>
    <definedName name="PRCP_y5" localSheetId="0">'[1]AER lookups'!$E$63</definedName>
    <definedName name="PRCP_y5">'[2]AER lookups'!$E$63</definedName>
    <definedName name="PRCP_y6" localSheetId="0">'[1]AER lookups'!$E$64</definedName>
    <definedName name="PRCP_y6">'[2]AER lookups'!$E$64</definedName>
    <definedName name="PRCP_y7" localSheetId="0">'[1]AER lookups'!$E$65</definedName>
    <definedName name="PRCP_y7">'[2]AER lookups'!$E$65</definedName>
    <definedName name="PRCP_y8" localSheetId="0">'[1]AER lookups'!$E$66</definedName>
    <definedName name="PRCP_y8">'[2]AER lookups'!$E$66</definedName>
    <definedName name="PRCP_y9" localSheetId="0">'[1]AER lookups'!$E$67</definedName>
    <definedName name="PRCP_y9">'[2]AER lookups'!$E$67</definedName>
    <definedName name="_xlnm.Print_Area" localSheetId="0">'Revenue summary'!$A$1:$U$101</definedName>
    <definedName name="RAB" localSheetId="0">'[1]PTRM input'!$J$57</definedName>
    <definedName name="RAB">'[2]PTRM input'!$J$57</definedName>
    <definedName name="rvanilla01" localSheetId="0">[1]WACC!$G$19</definedName>
    <definedName name="rvanilla01">[2]WACC!$G$19</definedName>
    <definedName name="rvanilla02" localSheetId="0">[1]WACC!$H$19</definedName>
    <definedName name="rvanilla02">[2]WACC!$H$19</definedName>
    <definedName name="rvanilla03" localSheetId="0">[1]WACC!$I$19</definedName>
    <definedName name="rvanilla03">[2]WACC!$I$19</definedName>
    <definedName name="rvanilla04" localSheetId="0">[1]WACC!$J$19</definedName>
    <definedName name="rvanilla04">[2]WACC!$J$19</definedName>
    <definedName name="rvanilla05" localSheetId="0">[1]WACC!$K$19</definedName>
    <definedName name="rvanilla05">[2]WACC!$K$19</definedName>
    <definedName name="rvanilla06" localSheetId="0">[1]WACC!$L$19</definedName>
    <definedName name="rvanilla06">[2]WACC!$L$19</definedName>
    <definedName name="rvanilla07" localSheetId="0">[1]WACC!$M$19</definedName>
    <definedName name="rvanilla07">[2]WACC!$M$19</definedName>
    <definedName name="rvanilla08" localSheetId="0">[1]WACC!$N$19</definedName>
    <definedName name="rvanilla08">[2]WACC!$N$19</definedName>
    <definedName name="rvanilla09" localSheetId="0">[1]WACC!$O$19</definedName>
    <definedName name="rvanilla09">[2]WACC!$O$19</definedName>
    <definedName name="rvanilla10" localSheetId="0">[1]WACC!$P$19</definedName>
    <definedName name="rvanilla10">[2]WACC!$P$19</definedName>
    <definedName name="Seo" localSheetId="0">'[1]PTRM input'!$G$387</definedName>
    <definedName name="Seo">'[2]PTRM input'!$G$387</definedName>
    <definedName name="teest" localSheetId="2" hidden="1">{"Ownership",#N/A,FALSE,"Ownership";"Contents",#N/A,FALSE,"Contents"}</definedName>
    <definedName name="teest" localSheetId="0" hidden="1">{"Ownership",#N/A,FALSE,"Ownership";"Contents",#N/A,FALSE,"Contents"}</definedName>
    <definedName name="teest" hidden="1">{"Ownership",#N/A,FALSE,"Ownership";"Contents",#N/A,FALSE,"Contents"}</definedName>
    <definedName name="test" localSheetId="2" hidden="1">{"Ownership",#N/A,FALSE,"Ownership";"Contents",#N/A,FALSE,"Contents"}</definedName>
    <definedName name="test" localSheetId="0" hidden="1">{"Ownership",#N/A,FALSE,"Ownership";"Contents",#N/A,FALSE,"Contents"}</definedName>
    <definedName name="test" hidden="1">{"Ownership",#N/A,FALSE,"Ownership";"Contents",#N/A,FALSE,"Contents"}</definedName>
    <definedName name="vanilla01" localSheetId="0">[1]WACC!$G$18</definedName>
    <definedName name="vanilla01">[2]WACC!$G$18</definedName>
    <definedName name="vanilla02" localSheetId="0">[1]WACC!$H$18</definedName>
    <definedName name="vanilla02">[2]WACC!$H$18</definedName>
    <definedName name="vanilla03" localSheetId="0">[1]WACC!$I$18</definedName>
    <definedName name="vanilla03">[2]WACC!$I$18</definedName>
    <definedName name="vanilla04" localSheetId="0">[1]WACC!$J$18</definedName>
    <definedName name="vanilla04">[2]WACC!$J$18</definedName>
    <definedName name="vanilla05" localSheetId="0">[1]WACC!$K$18</definedName>
    <definedName name="vanilla05">[2]WACC!$K$18</definedName>
    <definedName name="vanilla06" localSheetId="0">[1]WACC!$L$18</definedName>
    <definedName name="vanilla06">[2]WACC!$L$18</definedName>
    <definedName name="vanilla07" localSheetId="0">[1]WACC!$M$18</definedName>
    <definedName name="vanilla07">[2]WACC!$M$18</definedName>
    <definedName name="vanilla08" localSheetId="0">[1]WACC!$N$18</definedName>
    <definedName name="vanilla08">[2]WACC!$N$18</definedName>
    <definedName name="vanilla09" localSheetId="0">[1]WACC!$O$18</definedName>
    <definedName name="vanilla09">[2]WACC!$O$18</definedName>
    <definedName name="vanilla10" localSheetId="0">[1]WACC!$P$18</definedName>
    <definedName name="vanilla10">[2]WACC!$P$18</definedName>
    <definedName name="wrn.App._.Custodians." localSheetId="2" hidden="1">{"Ownership",#N/A,FALSE,"Ownership";"Contents",#N/A,FALSE,"Contents"}</definedName>
    <definedName name="wrn.App._.Custodians." localSheetId="0" hidden="1">{"Ownership",#N/A,FALSE,"Ownership";"Contents",#N/A,FALSE,"Contents"}</definedName>
    <definedName name="wrn.App._.Custodians." hidden="1">{"Ownership",#N/A,FALSE,"Ownership";"Contents",#N/A,FALSE,"Contents"}</definedName>
    <definedName name="X_02_RevCap" localSheetId="0">'[1]X factors'!$H$63</definedName>
    <definedName name="X_02_RevCap">'[2]X factors'!$H$63</definedName>
    <definedName name="X_02_RevYld" localSheetId="0">'[1]X factors'!$H$83</definedName>
    <definedName name="X_02_RevYld">'[2]X factors'!$H$83</definedName>
    <definedName name="X_02_WAPC" localSheetId="0">'[1]X factors'!$H$47</definedName>
    <definedName name="X_02_WAPC">'[2]X factors'!$H$47</definedName>
    <definedName name="X_03_RevCap" localSheetId="0">'[1]X factors'!$I$63</definedName>
    <definedName name="X_03_RevCap">'[2]X factors'!$I$63</definedName>
    <definedName name="X_03_RevYld" localSheetId="0">'[1]X factors'!$I$83</definedName>
    <definedName name="X_03_RevYld">'[2]X factors'!$I$83</definedName>
    <definedName name="X_03_WAPC" localSheetId="0">'[1]X factors'!$I$47</definedName>
    <definedName name="X_03_WAPC">'[2]X factors'!$I$47</definedName>
    <definedName name="X_04_RevCap" localSheetId="0">'[1]X factors'!$J$63</definedName>
    <definedName name="X_04_RevCap">'[2]X factors'!$J$63</definedName>
    <definedName name="X_04_RevYld" localSheetId="0">'[1]X factors'!$J$83</definedName>
    <definedName name="X_04_RevYld">'[2]X factors'!$J$83</definedName>
    <definedName name="X_04_WAPC" localSheetId="0">'[1]X factors'!$J$47</definedName>
    <definedName name="X_04_WAPC">'[2]X factors'!$J$47</definedName>
    <definedName name="X_05_RevCap" localSheetId="0">'[1]X factors'!$K$63</definedName>
    <definedName name="X_05_RevCap">'[2]X factors'!$K$63</definedName>
    <definedName name="X_05_RevYld" localSheetId="0">'[1]X factors'!$K$83</definedName>
    <definedName name="X_05_RevYld">'[2]X factors'!$K$83</definedName>
    <definedName name="X_05_WAPC" localSheetId="0">'[1]X factors'!$K$47</definedName>
    <definedName name="X_05_WAPC">'[2]X factors'!$K$47</definedName>
    <definedName name="X_06_RevCap" localSheetId="0">'[1]X factors'!$L$63</definedName>
    <definedName name="X_06_RevCap">'[2]X factors'!$L$63</definedName>
    <definedName name="X_06_RevYld" localSheetId="0">'[1]X factors'!$L$83</definedName>
    <definedName name="X_06_RevYld">'[2]X factors'!$L$83</definedName>
    <definedName name="X_06_WAPC" localSheetId="0">'[1]X factors'!$L$47</definedName>
    <definedName name="X_06_WAPC">'[2]X factors'!$L$47</definedName>
    <definedName name="X_07_RevCap" localSheetId="0">'[1]X factors'!$M$63</definedName>
    <definedName name="X_07_RevCap">'[2]X factors'!$M$63</definedName>
    <definedName name="X_07_RevYld" localSheetId="0">'[1]X factors'!$M$83</definedName>
    <definedName name="X_07_RevYld">'[2]X factors'!$M$83</definedName>
    <definedName name="X_07_WAPC" localSheetId="0">'[1]X factors'!$M$47</definedName>
    <definedName name="X_07_WAPC">'[2]X factors'!$M$47</definedName>
    <definedName name="X_08_RevCap" localSheetId="0">'[1]X factors'!$N$63</definedName>
    <definedName name="X_08_RevCap">'[2]X factors'!$N$63</definedName>
    <definedName name="X_08_RevYld" localSheetId="0">'[1]X factors'!$N$83</definedName>
    <definedName name="X_08_RevYld">'[2]X factors'!$N$83</definedName>
    <definedName name="X_08_WAPC" localSheetId="0">'[1]X factors'!$N$47</definedName>
    <definedName name="X_08_WAPC">'[2]X factors'!$N$47</definedName>
    <definedName name="X_09_RevCap" localSheetId="0">'[1]X factors'!$O$63</definedName>
    <definedName name="X_09_RevCap">'[2]X factors'!$O$63</definedName>
    <definedName name="X_09_RevYld" localSheetId="0">'[1]X factors'!$O$83</definedName>
    <definedName name="X_09_RevYld">'[2]X factors'!$O$83</definedName>
    <definedName name="X_09_WAPC" localSheetId="0">'[1]X factors'!$O$47</definedName>
    <definedName name="X_09_WAPC">'[2]X factors'!$O$47</definedName>
    <definedName name="X_10_RevCap" localSheetId="0">'[1]X factors'!$P$63</definedName>
    <definedName name="X_10_RevCap">'[2]X factors'!$P$63</definedName>
    <definedName name="X_10_RevYld" localSheetId="0">'[1]X factors'!$P$83</definedName>
    <definedName name="X_10_RevYld">'[2]X factors'!$P$83</definedName>
    <definedName name="X_10_WAPC" localSheetId="0">'[1]X factors'!$P$47</definedName>
    <definedName name="X_10_WAPC">'[2]X factors'!$P$47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" i="4" l="1"/>
  <c r="F1" i="4" s="1"/>
  <c r="H1" i="4" s="1"/>
  <c r="J1" i="4" s="1"/>
  <c r="C2" i="3" l="1"/>
  <c r="P95" i="3"/>
  <c r="O95" i="3"/>
  <c r="N95" i="3"/>
  <c r="M95" i="3"/>
  <c r="L95" i="3"/>
  <c r="K95" i="3"/>
  <c r="J95" i="3"/>
  <c r="I95" i="3"/>
  <c r="H95" i="3"/>
  <c r="P91" i="3"/>
  <c r="O91" i="3"/>
  <c r="N91" i="3"/>
  <c r="M91" i="3"/>
  <c r="L91" i="3"/>
  <c r="K91" i="3"/>
  <c r="J91" i="3"/>
  <c r="I91" i="3"/>
  <c r="H91" i="3"/>
  <c r="P84" i="3"/>
  <c r="O84" i="3"/>
  <c r="N84" i="3"/>
  <c r="M84" i="3"/>
  <c r="L84" i="3"/>
  <c r="K84" i="3"/>
  <c r="J84" i="3"/>
  <c r="I84" i="3"/>
  <c r="H84" i="3"/>
  <c r="G84" i="3"/>
  <c r="P78" i="3"/>
  <c r="O78" i="3"/>
  <c r="N78" i="3"/>
  <c r="M78" i="3"/>
  <c r="L78" i="3"/>
  <c r="K78" i="3"/>
  <c r="J78" i="3"/>
  <c r="I78" i="3"/>
  <c r="H78" i="3"/>
  <c r="G78" i="3"/>
  <c r="F78" i="3"/>
  <c r="P73" i="3"/>
  <c r="P98" i="3" s="1"/>
  <c r="O73" i="3"/>
  <c r="O98" i="3" s="1"/>
  <c r="N73" i="3"/>
  <c r="N98" i="3" s="1"/>
  <c r="M73" i="3"/>
  <c r="M98" i="3" s="1"/>
  <c r="L73" i="3"/>
  <c r="L98" i="3" s="1"/>
  <c r="K73" i="3"/>
  <c r="K98" i="3" s="1"/>
  <c r="J73" i="3"/>
  <c r="J98" i="3" s="1"/>
  <c r="I73" i="3"/>
  <c r="I98" i="3" s="1"/>
  <c r="H73" i="3"/>
  <c r="H98" i="3" s="1"/>
  <c r="G73" i="3"/>
  <c r="G98" i="3" s="1"/>
  <c r="F73" i="3"/>
  <c r="F98" i="3" s="1"/>
  <c r="F70" i="3"/>
  <c r="F95" i="3" s="1"/>
  <c r="F63" i="3"/>
  <c r="F88" i="3" s="1"/>
  <c r="F56" i="3"/>
  <c r="F81" i="3" s="1"/>
  <c r="P53" i="3"/>
  <c r="O53" i="3"/>
  <c r="N53" i="3"/>
  <c r="M53" i="3"/>
  <c r="L53" i="3"/>
  <c r="K53" i="3"/>
  <c r="J53" i="3"/>
  <c r="I53" i="3"/>
  <c r="H53" i="3"/>
  <c r="G53" i="3"/>
  <c r="F53" i="3"/>
  <c r="F35" i="3"/>
  <c r="P25" i="3"/>
  <c r="P48" i="3" s="1"/>
  <c r="O25" i="3"/>
  <c r="O48" i="3" s="1"/>
  <c r="N25" i="3"/>
  <c r="N48" i="3" s="1"/>
  <c r="M25" i="3"/>
  <c r="M48" i="3" s="1"/>
  <c r="L25" i="3"/>
  <c r="L48" i="3" s="1"/>
  <c r="K25" i="3"/>
  <c r="K48" i="3" s="1"/>
  <c r="J25" i="3"/>
  <c r="J48" i="3" s="1"/>
  <c r="I25" i="3"/>
  <c r="I48" i="3" s="1"/>
  <c r="H25" i="3"/>
  <c r="H48" i="3" s="1"/>
  <c r="G25" i="3"/>
  <c r="P21" i="3"/>
  <c r="P44" i="3" s="1"/>
  <c r="O21" i="3"/>
  <c r="O44" i="3" s="1"/>
  <c r="N21" i="3"/>
  <c r="N44" i="3" s="1"/>
  <c r="M21" i="3"/>
  <c r="M44" i="3" s="1"/>
  <c r="L21" i="3"/>
  <c r="L44" i="3" s="1"/>
  <c r="K21" i="3"/>
  <c r="K44" i="3" s="1"/>
  <c r="J21" i="3"/>
  <c r="J44" i="3" s="1"/>
  <c r="I21" i="3"/>
  <c r="I44" i="3" s="1"/>
  <c r="H21" i="3"/>
  <c r="H44" i="3" s="1"/>
  <c r="G21" i="3"/>
  <c r="G44" i="3" s="1"/>
  <c r="P17" i="3"/>
  <c r="P40" i="3" s="1"/>
  <c r="O17" i="3"/>
  <c r="O40" i="3" s="1"/>
  <c r="N17" i="3"/>
  <c r="N40" i="3" s="1"/>
  <c r="M17" i="3"/>
  <c r="M40" i="3" s="1"/>
  <c r="L17" i="3"/>
  <c r="L40" i="3" s="1"/>
  <c r="K17" i="3"/>
  <c r="K40" i="3" s="1"/>
  <c r="J17" i="3"/>
  <c r="J40" i="3" s="1"/>
  <c r="I17" i="3"/>
  <c r="I40" i="3" s="1"/>
  <c r="H17" i="3"/>
  <c r="H40" i="3" s="1"/>
  <c r="G17" i="3"/>
  <c r="G40" i="3" s="1"/>
  <c r="P12" i="3"/>
  <c r="P35" i="3" s="1"/>
  <c r="O12" i="3"/>
  <c r="O35" i="3" s="1"/>
  <c r="N12" i="3"/>
  <c r="N35" i="3" s="1"/>
  <c r="M12" i="3"/>
  <c r="M35" i="3" s="1"/>
  <c r="L12" i="3"/>
  <c r="L35" i="3" s="1"/>
  <c r="K12" i="3"/>
  <c r="K35" i="3" s="1"/>
  <c r="J12" i="3"/>
  <c r="J35" i="3" s="1"/>
  <c r="I12" i="3"/>
  <c r="I35" i="3" s="1"/>
  <c r="H12" i="3"/>
  <c r="H35" i="3" s="1"/>
  <c r="G12" i="3"/>
  <c r="G35" i="3" s="1"/>
  <c r="P11" i="3"/>
  <c r="P34" i="3" s="1"/>
  <c r="O11" i="3"/>
  <c r="O34" i="3" s="1"/>
  <c r="N11" i="3"/>
  <c r="N34" i="3" s="1"/>
  <c r="M11" i="3"/>
  <c r="M34" i="3" s="1"/>
  <c r="L11" i="3"/>
  <c r="L34" i="3" s="1"/>
  <c r="K11" i="3"/>
  <c r="K34" i="3" s="1"/>
  <c r="J11" i="3"/>
  <c r="J34" i="3" s="1"/>
  <c r="I11" i="3"/>
  <c r="I34" i="3" s="1"/>
  <c r="H11" i="3"/>
  <c r="H34" i="3" s="1"/>
  <c r="G11" i="3"/>
  <c r="G34" i="3" s="1"/>
  <c r="P10" i="3"/>
  <c r="P33" i="3" s="1"/>
  <c r="O10" i="3"/>
  <c r="O33" i="3" s="1"/>
  <c r="N10" i="3"/>
  <c r="N33" i="3" s="1"/>
  <c r="M10" i="3"/>
  <c r="M33" i="3" s="1"/>
  <c r="L10" i="3"/>
  <c r="L33" i="3" s="1"/>
  <c r="K10" i="3"/>
  <c r="K33" i="3" s="1"/>
  <c r="J10" i="3"/>
  <c r="J33" i="3" s="1"/>
  <c r="I10" i="3"/>
  <c r="I33" i="3" s="1"/>
  <c r="H10" i="3"/>
  <c r="H33" i="3" s="1"/>
  <c r="G10" i="3"/>
  <c r="G33" i="3" s="1"/>
  <c r="P9" i="3"/>
  <c r="P32" i="3" s="1"/>
  <c r="O9" i="3"/>
  <c r="O32" i="3" s="1"/>
  <c r="N9" i="3"/>
  <c r="N32" i="3" s="1"/>
  <c r="M9" i="3"/>
  <c r="M32" i="3" s="1"/>
  <c r="L9" i="3"/>
  <c r="L32" i="3" s="1"/>
  <c r="K9" i="3"/>
  <c r="K32" i="3" s="1"/>
  <c r="J9" i="3"/>
  <c r="J32" i="3" s="1"/>
  <c r="I9" i="3"/>
  <c r="I32" i="3" s="1"/>
  <c r="H9" i="3"/>
  <c r="H32" i="3" s="1"/>
  <c r="G9" i="3"/>
  <c r="G32" i="3" s="1"/>
  <c r="P8" i="3"/>
  <c r="P31" i="3" s="1"/>
  <c r="O8" i="3"/>
  <c r="O31" i="3" s="1"/>
  <c r="N8" i="3"/>
  <c r="N31" i="3" s="1"/>
  <c r="M8" i="3"/>
  <c r="M31" i="3" s="1"/>
  <c r="L8" i="3"/>
  <c r="L31" i="3" s="1"/>
  <c r="K8" i="3"/>
  <c r="K31" i="3" s="1"/>
  <c r="J8" i="3"/>
  <c r="J31" i="3" s="1"/>
  <c r="I8" i="3"/>
  <c r="I31" i="3" s="1"/>
  <c r="H8" i="3"/>
  <c r="H31" i="3" s="1"/>
  <c r="G8" i="3"/>
  <c r="G31" i="3" s="1"/>
  <c r="P7" i="3"/>
  <c r="P30" i="3" s="1"/>
  <c r="O7" i="3"/>
  <c r="O30" i="3" s="1"/>
  <c r="N7" i="3"/>
  <c r="N30" i="3" s="1"/>
  <c r="M7" i="3"/>
  <c r="M30" i="3" s="1"/>
  <c r="L7" i="3"/>
  <c r="L30" i="3" s="1"/>
  <c r="K7" i="3"/>
  <c r="K30" i="3" s="1"/>
  <c r="J7" i="3"/>
  <c r="J30" i="3" s="1"/>
  <c r="I7" i="3"/>
  <c r="I30" i="3" s="1"/>
  <c r="H7" i="3"/>
  <c r="H30" i="3" s="1"/>
  <c r="G7" i="3"/>
  <c r="G30" i="3" s="1"/>
  <c r="S25" i="3" l="1"/>
  <c r="S21" i="3"/>
  <c r="S17" i="3"/>
  <c r="G48" i="3"/>
  <c r="S12" i="3"/>
  <c r="J2" i="1"/>
  <c r="G2" i="1"/>
  <c r="F84" i="3"/>
  <c r="G70" i="3"/>
  <c r="G95" i="3" s="1"/>
  <c r="P63" i="3"/>
  <c r="P88" i="3" s="1"/>
  <c r="K56" i="3"/>
  <c r="K81" i="3" s="1"/>
  <c r="F66" i="3"/>
  <c r="F91" i="3" s="1"/>
  <c r="M63" i="3"/>
  <c r="M88" i="3" s="1"/>
  <c r="L63" i="3"/>
  <c r="L88" i="3" s="1"/>
  <c r="J63" i="3"/>
  <c r="J88" i="3" s="1"/>
  <c r="I63" i="3"/>
  <c r="I88" i="3" s="1"/>
  <c r="H63" i="3"/>
  <c r="H88" i="3" s="1"/>
  <c r="D2" i="1"/>
  <c r="P56" i="3"/>
  <c r="P81" i="3" s="1"/>
  <c r="L56" i="3"/>
  <c r="L81" i="3" s="1"/>
  <c r="H56" i="3"/>
  <c r="H81" i="3" s="1"/>
  <c r="G56" i="3"/>
  <c r="G81" i="3" s="1"/>
  <c r="F17" i="3"/>
  <c r="G96" i="3" l="1"/>
  <c r="O56" i="3"/>
  <c r="O81" i="3" s="1"/>
  <c r="M2" i="1"/>
  <c r="P2" i="1"/>
  <c r="M56" i="3"/>
  <c r="M81" i="3" s="1"/>
  <c r="Q21" i="3"/>
  <c r="O63" i="3"/>
  <c r="O88" i="3" s="1"/>
  <c r="Q48" i="3"/>
  <c r="Q25" i="3"/>
  <c r="Q10" i="3"/>
  <c r="I56" i="3"/>
  <c r="I81" i="3" s="1"/>
  <c r="Q17" i="3"/>
  <c r="K63" i="3"/>
  <c r="K88" i="3" s="1"/>
  <c r="N56" i="3"/>
  <c r="N81" i="3" s="1"/>
  <c r="Q33" i="3"/>
  <c r="G71" i="3"/>
  <c r="F25" i="3"/>
  <c r="G57" i="3"/>
  <c r="J56" i="3"/>
  <c r="J81" i="3" s="1"/>
  <c r="G74" i="3"/>
  <c r="G82" i="3"/>
  <c r="F21" i="3"/>
  <c r="N63" i="3"/>
  <c r="N88" i="3" s="1"/>
  <c r="G63" i="3"/>
  <c r="G88" i="3" s="1"/>
  <c r="F59" i="3"/>
  <c r="Q40" i="3" l="1"/>
  <c r="Q44" i="3"/>
  <c r="G99" i="3"/>
  <c r="G66" i="3"/>
  <c r="G91" i="3" s="1"/>
  <c r="G64" i="3"/>
  <c r="G89" i="3"/>
  <c r="F44" i="3"/>
  <c r="F40" i="3"/>
  <c r="F48" i="3"/>
  <c r="G92" i="3" l="1"/>
  <c r="G85" i="3"/>
  <c r="G67" i="3"/>
  <c r="G60" i="3"/>
  <c r="P16" i="1" l="1"/>
  <c r="M16" i="1"/>
  <c r="J16" i="1"/>
  <c r="G16" i="1"/>
  <c r="D16" i="1"/>
  <c r="P15" i="1"/>
  <c r="M15" i="1"/>
  <c r="J15" i="1"/>
  <c r="G15" i="1"/>
  <c r="D15" i="1"/>
  <c r="P14" i="1"/>
  <c r="M14" i="1"/>
  <c r="J14" i="1"/>
  <c r="G14" i="1"/>
  <c r="D14" i="1"/>
  <c r="P13" i="1"/>
  <c r="M13" i="1"/>
  <c r="J13" i="1"/>
  <c r="G13" i="1"/>
  <c r="D13" i="1"/>
  <c r="P12" i="1"/>
  <c r="M12" i="1"/>
  <c r="J12" i="1"/>
  <c r="G12" i="1"/>
  <c r="D12" i="1"/>
  <c r="P11" i="1"/>
  <c r="M11" i="1"/>
  <c r="J11" i="1"/>
  <c r="G11" i="1"/>
  <c r="D11" i="1"/>
  <c r="P10" i="1"/>
  <c r="M10" i="1"/>
  <c r="J10" i="1"/>
  <c r="G10" i="1"/>
  <c r="D10" i="1"/>
  <c r="P9" i="1"/>
  <c r="M9" i="1"/>
  <c r="J9" i="1"/>
  <c r="G9" i="1"/>
  <c r="D9" i="1"/>
  <c r="P8" i="1"/>
  <c r="M8" i="1"/>
  <c r="J8" i="1"/>
  <c r="G8" i="1"/>
  <c r="D8" i="1"/>
  <c r="P20" i="1"/>
  <c r="M20" i="1"/>
  <c r="J20" i="1"/>
  <c r="G20" i="1"/>
  <c r="D20" i="1"/>
  <c r="D17" i="1" l="1"/>
  <c r="P17" i="1"/>
  <c r="G17" i="1"/>
  <c r="G18" i="1" s="1"/>
  <c r="E18" i="1" s="1"/>
  <c r="J17" i="1"/>
  <c r="J18" i="1" s="1"/>
  <c r="H18" i="1" s="1"/>
  <c r="M17" i="1"/>
  <c r="M18" i="1" s="1"/>
  <c r="K18" i="1" s="1"/>
  <c r="D18" i="1"/>
  <c r="B18" i="1" s="1"/>
  <c r="P18" i="1"/>
  <c r="N18" i="1" s="1"/>
  <c r="Q30" i="3" l="1"/>
  <c r="Q7" i="3"/>
  <c r="Q31" i="3"/>
  <c r="Q8" i="3"/>
  <c r="Q32" i="3" l="1"/>
  <c r="Q9" i="3"/>
  <c r="Q34" i="3" l="1"/>
  <c r="Q11" i="3"/>
  <c r="Q35" i="3" l="1"/>
  <c r="Q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 Stonehouse</author>
  </authors>
  <commentList>
    <comment ref="T57" authorId="0" shapeId="0" xr:uid="{6BE5BD9C-69C0-4F9F-AEFC-4C34A90E4F22}">
      <text>
        <r>
          <rPr>
            <sz val="8"/>
            <color indexed="81"/>
            <rFont val="Tahoma"/>
            <family val="2"/>
          </rPr>
          <t>This is the increase which, if applied year-on-year across the period, would lead to the total change shown above (in other words, the geometric mean).</t>
        </r>
      </text>
    </comment>
    <comment ref="G59" authorId="0" shapeId="0" xr:uid="{CFBCF60C-1167-46B7-9881-6A5C2066DF71}">
      <text>
        <r>
          <rPr>
            <sz val="8"/>
            <color indexed="81"/>
            <rFont val="Tahoma"/>
            <family val="2"/>
          </rPr>
          <t>This row is the indicative starting price (total revenue divided by total forecast energy, for consistency with other forms of control) escalated in accordance with the pricing formula (CPI-X). The expected revenue row is derived from this pricing formula applied to individual tariff components (with individual demand forecasts) from the Forecast revenues sheet. This reflects the fact that under a WAPC, the key figure targeted by the form of control is prices after consideration of demand.</t>
        </r>
      </text>
    </comment>
    <comment ref="G63" authorId="0" shapeId="0" xr:uid="{04D66C82-55FB-4885-816B-765F2F51B9B9}">
      <text>
        <r>
          <rPr>
            <sz val="8"/>
            <color indexed="81"/>
            <rFont val="Tahoma"/>
            <family val="2"/>
          </rPr>
          <t>This row is the base indicator and the price path ($/MWh) row is derived using total forecast energy. This reflects the fact that under a revenue cap, the expected revenue ($m) is the key figure targeted by the form of control.</t>
        </r>
      </text>
    </comment>
    <comment ref="G73" authorId="0" shapeId="0" xr:uid="{318FB56D-7FC0-4DDF-BA40-1EA463F489A6}">
      <text>
        <r>
          <rPr>
            <sz val="8"/>
            <color indexed="81"/>
            <rFont val="Tahoma"/>
            <family val="2"/>
          </rPr>
          <t xml:space="preserve">This row is the base indicator and the expected revenue ($m) row is derived using total forecast energy. This reflects the fact that under a revenue yield cap, the revenue yield ($/MWh) is the key figure targeted by the form of control. </t>
        </r>
      </text>
    </comment>
  </commentList>
</comments>
</file>

<file path=xl/sharedStrings.xml><?xml version="1.0" encoding="utf-8"?>
<sst xmlns="http://schemas.openxmlformats.org/spreadsheetml/2006/main" count="229" uniqueCount="73">
  <si>
    <t>Revenue from PTRM ($ nominal)</t>
  </si>
  <si>
    <t>Estimated Quantities for 2022</t>
  </si>
  <si>
    <t>Revenue for 2022</t>
  </si>
  <si>
    <t>Estimated Quantities for 2023</t>
  </si>
  <si>
    <t>Revenue for 2023</t>
  </si>
  <si>
    <t>Estimated Quantities for 2024</t>
  </si>
  <si>
    <t>Revenue for 2024</t>
  </si>
  <si>
    <t>Estimated Quantities for 2025</t>
  </si>
  <si>
    <t>Revenue for 2025</t>
  </si>
  <si>
    <t>Estimated Quantities for 2026</t>
  </si>
  <si>
    <t>Revenue for 2026</t>
  </si>
  <si>
    <t>Existing tariff</t>
  </si>
  <si>
    <t>FcastVol
Cust #</t>
  </si>
  <si>
    <t xml:space="preserve">Single phase single element </t>
  </si>
  <si>
    <t>Single phase, two element with contactor</t>
  </si>
  <si>
    <t xml:space="preserve">Multiphase </t>
  </si>
  <si>
    <t>Multiphase, direct connected with contactor</t>
  </si>
  <si>
    <t>Multiphase Current Transformer connected</t>
  </si>
  <si>
    <t>Average charge ($ nominal)</t>
  </si>
  <si>
    <t>Year</t>
  </si>
  <si>
    <t>Total</t>
  </si>
  <si>
    <t>Building Block Components ($m Nominal)</t>
  </si>
  <si>
    <t>Return on Capital</t>
  </si>
  <si>
    <t>Return of Capital (regulatory depreciation)</t>
  </si>
  <si>
    <t>Operating Expenditure</t>
  </si>
  <si>
    <t>Revenue Adjustments</t>
  </si>
  <si>
    <t>Net Tax Allowance</t>
  </si>
  <si>
    <t>Annual Revenue Requirement (unsmoothed)</t>
  </si>
  <si>
    <t>NPV</t>
  </si>
  <si>
    <t>Revenue Smoothing ($m Nominal)</t>
  </si>
  <si>
    <t>Weighted Average Price Cap</t>
  </si>
  <si>
    <t>Expected Revenue (smoothed)</t>
  </si>
  <si>
    <t>X factors</t>
  </si>
  <si>
    <t>Revenue Cap</t>
  </si>
  <si>
    <t>Revenue Yield</t>
  </si>
  <si>
    <t>Price Path Analysis ($ Nominal)</t>
  </si>
  <si>
    <t>Forecast Energy</t>
  </si>
  <si>
    <t>GWh</t>
  </si>
  <si>
    <t>Expected Revenue</t>
  </si>
  <si>
    <t>$m Nominal</t>
  </si>
  <si>
    <t>Total cumulative change</t>
  </si>
  <si>
    <t>Annual Percentage Impact on Revenues</t>
  </si>
  <si>
    <t>%</t>
  </si>
  <si>
    <t>Average yearly change</t>
  </si>
  <si>
    <t>Price Path</t>
  </si>
  <si>
    <t>$/MWh</t>
  </si>
  <si>
    <t>Annual Percentage Impact on Prices</t>
  </si>
  <si>
    <t>$m Real</t>
  </si>
  <si>
    <t>Indicative Metering Tariffs for 2023</t>
  </si>
  <si>
    <t>Indicative Metering Tariffs for 2024</t>
  </si>
  <si>
    <t>Indicative Metering Tariffs for 2025</t>
  </si>
  <si>
    <t>Indicative Metering Tariffs for 2026</t>
  </si>
  <si>
    <t>Indicative Metering Tariffs for 2022</t>
  </si>
  <si>
    <t>IndicTar
$/Cust/year</t>
  </si>
  <si>
    <t>FcastRev
$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</si>
  <si>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</si>
  <si>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</si>
  <si>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</si>
  <si>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</si>
  <si>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</si>
  <si>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</si>
  <si>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</si>
  <si>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</si>
  <si>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</si>
  <si>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>2029-30</t>
  </si>
  <si>
    <t>2030-31</t>
  </si>
  <si>
    <t/>
  </si>
  <si>
    <t>Building Block Components ($m Real 2020-21)</t>
  </si>
  <si>
    <t>Revenue Smoothing ($m Real 2020-21)</t>
  </si>
  <si>
    <t>Price Path Analysis ($ Real 2020-21)</t>
  </si>
  <si>
    <t>Tariff Type</t>
  </si>
  <si>
    <t>Revenue</t>
  </si>
  <si>
    <t>Volumes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</si>
</sst>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0_-;\-* #,##0.000_-;_-* &quot;-&quot;??_-;_-@_-"/>
    <numFmt numFmtId="166" formatCode="_-* #,##0_-;\-* #,##0_-;_-* &quot;-&quot;??_-;_-@_-"/>
    <numFmt numFmtId="167" formatCode="_-&quot;$&quot;* #,##0.0_-;\-&quot;$&quot;* #,##0.0_-;_-&quot;$&quot;* &quot;-&quot;??_-;_-@_-"/>
    <numFmt numFmtId="168" formatCode="0.000000000000000%"/>
    <numFmt numFmtId="169" formatCode="0.0000000000000000%"/>
    <numFmt numFmtId="170" formatCode="&quot;$&quot;#,##0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43" fontId="0" fillId="0" borderId="0" xfId="0" applyNumberFormat="1"/>
    <xf numFmtId="0" fontId="4" fillId="0" borderId="0" xfId="2" applyFont="1"/>
    <xf numFmtId="0" fontId="5" fillId="2" borderId="1" xfId="2" applyFont="1" applyFill="1" applyBorder="1" applyAlignment="1">
      <alignment horizontal="center" wrapText="1"/>
    </xf>
    <xf numFmtId="0" fontId="4" fillId="0" borderId="2" xfId="2" applyFont="1" applyBorder="1"/>
    <xf numFmtId="0" fontId="4" fillId="0" borderId="3" xfId="2" applyFont="1" applyBorder="1" applyAlignment="1">
      <alignment horizontal="center" wrapText="1"/>
    </xf>
    <xf numFmtId="0" fontId="4" fillId="3" borderId="4" xfId="2" applyFont="1" applyFill="1" applyBorder="1"/>
    <xf numFmtId="165" fontId="1" fillId="3" borderId="5" xfId="3" applyNumberFormat="1" applyFont="1" applyFill="1" applyBorder="1"/>
    <xf numFmtId="166" fontId="4" fillId="3" borderId="6" xfId="3" applyNumberFormat="1" applyFont="1" applyFill="1" applyBorder="1"/>
    <xf numFmtId="166" fontId="1" fillId="4" borderId="5" xfId="3" applyNumberFormat="1" applyFont="1" applyFill="1" applyBorder="1"/>
    <xf numFmtId="43" fontId="1" fillId="3" borderId="6" xfId="3" applyNumberFormat="1" applyFont="1" applyFill="1" applyBorder="1"/>
    <xf numFmtId="166" fontId="6" fillId="3" borderId="6" xfId="3" applyNumberFormat="1" applyFont="1" applyFill="1" applyBorder="1"/>
    <xf numFmtId="166" fontId="1" fillId="4" borderId="6" xfId="3" applyNumberFormat="1" applyFont="1" applyFill="1" applyBorder="1"/>
    <xf numFmtId="165" fontId="1" fillId="3" borderId="6" xfId="3" applyNumberFormat="1" applyFont="1" applyFill="1" applyBorder="1"/>
    <xf numFmtId="166" fontId="1" fillId="3" borderId="6" xfId="3" applyNumberFormat="1" applyFont="1" applyFill="1" applyBorder="1"/>
    <xf numFmtId="0" fontId="4" fillId="3" borderId="7" xfId="2" applyFont="1" applyFill="1" applyBorder="1"/>
    <xf numFmtId="165" fontId="1" fillId="3" borderId="8" xfId="3" applyNumberFormat="1" applyFont="1" applyFill="1" applyBorder="1"/>
    <xf numFmtId="166" fontId="1" fillId="3" borderId="8" xfId="3" applyNumberFormat="1" applyFont="1" applyFill="1" applyBorder="1"/>
    <xf numFmtId="166" fontId="1" fillId="4" borderId="8" xfId="3" applyNumberFormat="1" applyFont="1" applyFill="1" applyBorder="1"/>
    <xf numFmtId="166" fontId="4" fillId="4" borderId="9" xfId="2" applyNumberFormat="1" applyFont="1" applyFill="1" applyBorder="1"/>
    <xf numFmtId="43" fontId="0" fillId="0" borderId="0" xfId="1" applyFont="1"/>
    <xf numFmtId="43" fontId="4" fillId="5" borderId="0" xfId="6" applyFill="1" applyBorder="1"/>
    <xf numFmtId="43" fontId="4" fillId="4" borderId="0" xfId="7" applyNumberFormat="1" applyFont="1" applyFill="1" applyBorder="1" applyAlignment="1">
      <alignment horizontal="center"/>
    </xf>
    <xf numFmtId="43" fontId="9" fillId="4" borderId="12" xfId="7" applyNumberFormat="1" applyFont="1" applyFill="1" applyBorder="1" applyAlignment="1">
      <alignment horizontal="center"/>
    </xf>
    <xf numFmtId="44" fontId="4" fillId="4" borderId="0" xfId="7" applyFont="1" applyFill="1" applyBorder="1" applyAlignment="1">
      <alignment horizontal="center"/>
    </xf>
    <xf numFmtId="0" fontId="4" fillId="5" borderId="0" xfId="8" applyFill="1"/>
    <xf numFmtId="0" fontId="5" fillId="5" borderId="0" xfId="8" applyFont="1" applyFill="1"/>
    <xf numFmtId="0" fontId="5" fillId="5" borderId="0" xfId="8" applyFont="1" applyFill="1" applyAlignment="1">
      <alignment horizontal="center"/>
    </xf>
    <xf numFmtId="10" fontId="4" fillId="5" borderId="0" xfId="9" applyNumberFormat="1" applyFill="1" applyBorder="1"/>
    <xf numFmtId="0" fontId="4" fillId="4" borderId="0" xfId="8" applyFill="1"/>
    <xf numFmtId="0" fontId="4" fillId="0" borderId="0" xfId="8"/>
    <xf numFmtId="0" fontId="7" fillId="5" borderId="0" xfId="8" applyFont="1" applyFill="1" applyAlignment="1">
      <alignment horizontal="left"/>
    </xf>
    <xf numFmtId="0" fontId="5" fillId="6" borderId="10" xfId="8" applyFont="1" applyFill="1" applyBorder="1" applyAlignment="1">
      <alignment horizontal="center"/>
    </xf>
    <xf numFmtId="0" fontId="7" fillId="6" borderId="10" xfId="8" applyFont="1" applyFill="1" applyBorder="1" applyAlignment="1">
      <alignment horizontal="left"/>
    </xf>
    <xf numFmtId="0" fontId="5" fillId="6" borderId="10" xfId="8" applyFont="1" applyFill="1" applyBorder="1" applyAlignment="1">
      <alignment horizontal="right"/>
    </xf>
    <xf numFmtId="0" fontId="4" fillId="7" borderId="10" xfId="8" applyFill="1" applyBorder="1"/>
    <xf numFmtId="0" fontId="5" fillId="7" borderId="10" xfId="8" applyFont="1" applyFill="1" applyBorder="1" applyAlignment="1">
      <alignment vertical="center"/>
    </xf>
    <xf numFmtId="10" fontId="4" fillId="7" borderId="10" xfId="9" applyNumberFormat="1" applyFill="1" applyBorder="1"/>
    <xf numFmtId="43" fontId="4" fillId="4" borderId="0" xfId="8" applyNumberFormat="1" applyFill="1"/>
    <xf numFmtId="43" fontId="4" fillId="4" borderId="11" xfId="8" applyNumberFormat="1" applyFill="1" applyBorder="1"/>
    <xf numFmtId="0" fontId="5" fillId="4" borderId="0" xfId="8" applyFont="1" applyFill="1"/>
    <xf numFmtId="43" fontId="8" fillId="4" borderId="12" xfId="8" applyNumberFormat="1" applyFont="1" applyFill="1" applyBorder="1"/>
    <xf numFmtId="43" fontId="5" fillId="4" borderId="0" xfId="8" applyNumberFormat="1" applyFont="1" applyFill="1"/>
    <xf numFmtId="43" fontId="5" fillId="4" borderId="11" xfId="8" applyNumberFormat="1" applyFont="1" applyFill="1" applyBorder="1"/>
    <xf numFmtId="43" fontId="4" fillId="7" borderId="13" xfId="8" applyNumberFormat="1" applyFill="1" applyBorder="1"/>
    <xf numFmtId="43" fontId="4" fillId="5" borderId="0" xfId="8" applyNumberFormat="1" applyFill="1"/>
    <xf numFmtId="10" fontId="4" fillId="4" borderId="0" xfId="9" applyNumberFormat="1" applyFont="1" applyFill="1" applyBorder="1" applyAlignment="1">
      <alignment horizontal="right"/>
    </xf>
    <xf numFmtId="0" fontId="4" fillId="4" borderId="0" xfId="8" applyFill="1" applyAlignment="1">
      <alignment horizontal="right"/>
    </xf>
    <xf numFmtId="10" fontId="4" fillId="4" borderId="0" xfId="9" applyNumberFormat="1" applyFont="1" applyFill="1" applyBorder="1" applyAlignment="1">
      <alignment horizontal="center"/>
    </xf>
    <xf numFmtId="167" fontId="4" fillId="4" borderId="0" xfId="8" applyNumberFormat="1" applyFill="1"/>
    <xf numFmtId="10" fontId="0" fillId="4" borderId="0" xfId="9" applyNumberFormat="1" applyFont="1" applyFill="1" applyBorder="1"/>
    <xf numFmtId="10" fontId="4" fillId="7" borderId="10" xfId="9" applyNumberFormat="1" applyFont="1" applyFill="1" applyBorder="1"/>
    <xf numFmtId="10" fontId="5" fillId="7" borderId="10" xfId="9" applyNumberFormat="1" applyFont="1" applyFill="1" applyBorder="1"/>
    <xf numFmtId="166" fontId="4" fillId="4" borderId="0" xfId="8" applyNumberFormat="1" applyFill="1"/>
    <xf numFmtId="3" fontId="9" fillId="4" borderId="12" xfId="8" applyNumberFormat="1" applyFont="1" applyFill="1" applyBorder="1"/>
    <xf numFmtId="3" fontId="4" fillId="4" borderId="0" xfId="8" applyNumberFormat="1" applyFill="1"/>
    <xf numFmtId="168" fontId="4" fillId="5" borderId="0" xfId="8" applyNumberFormat="1" applyFill="1"/>
    <xf numFmtId="10" fontId="4" fillId="7" borderId="13" xfId="8" applyNumberFormat="1" applyFill="1" applyBorder="1"/>
    <xf numFmtId="10" fontId="0" fillId="4" borderId="0" xfId="9" applyNumberFormat="1" applyFont="1" applyFill="1" applyBorder="1" applyAlignment="1">
      <alignment horizontal="right"/>
    </xf>
    <xf numFmtId="10" fontId="4" fillId="7" borderId="14" xfId="8" applyNumberFormat="1" applyFill="1" applyBorder="1"/>
    <xf numFmtId="2" fontId="4" fillId="4" borderId="0" xfId="8" applyNumberFormat="1" applyFill="1"/>
    <xf numFmtId="169" fontId="4" fillId="5" borderId="0" xfId="8" applyNumberFormat="1" applyFill="1"/>
    <xf numFmtId="43" fontId="9" fillId="4" borderId="12" xfId="8" applyNumberFormat="1" applyFont="1" applyFill="1" applyBorder="1"/>
    <xf numFmtId="0" fontId="11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0" borderId="15" xfId="0" applyFont="1" applyBorder="1"/>
    <xf numFmtId="0" fontId="4" fillId="3" borderId="15" xfId="2" applyFont="1" applyFill="1" applyBorder="1"/>
    <xf numFmtId="170" fontId="0" fillId="0" borderId="15" xfId="0" applyNumberFormat="1" applyBorder="1"/>
    <xf numFmtId="3" fontId="0" fillId="0" borderId="15" xfId="0" applyNumberFormat="1" applyBorder="1"/>
    <xf numFmtId="1" fontId="0" fillId="0" borderId="15" xfId="0" applyNumberFormat="1" applyBorder="1"/>
  </cellXfs>
  <cellStyles count="10">
    <cellStyle name="Comma" xfId="1" builtinId="3"/>
    <cellStyle name="Comma 2" xfId="3" xr:uid="{D748D5CD-B464-452A-B883-FDDAC823963E}"/>
    <cellStyle name="Comma 3" xfId="6" xr:uid="{ED3A7BED-A4A4-467F-887F-1657439C61F3}"/>
    <cellStyle name="Currency 2" xfId="7" xr:uid="{4AA73F86-EAFD-422B-AF01-416C64426D7F}"/>
    <cellStyle name="Normal" xfId="0" builtinId="0"/>
    <cellStyle name="Normal 2" xfId="2" xr:uid="{1A2FE9AF-5B27-412B-B7F4-A9E6375EC31C}"/>
    <cellStyle name="Normal 3" xfId="4" xr:uid="{CCA4554F-AC1E-4C01-821B-5D3480FD93A4}"/>
    <cellStyle name="Normal 75" xfId="8" xr:uid="{D582F420-15E4-41A0-8A11-E59ADAB0ADF3}"/>
    <cellStyle name="Percent 2" xfId="5" xr:uid="{858D1365-88C0-44EA-9B8C-11056CDA9D7C}"/>
    <cellStyle name="Percent 3" xfId="9" xr:uid="{731C24C5-D3F1-4E03-A8E6-1C4B3DF71F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Regulation\Price%20Review\2021-25%20EDPR\10.0%202021%20EDPR%20-%20Proposal%20Preparation\Supporting%20Models\Metering\Metering%20PTRM%20-%20FY22-26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Price%20Review\2021-25%20EDPR\9.0%202021%20EDPR%20-%20Modelling\Proposal%20-%204th%20cut%20(Jul-19)\Proposal%20models%2004.10.19\Metering\Updated%20models%20291019\Metering%20PTRM%20-%20Version%204%20-%20April%202019%20-%20FY22-26%20(5%20years)%20051219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6.8%20STPIS%20Exclusion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NRs"/>
      <sheetName val="AER lookups"/>
      <sheetName val="AER ETL"/>
      <sheetName val="Business &amp; other details"/>
      <sheetName val="Intro"/>
      <sheetName val="DMS input"/>
      <sheetName val="Exit Fees Nominal"/>
      <sheetName val="Exit Fees Real $2021"/>
      <sheetName val="PTRM input"/>
      <sheetName val="WACC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>
        <row r="6">
          <cell r="C6" t="str">
            <v>-- select --</v>
          </cell>
          <cell r="D6" t="str">
            <v>-- select --</v>
          </cell>
        </row>
        <row r="7">
          <cell r="C7" t="str">
            <v>Actual</v>
          </cell>
          <cell r="D7" t="str">
            <v>Public</v>
          </cell>
        </row>
        <row r="8">
          <cell r="C8" t="str">
            <v>Estimate</v>
          </cell>
          <cell r="D8" t="str">
            <v>Confidential</v>
          </cell>
        </row>
        <row r="9">
          <cell r="C9" t="str">
            <v>Consolidated</v>
          </cell>
        </row>
        <row r="14">
          <cell r="C14" t="str">
            <v>-- select --</v>
          </cell>
          <cell r="D14" t="str">
            <v>Revenue cap</v>
          </cell>
        </row>
        <row r="15">
          <cell r="C15" t="str">
            <v>After appeal</v>
          </cell>
          <cell r="D15" t="str">
            <v>Revenue yield</v>
          </cell>
        </row>
        <row r="16">
          <cell r="C16" t="str">
            <v>Draft decision</v>
          </cell>
          <cell r="D16" t="str">
            <v>Weighted average price cap</v>
          </cell>
        </row>
        <row r="17">
          <cell r="C17" t="str">
            <v>Final decision</v>
          </cell>
        </row>
        <row r="18">
          <cell r="C18" t="str">
            <v>PTRM update 1</v>
          </cell>
        </row>
        <row r="19">
          <cell r="C19" t="str">
            <v>PTRM update 2</v>
          </cell>
        </row>
        <row r="20">
          <cell r="C20" t="str">
            <v>PTRM update 3</v>
          </cell>
        </row>
        <row r="21">
          <cell r="C21" t="str">
            <v>PTRM update 4</v>
          </cell>
        </row>
        <row r="22">
          <cell r="C22" t="str">
            <v>PTRM update 5</v>
          </cell>
        </row>
        <row r="23">
          <cell r="C23" t="str">
            <v>PTRM update 6</v>
          </cell>
        </row>
        <row r="24">
          <cell r="C24" t="str">
            <v>PTRM update 7</v>
          </cell>
        </row>
        <row r="25">
          <cell r="C25" t="str">
            <v>Regulatory proposal</v>
          </cell>
        </row>
        <row r="26">
          <cell r="C26" t="str">
            <v>Reporting</v>
          </cell>
        </row>
        <row r="27">
          <cell r="C27" t="str">
            <v>Revised regulatory proposal</v>
          </cell>
        </row>
      </sheetData>
      <sheetData sheetId="1">
        <row r="13">
          <cell r="B13" t="str">
            <v>AGN (Albury and Victoria)</v>
          </cell>
          <cell r="C13" t="str">
            <v>Australian Gas Networks Limited (reporting data for Albury and Victoria)</v>
          </cell>
          <cell r="D13">
            <v>19078551685</v>
          </cell>
          <cell r="E13" t="str">
            <v>Vic</v>
          </cell>
          <cell r="F13" t="str">
            <v>Gas</v>
          </cell>
          <cell r="G13" t="str">
            <v>Distribution</v>
          </cell>
          <cell r="I13" t="str">
            <v>Calendar</v>
          </cell>
          <cell r="J13" t="str">
            <v>December</v>
          </cell>
          <cell r="K13">
            <v>5</v>
          </cell>
          <cell r="L13">
            <v>5</v>
          </cell>
          <cell r="M13">
            <v>5</v>
          </cell>
          <cell r="N13" t="str">
            <v>x</v>
          </cell>
          <cell r="P13" t="str">
            <v>Level 6</v>
          </cell>
          <cell r="Q13" t="str">
            <v>400 King William Street</v>
          </cell>
          <cell r="R13" t="str">
            <v>ADELAIDE</v>
          </cell>
          <cell r="S13" t="str">
            <v>SA</v>
          </cell>
          <cell r="U13" t="str">
            <v>PO Box 6468</v>
          </cell>
          <cell r="V13" t="str">
            <v>Halifax Street</v>
          </cell>
          <cell r="W13" t="str">
            <v>ADELAIDE</v>
          </cell>
          <cell r="X13" t="str">
            <v>SA</v>
          </cell>
          <cell r="AC13" t="str">
            <v>NO</v>
          </cell>
          <cell r="AD13" t="str">
            <v>NO</v>
          </cell>
          <cell r="AE13" t="str">
            <v>NO</v>
          </cell>
          <cell r="AF13" t="str">
            <v>NO</v>
          </cell>
          <cell r="AG13" t="str">
            <v>NO</v>
          </cell>
          <cell r="AI13" t="str">
            <v>CBD</v>
          </cell>
          <cell r="AJ13" t="str">
            <v>Urban</v>
          </cell>
          <cell r="AK13" t="str">
            <v>Short rural</v>
          </cell>
          <cell r="AL13" t="str">
            <v>Long rural</v>
          </cell>
          <cell r="AN13" t="str">
            <v>NO</v>
          </cell>
        </row>
        <row r="14">
          <cell r="B14" t="str">
            <v>AGN (Albury)</v>
          </cell>
          <cell r="C14" t="str">
            <v>Australian Gas Networks Limited (reporting data for Albury)</v>
          </cell>
          <cell r="D14">
            <v>19078551685</v>
          </cell>
          <cell r="E14" t="str">
            <v>Vic</v>
          </cell>
          <cell r="F14" t="str">
            <v>Gas</v>
          </cell>
          <cell r="G14" t="str">
            <v>Distribution</v>
          </cell>
          <cell r="I14" t="str">
            <v>Calendar</v>
          </cell>
          <cell r="J14" t="str">
            <v>December</v>
          </cell>
          <cell r="K14">
            <v>5</v>
          </cell>
          <cell r="L14">
            <v>5</v>
          </cell>
          <cell r="M14">
            <v>5</v>
          </cell>
          <cell r="N14" t="str">
            <v>x</v>
          </cell>
          <cell r="P14" t="str">
            <v>Level 6</v>
          </cell>
          <cell r="Q14" t="str">
            <v>400 King William Street</v>
          </cell>
          <cell r="R14" t="str">
            <v>ADELAIDE</v>
          </cell>
          <cell r="S14" t="str">
            <v>SA</v>
          </cell>
          <cell r="U14" t="str">
            <v>PO Box 6468</v>
          </cell>
          <cell r="V14" t="str">
            <v>Halifax Street</v>
          </cell>
          <cell r="W14" t="str">
            <v>ADELAIDE</v>
          </cell>
          <cell r="X14" t="str">
            <v>SA</v>
          </cell>
          <cell r="AC14" t="str">
            <v>NO</v>
          </cell>
          <cell r="AD14" t="str">
            <v>NO</v>
          </cell>
          <cell r="AE14" t="str">
            <v>NO</v>
          </cell>
          <cell r="AF14" t="str">
            <v>NO</v>
          </cell>
          <cell r="AG14" t="str">
            <v>NO</v>
          </cell>
          <cell r="AI14" t="str">
            <v>CBD</v>
          </cell>
          <cell r="AJ14" t="str">
            <v>Urban</v>
          </cell>
          <cell r="AK14" t="str">
            <v>Short rural</v>
          </cell>
          <cell r="AL14" t="str">
            <v>Long rural</v>
          </cell>
          <cell r="AN14" t="str">
            <v>NO</v>
          </cell>
        </row>
        <row r="15">
          <cell r="B15" t="str">
            <v>AGN (SA)</v>
          </cell>
          <cell r="C15" t="str">
            <v>Australian Gas Networks Limited (reporting data for SA)</v>
          </cell>
          <cell r="D15">
            <v>19078551685</v>
          </cell>
          <cell r="E15" t="str">
            <v>SA</v>
          </cell>
          <cell r="F15" t="str">
            <v>Gas</v>
          </cell>
          <cell r="G15" t="str">
            <v>Distribution</v>
          </cell>
          <cell r="I15" t="str">
            <v>Financial</v>
          </cell>
          <cell r="J15" t="str">
            <v>June</v>
          </cell>
          <cell r="K15">
            <v>5</v>
          </cell>
          <cell r="L15">
            <v>5</v>
          </cell>
          <cell r="M15">
            <v>5</v>
          </cell>
          <cell r="N15">
            <v>5</v>
          </cell>
          <cell r="O15" t="str">
            <v>distribution determination</v>
          </cell>
          <cell r="P15" t="str">
            <v>Level 6</v>
          </cell>
          <cell r="Q15" t="str">
            <v>400 King William Street</v>
          </cell>
          <cell r="R15" t="str">
            <v>ADELAIDE</v>
          </cell>
          <cell r="S15" t="str">
            <v>SA</v>
          </cell>
          <cell r="U15" t="str">
            <v>PO Box 6468</v>
          </cell>
          <cell r="V15" t="str">
            <v>Halifax Street</v>
          </cell>
          <cell r="W15" t="str">
            <v>ADELAIDE</v>
          </cell>
          <cell r="X15" t="str">
            <v>SA</v>
          </cell>
          <cell r="AC15" t="str">
            <v>NO</v>
          </cell>
          <cell r="AD15" t="str">
            <v>NO</v>
          </cell>
          <cell r="AE15" t="str">
            <v>NO</v>
          </cell>
          <cell r="AF15" t="str">
            <v>NO</v>
          </cell>
          <cell r="AG15" t="str">
            <v>NO</v>
          </cell>
          <cell r="AI15" t="str">
            <v>CBD</v>
          </cell>
          <cell r="AJ15" t="str">
            <v>Urban</v>
          </cell>
          <cell r="AK15" t="str">
            <v>Short rural</v>
          </cell>
          <cell r="AL15" t="str">
            <v>Long rural</v>
          </cell>
          <cell r="AN15" t="str">
            <v>NO</v>
          </cell>
        </row>
        <row r="16">
          <cell r="B16" t="str">
            <v>AGN (Victoria)</v>
          </cell>
          <cell r="C16" t="str">
            <v>Australian Gas Networks Limited (reporting data for Victoria)</v>
          </cell>
          <cell r="D16">
            <v>19078551685</v>
          </cell>
          <cell r="E16" t="str">
            <v>Vic</v>
          </cell>
          <cell r="F16" t="str">
            <v>Gas</v>
          </cell>
          <cell r="G16" t="str">
            <v>Distribution</v>
          </cell>
          <cell r="I16" t="str">
            <v>Calendar</v>
          </cell>
          <cell r="J16" t="str">
            <v>December</v>
          </cell>
          <cell r="K16">
            <v>5</v>
          </cell>
          <cell r="L16">
            <v>5</v>
          </cell>
          <cell r="M16">
            <v>5</v>
          </cell>
          <cell r="N16" t="str">
            <v>x</v>
          </cell>
          <cell r="P16" t="str">
            <v>Level 6</v>
          </cell>
          <cell r="Q16" t="str">
            <v>400 King William Street</v>
          </cell>
          <cell r="R16" t="str">
            <v>ADELAIDE</v>
          </cell>
          <cell r="S16" t="str">
            <v>SA</v>
          </cell>
          <cell r="U16" t="str">
            <v>PO Box 6468</v>
          </cell>
          <cell r="V16" t="str">
            <v>Halifax Street</v>
          </cell>
          <cell r="W16" t="str">
            <v>ADELAIDE</v>
          </cell>
          <cell r="X16" t="str">
            <v>SA</v>
          </cell>
          <cell r="AC16" t="str">
            <v>NO</v>
          </cell>
          <cell r="AD16" t="str">
            <v>NO</v>
          </cell>
          <cell r="AE16" t="str">
            <v>NO</v>
          </cell>
          <cell r="AF16" t="str">
            <v>NO</v>
          </cell>
          <cell r="AG16" t="str">
            <v>NO</v>
          </cell>
          <cell r="AI16" t="str">
            <v>CBD</v>
          </cell>
          <cell r="AJ16" t="str">
            <v>Urban</v>
          </cell>
          <cell r="AK16" t="str">
            <v>Short rural</v>
          </cell>
          <cell r="AL16" t="str">
            <v>Long rural</v>
          </cell>
          <cell r="AN16" t="str">
            <v>NO</v>
          </cell>
        </row>
        <row r="17">
          <cell r="B17" t="str">
            <v>Ausgrid</v>
          </cell>
          <cell r="C17" t="str">
            <v>Ausgrid</v>
          </cell>
          <cell r="D17">
            <v>67505337385</v>
          </cell>
          <cell r="E17" t="str">
            <v>NSW</v>
          </cell>
          <cell r="F17" t="str">
            <v>Electricity</v>
          </cell>
          <cell r="G17" t="str">
            <v>Distribution</v>
          </cell>
          <cell r="I17" t="str">
            <v>Financial</v>
          </cell>
          <cell r="J17" t="str">
            <v>June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 t="str">
            <v>2014-19 Distribution Determination</v>
          </cell>
          <cell r="P17" t="str">
            <v>570 George St</v>
          </cell>
          <cell r="R17" t="str">
            <v>SYDNEY</v>
          </cell>
          <cell r="S17" t="str">
            <v>NSW</v>
          </cell>
          <cell r="U17" t="str">
            <v>GPO Box 4009</v>
          </cell>
          <cell r="W17" t="str">
            <v>SYDNEY</v>
          </cell>
          <cell r="X17" t="str">
            <v>NSW</v>
          </cell>
          <cell r="AC17" t="str">
            <v>YES</v>
          </cell>
          <cell r="AD17" t="str">
            <v>YES</v>
          </cell>
          <cell r="AE17" t="str">
            <v>YES</v>
          </cell>
          <cell r="AF17" t="str">
            <v>YES</v>
          </cell>
          <cell r="AG17" t="str">
            <v>NO</v>
          </cell>
          <cell r="AI17" t="str">
            <v>CBD</v>
          </cell>
          <cell r="AJ17" t="str">
            <v>Urban</v>
          </cell>
          <cell r="AK17" t="str">
            <v>Short rural</v>
          </cell>
          <cell r="AL17" t="str">
            <v>Long rural</v>
          </cell>
          <cell r="AN17" t="str">
            <v>YES</v>
          </cell>
        </row>
        <row r="18">
          <cell r="B18" t="str">
            <v>Ausgrid (Tx Assets)</v>
          </cell>
          <cell r="C18" t="str">
            <v>Ausgrid (Tx Assets)</v>
          </cell>
          <cell r="D18">
            <v>67505337385</v>
          </cell>
          <cell r="E18" t="str">
            <v>NSW</v>
          </cell>
          <cell r="F18" t="str">
            <v>Electricity</v>
          </cell>
          <cell r="G18" t="str">
            <v>Distribution</v>
          </cell>
          <cell r="I18" t="str">
            <v>Financial</v>
          </cell>
          <cell r="J18" t="str">
            <v>June</v>
          </cell>
          <cell r="K18">
            <v>5</v>
          </cell>
          <cell r="L18">
            <v>5</v>
          </cell>
          <cell r="M18">
            <v>5</v>
          </cell>
          <cell r="N18">
            <v>5</v>
          </cell>
          <cell r="O18" t="str">
            <v>distribution determination</v>
          </cell>
          <cell r="P18" t="str">
            <v>570 George St</v>
          </cell>
          <cell r="R18" t="str">
            <v>SYDNEY</v>
          </cell>
          <cell r="S18" t="str">
            <v>NSW</v>
          </cell>
          <cell r="U18" t="str">
            <v>GPO Box 4009</v>
          </cell>
          <cell r="W18" t="str">
            <v>SYDNEY</v>
          </cell>
          <cell r="X18" t="str">
            <v>NSW</v>
          </cell>
          <cell r="AC18" t="str">
            <v>YES</v>
          </cell>
          <cell r="AD18" t="str">
            <v>YES</v>
          </cell>
          <cell r="AE18" t="str">
            <v>YES</v>
          </cell>
          <cell r="AF18" t="str">
            <v>YES</v>
          </cell>
          <cell r="AG18" t="str">
            <v>NO</v>
          </cell>
          <cell r="AI18" t="str">
            <v>CBD</v>
          </cell>
          <cell r="AJ18" t="str">
            <v>Urban</v>
          </cell>
          <cell r="AK18" t="str">
            <v>Short rural</v>
          </cell>
          <cell r="AL18" t="str">
            <v>Long rural</v>
          </cell>
          <cell r="AN18" t="str">
            <v>NO</v>
          </cell>
        </row>
        <row r="19">
          <cell r="B19" t="str">
            <v>AusNet (D)</v>
          </cell>
          <cell r="C19" t="str">
            <v>AusNet Electricity Services Pty Ltd</v>
          </cell>
          <cell r="D19">
            <v>91064651118</v>
          </cell>
          <cell r="E19" t="str">
            <v>Vic</v>
          </cell>
          <cell r="F19" t="str">
            <v>Electricity</v>
          </cell>
          <cell r="G19" t="str">
            <v>Distribution</v>
          </cell>
          <cell r="I19" t="str">
            <v>Calendar</v>
          </cell>
          <cell r="J19" t="str">
            <v>December</v>
          </cell>
          <cell r="K19">
            <v>5</v>
          </cell>
          <cell r="L19">
            <v>5</v>
          </cell>
          <cell r="M19">
            <v>5</v>
          </cell>
          <cell r="N19">
            <v>2</v>
          </cell>
          <cell r="O19" t="str">
            <v>2016-20 Distribution Determination</v>
          </cell>
          <cell r="P19" t="str">
            <v>Level 32</v>
          </cell>
          <cell r="Q19" t="str">
            <v>2 Southbank Boulevard</v>
          </cell>
          <cell r="R19" t="str">
            <v>SOUTHBANK</v>
          </cell>
          <cell r="S19" t="str">
            <v>Vic</v>
          </cell>
          <cell r="U19" t="str">
            <v>Locked Bag 14051</v>
          </cell>
          <cell r="W19" t="str">
            <v>MELBOURNE CITY MAIL CENTRE</v>
          </cell>
          <cell r="X19" t="str">
            <v>Vic</v>
          </cell>
          <cell r="AC19" t="str">
            <v>NO</v>
          </cell>
          <cell r="AD19" t="str">
            <v>YES</v>
          </cell>
          <cell r="AE19" t="str">
            <v>YES</v>
          </cell>
          <cell r="AF19" t="str">
            <v>YES</v>
          </cell>
          <cell r="AG19" t="str">
            <v>NO</v>
          </cell>
          <cell r="AI19" t="str">
            <v>CBD</v>
          </cell>
          <cell r="AJ19" t="str">
            <v>Urban</v>
          </cell>
          <cell r="AK19" t="str">
            <v>Short rural</v>
          </cell>
          <cell r="AL19" t="str">
            <v>Long rural</v>
          </cell>
          <cell r="AN19" t="str">
            <v>YES</v>
          </cell>
        </row>
        <row r="20">
          <cell r="B20" t="str">
            <v>AusNet (Gas)</v>
          </cell>
          <cell r="C20" t="str">
            <v>AusNet Gas Services</v>
          </cell>
          <cell r="D20" t="str">
            <v>086015036</v>
          </cell>
          <cell r="E20" t="str">
            <v>Vic</v>
          </cell>
          <cell r="F20" t="str">
            <v>Gas</v>
          </cell>
          <cell r="G20" t="str">
            <v>Distribution</v>
          </cell>
          <cell r="I20" t="str">
            <v>Calendar</v>
          </cell>
          <cell r="J20" t="str">
            <v>December</v>
          </cell>
          <cell r="K20">
            <v>5</v>
          </cell>
          <cell r="L20">
            <v>5</v>
          </cell>
          <cell r="M20">
            <v>5</v>
          </cell>
          <cell r="N20" t="str">
            <v>X</v>
          </cell>
          <cell r="P20" t="str">
            <v>Level 19, HSBC Building</v>
          </cell>
          <cell r="Q20" t="str">
            <v>580 George Street</v>
          </cell>
          <cell r="R20" t="str">
            <v>SYDNEY</v>
          </cell>
          <cell r="S20" t="str">
            <v>NSW</v>
          </cell>
          <cell r="U20" t="str">
            <v>PO Box R41</v>
          </cell>
          <cell r="W20" t="str">
            <v>ROYAL EXCHANGE</v>
          </cell>
          <cell r="X20" t="str">
            <v>NSW</v>
          </cell>
          <cell r="AC20" t="str">
            <v>NO</v>
          </cell>
          <cell r="AD20" t="str">
            <v>NO</v>
          </cell>
          <cell r="AE20" t="str">
            <v>NO</v>
          </cell>
          <cell r="AF20" t="str">
            <v>NO</v>
          </cell>
          <cell r="AG20" t="str">
            <v>NO</v>
          </cell>
          <cell r="AI20" t="str">
            <v>CBD</v>
          </cell>
          <cell r="AJ20" t="str">
            <v>Urban</v>
          </cell>
          <cell r="AK20" t="str">
            <v>Short rural</v>
          </cell>
          <cell r="AL20" t="str">
            <v>Long rural</v>
          </cell>
          <cell r="AN20" t="str">
            <v>NO</v>
          </cell>
        </row>
        <row r="21">
          <cell r="B21" t="str">
            <v>Australian Distribution Co.</v>
          </cell>
          <cell r="C21" t="str">
            <v>Australian Distribution Co.</v>
          </cell>
          <cell r="D21">
            <v>11222333444</v>
          </cell>
          <cell r="E21" t="str">
            <v>-</v>
          </cell>
          <cell r="F21" t="str">
            <v>Electricity</v>
          </cell>
          <cell r="G21" t="str">
            <v>Distribution</v>
          </cell>
          <cell r="I21" t="str">
            <v>Financial</v>
          </cell>
          <cell r="J21" t="str">
            <v>June</v>
          </cell>
          <cell r="K21">
            <v>5</v>
          </cell>
          <cell r="L21">
            <v>5</v>
          </cell>
          <cell r="M21">
            <v>5</v>
          </cell>
          <cell r="N21">
            <v>2</v>
          </cell>
          <cell r="O21" t="str">
            <v>distribution determination</v>
          </cell>
          <cell r="P21" t="str">
            <v>123 Straight Street</v>
          </cell>
          <cell r="R21" t="str">
            <v>SYDNEY</v>
          </cell>
          <cell r="S21" t="str">
            <v>NSW</v>
          </cell>
          <cell r="U21" t="str">
            <v>PO Box 123</v>
          </cell>
          <cell r="W21" t="str">
            <v>SYDNEY</v>
          </cell>
          <cell r="X21" t="str">
            <v>NSW</v>
          </cell>
          <cell r="AC21" t="str">
            <v>YES</v>
          </cell>
          <cell r="AD21" t="str">
            <v>YES</v>
          </cell>
          <cell r="AE21" t="str">
            <v>YES</v>
          </cell>
          <cell r="AF21" t="str">
            <v>YES</v>
          </cell>
          <cell r="AG21" t="str">
            <v>NO</v>
          </cell>
          <cell r="AI21" t="str">
            <v>CBD</v>
          </cell>
          <cell r="AJ21" t="str">
            <v>Urban</v>
          </cell>
          <cell r="AK21" t="str">
            <v>Short rural</v>
          </cell>
          <cell r="AL21" t="str">
            <v>Long rural</v>
          </cell>
          <cell r="AN21" t="str">
            <v>YES</v>
          </cell>
        </row>
        <row r="22">
          <cell r="B22" t="str">
            <v>Central Ranges Pipeline (D)</v>
          </cell>
          <cell r="C22" t="str">
            <v>Central Ranges Pipeline Pty Ltd</v>
          </cell>
          <cell r="D22">
            <v>108218355</v>
          </cell>
          <cell r="E22" t="str">
            <v>NSW</v>
          </cell>
          <cell r="F22" t="str">
            <v>Gas</v>
          </cell>
          <cell r="G22" t="str">
            <v>Distribution</v>
          </cell>
          <cell r="I22" t="str">
            <v>Financial</v>
          </cell>
          <cell r="J22" t="str">
            <v>June</v>
          </cell>
          <cell r="K22">
            <v>15</v>
          </cell>
          <cell r="L22">
            <v>5</v>
          </cell>
          <cell r="M22">
            <v>5</v>
          </cell>
          <cell r="N22">
            <v>5</v>
          </cell>
          <cell r="O22" t="str">
            <v>distribution determination</v>
          </cell>
          <cell r="P22" t="str">
            <v>Level 19</v>
          </cell>
          <cell r="Q22" t="str">
            <v>580 George Street</v>
          </cell>
          <cell r="R22" t="str">
            <v>SYDNEY</v>
          </cell>
          <cell r="S22" t="str">
            <v>NSW</v>
          </cell>
          <cell r="U22" t="str">
            <v>PO Box R41</v>
          </cell>
          <cell r="W22" t="str">
            <v>ROYAL EXCHANGE</v>
          </cell>
          <cell r="X22" t="str">
            <v>NSW</v>
          </cell>
          <cell r="AC22" t="str">
            <v>NO</v>
          </cell>
          <cell r="AD22" t="str">
            <v>NO</v>
          </cell>
          <cell r="AE22" t="str">
            <v>NO</v>
          </cell>
          <cell r="AF22" t="str">
            <v>NO</v>
          </cell>
          <cell r="AG22" t="str">
            <v>NO</v>
          </cell>
          <cell r="AI22" t="str">
            <v>CBD</v>
          </cell>
          <cell r="AJ22" t="str">
            <v>Urban</v>
          </cell>
          <cell r="AK22" t="str">
            <v>Short rural</v>
          </cell>
          <cell r="AL22" t="str">
            <v>Long rural</v>
          </cell>
          <cell r="AN22" t="str">
            <v>NO</v>
          </cell>
        </row>
        <row r="23">
          <cell r="B23" t="str">
            <v>CitiPower</v>
          </cell>
          <cell r="C23" t="str">
            <v>CitiPower</v>
          </cell>
          <cell r="D23">
            <v>76064651056</v>
          </cell>
          <cell r="E23" t="str">
            <v>Vic</v>
          </cell>
          <cell r="F23" t="str">
            <v>Electricity</v>
          </cell>
          <cell r="G23" t="str">
            <v>Distribution</v>
          </cell>
          <cell r="I23" t="str">
            <v>Calendar</v>
          </cell>
          <cell r="J23" t="str">
            <v>December</v>
          </cell>
          <cell r="K23">
            <v>5</v>
          </cell>
          <cell r="L23">
            <v>5</v>
          </cell>
          <cell r="M23">
            <v>5</v>
          </cell>
          <cell r="N23">
            <v>2</v>
          </cell>
          <cell r="O23" t="str">
            <v>2016-20 Distribution Determination</v>
          </cell>
          <cell r="P23" t="str">
            <v>40 Market Street</v>
          </cell>
          <cell r="R23" t="str">
            <v>MELBOURNE</v>
          </cell>
          <cell r="S23" t="str">
            <v>Vic</v>
          </cell>
          <cell r="U23" t="str">
            <v>Locked Bag 14090</v>
          </cell>
          <cell r="W23" t="str">
            <v>MELBOURNE</v>
          </cell>
          <cell r="X23" t="str">
            <v>Vic</v>
          </cell>
          <cell r="AC23" t="str">
            <v>YES</v>
          </cell>
          <cell r="AD23" t="str">
            <v>YES</v>
          </cell>
          <cell r="AE23" t="str">
            <v>NO</v>
          </cell>
          <cell r="AF23" t="str">
            <v>NO</v>
          </cell>
          <cell r="AG23" t="str">
            <v>NO</v>
          </cell>
          <cell r="AI23" t="str">
            <v>CBD</v>
          </cell>
          <cell r="AJ23" t="str">
            <v>Urban</v>
          </cell>
          <cell r="AK23" t="str">
            <v>Short rural</v>
          </cell>
          <cell r="AL23" t="str">
            <v>Long rural</v>
          </cell>
          <cell r="AN23" t="str">
            <v>YES</v>
          </cell>
        </row>
        <row r="24">
          <cell r="B24" t="str">
            <v>Endeavour Energy</v>
          </cell>
          <cell r="C24" t="str">
            <v>Endeavour Energy</v>
          </cell>
          <cell r="D24">
            <v>11247365823</v>
          </cell>
          <cell r="E24" t="str">
            <v>NSW</v>
          </cell>
          <cell r="F24" t="str">
            <v>Electricity</v>
          </cell>
          <cell r="G24" t="str">
            <v>Distribution</v>
          </cell>
          <cell r="I24" t="str">
            <v>Financial</v>
          </cell>
          <cell r="J24" t="str">
            <v>June</v>
          </cell>
          <cell r="K24">
            <v>5</v>
          </cell>
          <cell r="L24">
            <v>5</v>
          </cell>
          <cell r="M24">
            <v>5</v>
          </cell>
          <cell r="N24">
            <v>5</v>
          </cell>
          <cell r="O24" t="str">
            <v>2014-19 Distribution Determination</v>
          </cell>
          <cell r="P24" t="str">
            <v>51 Huntingwood Drive</v>
          </cell>
          <cell r="R24" t="str">
            <v>HUNTINGWOOD</v>
          </cell>
          <cell r="S24" t="str">
            <v>NSW</v>
          </cell>
          <cell r="U24" t="str">
            <v>PO Box 811</v>
          </cell>
          <cell r="W24" t="str">
            <v>SEVEN HILLS</v>
          </cell>
          <cell r="X24" t="str">
            <v>NSW</v>
          </cell>
          <cell r="AC24" t="str">
            <v>NO</v>
          </cell>
          <cell r="AD24" t="str">
            <v>YES</v>
          </cell>
          <cell r="AE24" t="str">
            <v>YES</v>
          </cell>
          <cell r="AF24" t="str">
            <v>YES</v>
          </cell>
          <cell r="AG24" t="str">
            <v>NO</v>
          </cell>
          <cell r="AI24" t="str">
            <v>CBD</v>
          </cell>
          <cell r="AJ24" t="str">
            <v>Urban</v>
          </cell>
          <cell r="AK24" t="str">
            <v>Short rural</v>
          </cell>
          <cell r="AL24" t="str">
            <v>Long rural</v>
          </cell>
          <cell r="AN24" t="str">
            <v>YES</v>
          </cell>
        </row>
        <row r="25">
          <cell r="B25" t="str">
            <v>Energex</v>
          </cell>
          <cell r="C25" t="str">
            <v>Energex</v>
          </cell>
          <cell r="D25">
            <v>40078849055</v>
          </cell>
          <cell r="E25" t="str">
            <v>Qld</v>
          </cell>
          <cell r="F25" t="str">
            <v>Electricity</v>
          </cell>
          <cell r="G25" t="str">
            <v>Distribution</v>
          </cell>
          <cell r="I25" t="str">
            <v>Financial</v>
          </cell>
          <cell r="J25" t="str">
            <v>June</v>
          </cell>
          <cell r="K25">
            <v>5</v>
          </cell>
          <cell r="L25">
            <v>5</v>
          </cell>
          <cell r="M25">
            <v>5</v>
          </cell>
          <cell r="N25">
            <v>5</v>
          </cell>
          <cell r="O25" t="str">
            <v>2015-20 Distribution Determination</v>
          </cell>
          <cell r="P25" t="str">
            <v>26 Reddacliff Street</v>
          </cell>
          <cell r="R25" t="str">
            <v>NEWSTEAD</v>
          </cell>
          <cell r="S25" t="str">
            <v>Qld</v>
          </cell>
          <cell r="U25" t="str">
            <v>26 Reddacliff Street</v>
          </cell>
          <cell r="W25" t="str">
            <v>NEWSTEAD</v>
          </cell>
          <cell r="X25" t="str">
            <v>QLD</v>
          </cell>
          <cell r="AC25" t="str">
            <v>YES</v>
          </cell>
          <cell r="AD25" t="str">
            <v>YES</v>
          </cell>
          <cell r="AE25" t="str">
            <v>YES</v>
          </cell>
          <cell r="AF25" t="str">
            <v>NO</v>
          </cell>
          <cell r="AG25" t="str">
            <v>NO</v>
          </cell>
          <cell r="AI25" t="str">
            <v>CBD</v>
          </cell>
          <cell r="AJ25" t="str">
            <v>Urban</v>
          </cell>
          <cell r="AK25" t="str">
            <v>Short rural</v>
          </cell>
          <cell r="AL25" t="str">
            <v>Long rural</v>
          </cell>
          <cell r="AN25" t="str">
            <v>YES</v>
          </cell>
        </row>
        <row r="26">
          <cell r="B26" t="str">
            <v>Ergon Energy</v>
          </cell>
          <cell r="C26" t="str">
            <v>Ergon Energy</v>
          </cell>
          <cell r="D26">
            <v>50087646062</v>
          </cell>
          <cell r="E26" t="str">
            <v>Qld</v>
          </cell>
          <cell r="F26" t="str">
            <v>Electricity</v>
          </cell>
          <cell r="G26" t="str">
            <v>Distribution</v>
          </cell>
          <cell r="I26" t="str">
            <v>Financial</v>
          </cell>
          <cell r="J26" t="str">
            <v>June</v>
          </cell>
          <cell r="K26">
            <v>5</v>
          </cell>
          <cell r="L26">
            <v>5</v>
          </cell>
          <cell r="M26">
            <v>5</v>
          </cell>
          <cell r="N26">
            <v>5</v>
          </cell>
          <cell r="O26" t="str">
            <v>2015-20 Distribution Determination</v>
          </cell>
          <cell r="P26" t="str">
            <v>22 Walker Street</v>
          </cell>
          <cell r="R26" t="str">
            <v>TOWNSVILLE</v>
          </cell>
          <cell r="S26" t="str">
            <v>Qld</v>
          </cell>
          <cell r="U26" t="str">
            <v>Po Box 264</v>
          </cell>
          <cell r="W26" t="str">
            <v>FORTITUDE VALLEY</v>
          </cell>
          <cell r="X26" t="str">
            <v>QLD</v>
          </cell>
          <cell r="AC26" t="str">
            <v>NO</v>
          </cell>
          <cell r="AD26" t="str">
            <v>YES</v>
          </cell>
          <cell r="AE26" t="str">
            <v>YES</v>
          </cell>
          <cell r="AF26" t="str">
            <v>YES</v>
          </cell>
          <cell r="AG26" t="str">
            <v>NO</v>
          </cell>
          <cell r="AI26" t="str">
            <v>CBD</v>
          </cell>
          <cell r="AJ26" t="str">
            <v>Urban</v>
          </cell>
          <cell r="AK26" t="str">
            <v>Short rural</v>
          </cell>
          <cell r="AL26" t="str">
            <v>Long rural</v>
          </cell>
          <cell r="AN26" t="str">
            <v>YES</v>
          </cell>
        </row>
        <row r="27">
          <cell r="B27" t="str">
            <v>Essential Energy</v>
          </cell>
          <cell r="C27" t="str">
            <v>Essential Energy</v>
          </cell>
          <cell r="D27">
            <v>37428185226</v>
          </cell>
          <cell r="E27" t="str">
            <v>NSW</v>
          </cell>
          <cell r="F27" t="str">
            <v>Electricity</v>
          </cell>
          <cell r="G27" t="str">
            <v>Distribution</v>
          </cell>
          <cell r="I27" t="str">
            <v>Financial</v>
          </cell>
          <cell r="J27" t="str">
            <v>June</v>
          </cell>
          <cell r="K27">
            <v>5</v>
          </cell>
          <cell r="L27">
            <v>5</v>
          </cell>
          <cell r="M27">
            <v>5</v>
          </cell>
          <cell r="N27">
            <v>5</v>
          </cell>
          <cell r="O27" t="str">
            <v>2014-19 Distribution Determination</v>
          </cell>
          <cell r="P27" t="str">
            <v>8 Buller Street</v>
          </cell>
          <cell r="R27" t="str">
            <v>PORT MACQUARIE</v>
          </cell>
          <cell r="S27" t="str">
            <v>NSW</v>
          </cell>
          <cell r="U27" t="str">
            <v>PO Box 5730</v>
          </cell>
          <cell r="W27" t="str">
            <v>PORT MACQUARIE</v>
          </cell>
          <cell r="X27" t="str">
            <v>NSW</v>
          </cell>
          <cell r="AC27" t="str">
            <v>NO</v>
          </cell>
          <cell r="AD27" t="str">
            <v>NO</v>
          </cell>
          <cell r="AE27" t="str">
            <v>YES</v>
          </cell>
          <cell r="AF27" t="str">
            <v>YES</v>
          </cell>
          <cell r="AG27" t="str">
            <v>NO</v>
          </cell>
          <cell r="AI27" t="str">
            <v>CBD</v>
          </cell>
          <cell r="AJ27" t="str">
            <v>Urban</v>
          </cell>
          <cell r="AK27" t="str">
            <v>Short rural</v>
          </cell>
          <cell r="AL27" t="str">
            <v>Long rural</v>
          </cell>
          <cell r="AN27" t="str">
            <v>YES</v>
          </cell>
        </row>
        <row r="28">
          <cell r="B28" t="str">
            <v>Evoenergy</v>
          </cell>
          <cell r="C28" t="str">
            <v>Evoenergy</v>
          </cell>
          <cell r="D28">
            <v>76670568688</v>
          </cell>
          <cell r="E28" t="str">
            <v>ACT</v>
          </cell>
          <cell r="F28" t="str">
            <v>Electricity</v>
          </cell>
          <cell r="G28" t="str">
            <v>Distribution</v>
          </cell>
          <cell r="I28" t="str">
            <v>Financial</v>
          </cell>
          <cell r="J28" t="str">
            <v>June</v>
          </cell>
          <cell r="K28">
            <v>5</v>
          </cell>
          <cell r="L28">
            <v>5</v>
          </cell>
          <cell r="M28">
            <v>5</v>
          </cell>
          <cell r="N28">
            <v>5</v>
          </cell>
          <cell r="O28" t="str">
            <v>2014-19 Distribution Determination</v>
          </cell>
          <cell r="P28" t="str">
            <v>40 Bunda Street</v>
          </cell>
          <cell r="R28" t="str">
            <v>CANBERRA</v>
          </cell>
          <cell r="S28" t="str">
            <v>ACT</v>
          </cell>
          <cell r="U28" t="str">
            <v>GPO BOX 366</v>
          </cell>
          <cell r="W28" t="str">
            <v>CANBERRA</v>
          </cell>
          <cell r="X28" t="str">
            <v>ACT</v>
          </cell>
          <cell r="AC28" t="str">
            <v>NO</v>
          </cell>
          <cell r="AD28" t="str">
            <v>YES</v>
          </cell>
          <cell r="AE28" t="str">
            <v>YES</v>
          </cell>
          <cell r="AF28" t="str">
            <v>NO</v>
          </cell>
          <cell r="AG28" t="str">
            <v>NO</v>
          </cell>
          <cell r="AI28" t="str">
            <v>CBD</v>
          </cell>
          <cell r="AJ28" t="str">
            <v>Urban</v>
          </cell>
          <cell r="AK28" t="str">
            <v>Short rural</v>
          </cell>
          <cell r="AL28" t="str">
            <v>Long rural</v>
          </cell>
          <cell r="AN28" t="str">
            <v>YES</v>
          </cell>
        </row>
        <row r="29">
          <cell r="B29" t="str">
            <v>Evoenergy (Tx Assets)</v>
          </cell>
          <cell r="C29" t="str">
            <v>Evoenergy (Tx Assets)</v>
          </cell>
          <cell r="D29">
            <v>76670568688</v>
          </cell>
          <cell r="E29" t="str">
            <v>ACT</v>
          </cell>
          <cell r="F29" t="str">
            <v>Electricity</v>
          </cell>
          <cell r="G29" t="str">
            <v>Distribution</v>
          </cell>
          <cell r="I29" t="str">
            <v>Financial</v>
          </cell>
          <cell r="J29" t="str">
            <v>June</v>
          </cell>
          <cell r="K29">
            <v>5</v>
          </cell>
          <cell r="L29">
            <v>5</v>
          </cell>
          <cell r="M29">
            <v>5</v>
          </cell>
          <cell r="N29">
            <v>5</v>
          </cell>
          <cell r="O29" t="str">
            <v>distribution determination</v>
          </cell>
          <cell r="P29" t="str">
            <v>40 Bunda Street</v>
          </cell>
          <cell r="R29" t="str">
            <v>CANBERRA</v>
          </cell>
          <cell r="S29" t="str">
            <v>ACT</v>
          </cell>
          <cell r="U29" t="str">
            <v>GPO BOX 366</v>
          </cell>
          <cell r="W29" t="str">
            <v>CANBERRA</v>
          </cell>
          <cell r="X29" t="str">
            <v>ACT</v>
          </cell>
          <cell r="AC29" t="str">
            <v>NO</v>
          </cell>
          <cell r="AD29" t="str">
            <v>YES</v>
          </cell>
          <cell r="AE29" t="str">
            <v>YES</v>
          </cell>
          <cell r="AF29" t="str">
            <v>NO</v>
          </cell>
          <cell r="AG29" t="str">
            <v>NO</v>
          </cell>
          <cell r="AI29" t="str">
            <v>CBD</v>
          </cell>
          <cell r="AJ29" t="str">
            <v>Urban</v>
          </cell>
          <cell r="AK29" t="str">
            <v>Short rural</v>
          </cell>
          <cell r="AL29" t="str">
            <v>Long rural</v>
          </cell>
          <cell r="AN29" t="str">
            <v>NO</v>
          </cell>
        </row>
        <row r="30">
          <cell r="B30" t="str">
            <v>Evoenergy Gas</v>
          </cell>
          <cell r="C30" t="str">
            <v>Evoenergy Gas</v>
          </cell>
          <cell r="D30">
            <v>76670568688</v>
          </cell>
          <cell r="E30" t="str">
            <v>ACT</v>
          </cell>
          <cell r="F30" t="str">
            <v>Gas</v>
          </cell>
          <cell r="G30" t="str">
            <v>Distribution</v>
          </cell>
          <cell r="I30" t="str">
            <v>Financial</v>
          </cell>
          <cell r="J30" t="str">
            <v>June</v>
          </cell>
          <cell r="K30">
            <v>5</v>
          </cell>
          <cell r="L30">
            <v>5</v>
          </cell>
          <cell r="M30">
            <v>5</v>
          </cell>
          <cell r="N30" t="str">
            <v>x</v>
          </cell>
          <cell r="P30" t="str">
            <v>40 Bunda Street</v>
          </cell>
          <cell r="R30" t="str">
            <v>CANBERRA</v>
          </cell>
          <cell r="S30" t="str">
            <v>ACT</v>
          </cell>
          <cell r="U30" t="str">
            <v>GPO BOX 366</v>
          </cell>
          <cell r="W30" t="str">
            <v>CANBERRA</v>
          </cell>
          <cell r="X30" t="str">
            <v>ACT</v>
          </cell>
          <cell r="AC30" t="str">
            <v>NO</v>
          </cell>
          <cell r="AD30" t="str">
            <v>NO</v>
          </cell>
          <cell r="AE30" t="str">
            <v>NO</v>
          </cell>
          <cell r="AF30" t="str">
            <v>NO</v>
          </cell>
          <cell r="AG30" t="str">
            <v>NO</v>
          </cell>
          <cell r="AI30" t="str">
            <v>CBD</v>
          </cell>
          <cell r="AJ30" t="str">
            <v>Urban</v>
          </cell>
          <cell r="AK30" t="str">
            <v>Short rural</v>
          </cell>
          <cell r="AL30" t="str">
            <v>Long rural</v>
          </cell>
          <cell r="AN30" t="str">
            <v>NO</v>
          </cell>
        </row>
        <row r="31">
          <cell r="B31" t="str">
            <v>Jemena Electricity</v>
          </cell>
          <cell r="C31" t="str">
            <v>Jemena Electricity</v>
          </cell>
          <cell r="D31">
            <v>82064651083</v>
          </cell>
          <cell r="E31" t="str">
            <v>Vic</v>
          </cell>
          <cell r="F31" t="str">
            <v>Electricity</v>
          </cell>
          <cell r="G31" t="str">
            <v>Distribution</v>
          </cell>
          <cell r="I31" t="str">
            <v>Calendar</v>
          </cell>
          <cell r="J31" t="str">
            <v>December</v>
          </cell>
          <cell r="K31">
            <v>5</v>
          </cell>
          <cell r="L31">
            <v>5</v>
          </cell>
          <cell r="M31">
            <v>5</v>
          </cell>
          <cell r="N31">
            <v>2</v>
          </cell>
          <cell r="O31" t="str">
            <v>2016-20 Distribution Determination</v>
          </cell>
          <cell r="P31" t="str">
            <v>Level 16</v>
          </cell>
          <cell r="Q31" t="str">
            <v>567 Collins Street</v>
          </cell>
          <cell r="R31" t="str">
            <v>MELBOURNE</v>
          </cell>
          <cell r="S31" t="str">
            <v>Vic</v>
          </cell>
          <cell r="U31" t="str">
            <v>PO Box 16182</v>
          </cell>
          <cell r="W31" t="str">
            <v>MELBOURNE</v>
          </cell>
          <cell r="X31" t="str">
            <v>Vic</v>
          </cell>
          <cell r="AC31" t="str">
            <v>NO</v>
          </cell>
          <cell r="AD31" t="str">
            <v>YES</v>
          </cell>
          <cell r="AE31" t="str">
            <v>YES</v>
          </cell>
          <cell r="AF31" t="str">
            <v>NO</v>
          </cell>
          <cell r="AG31" t="str">
            <v>NO</v>
          </cell>
          <cell r="AI31" t="str">
            <v>CBD</v>
          </cell>
          <cell r="AJ31" t="str">
            <v>Urban</v>
          </cell>
          <cell r="AK31" t="str">
            <v>Short rural</v>
          </cell>
          <cell r="AL31" t="str">
            <v>Long rural</v>
          </cell>
          <cell r="AN31" t="str">
            <v>YES</v>
          </cell>
        </row>
        <row r="32">
          <cell r="B32" t="str">
            <v>JGN</v>
          </cell>
          <cell r="C32" t="str">
            <v>Jemena Gas Networks (NSW) Ltd</v>
          </cell>
          <cell r="D32" t="str">
            <v>003 004 322</v>
          </cell>
          <cell r="E32" t="str">
            <v>NSW</v>
          </cell>
          <cell r="F32" t="str">
            <v>Gas</v>
          </cell>
          <cell r="G32" t="str">
            <v>Distribution</v>
          </cell>
          <cell r="I32" t="str">
            <v>Financial</v>
          </cell>
          <cell r="J32" t="str">
            <v>June</v>
          </cell>
          <cell r="K32">
            <v>5</v>
          </cell>
          <cell r="L32">
            <v>5</v>
          </cell>
          <cell r="M32">
            <v>5</v>
          </cell>
          <cell r="AC32" t="str">
            <v>NO</v>
          </cell>
          <cell r="AD32" t="str">
            <v>NO</v>
          </cell>
          <cell r="AE32" t="str">
            <v>NO</v>
          </cell>
          <cell r="AF32" t="str">
            <v>NO</v>
          </cell>
          <cell r="AG32" t="str">
            <v>NO</v>
          </cell>
          <cell r="AI32" t="str">
            <v>CBD</v>
          </cell>
          <cell r="AJ32" t="str">
            <v>Urban</v>
          </cell>
          <cell r="AK32" t="str">
            <v>Short rural</v>
          </cell>
          <cell r="AL32" t="str">
            <v>Long rural</v>
          </cell>
          <cell r="AN32" t="str">
            <v>NO</v>
          </cell>
        </row>
        <row r="33">
          <cell r="B33" t="str">
            <v>Multinet Gas</v>
          </cell>
          <cell r="C33" t="str">
            <v>Multinet Gas (DB No.1) Pty Ltd (ACN 086 026 986), Multinet Gas (DB No.2) Pty Ltd (ACN 086 230 122)</v>
          </cell>
          <cell r="D33" t="str">
            <v>086026986</v>
          </cell>
          <cell r="E33" t="str">
            <v>Vic</v>
          </cell>
          <cell r="F33" t="str">
            <v>Gas</v>
          </cell>
          <cell r="G33" t="str">
            <v>Distribution</v>
          </cell>
          <cell r="I33" t="str">
            <v>Calendar</v>
          </cell>
          <cell r="J33" t="str">
            <v>December</v>
          </cell>
          <cell r="K33">
            <v>5</v>
          </cell>
          <cell r="L33">
            <v>5</v>
          </cell>
          <cell r="M33">
            <v>5</v>
          </cell>
          <cell r="N33" t="str">
            <v>x</v>
          </cell>
          <cell r="P33" t="str">
            <v>43-45 Centreway</v>
          </cell>
          <cell r="R33" t="str">
            <v>MT WAVERLEY</v>
          </cell>
          <cell r="S33" t="str">
            <v>Vic</v>
          </cell>
          <cell r="AC33" t="str">
            <v>NO</v>
          </cell>
          <cell r="AD33" t="str">
            <v>NO</v>
          </cell>
          <cell r="AE33" t="str">
            <v>NO</v>
          </cell>
          <cell r="AF33" t="str">
            <v>NO</v>
          </cell>
          <cell r="AG33" t="str">
            <v>NO</v>
          </cell>
          <cell r="AI33" t="str">
            <v>CBD</v>
          </cell>
          <cell r="AJ33" t="str">
            <v>Urban</v>
          </cell>
          <cell r="AK33" t="str">
            <v>Short rural</v>
          </cell>
          <cell r="AL33" t="str">
            <v>Long rural</v>
          </cell>
          <cell r="AN33" t="str">
            <v>NO</v>
          </cell>
        </row>
        <row r="34">
          <cell r="B34" t="str">
            <v>Power and Water</v>
          </cell>
          <cell r="C34" t="str">
            <v>Power and Water Corporation</v>
          </cell>
          <cell r="D34">
            <v>15947352360</v>
          </cell>
          <cell r="E34" t="str">
            <v>NT</v>
          </cell>
          <cell r="F34" t="str">
            <v>Electricity</v>
          </cell>
          <cell r="G34" t="str">
            <v>Distribution</v>
          </cell>
          <cell r="I34" t="str">
            <v>Financial</v>
          </cell>
          <cell r="J34" t="str">
            <v>June</v>
          </cell>
          <cell r="K34">
            <v>5</v>
          </cell>
          <cell r="L34">
            <v>5</v>
          </cell>
          <cell r="M34">
            <v>5</v>
          </cell>
          <cell r="N34" t="str">
            <v>x</v>
          </cell>
          <cell r="O34" t="str">
            <v>distribution determination</v>
          </cell>
          <cell r="P34" t="str">
            <v>GPO Box 1921</v>
          </cell>
          <cell r="R34" t="str">
            <v>DARWIN</v>
          </cell>
          <cell r="S34" t="str">
            <v>NT</v>
          </cell>
          <cell r="U34" t="str">
            <v>GPO Box 1921</v>
          </cell>
          <cell r="W34" t="str">
            <v>DARWIN</v>
          </cell>
          <cell r="X34" t="str">
            <v>NT</v>
          </cell>
          <cell r="AC34" t="str">
            <v>YES</v>
          </cell>
          <cell r="AD34" t="str">
            <v>YES</v>
          </cell>
          <cell r="AE34" t="str">
            <v>YES</v>
          </cell>
          <cell r="AF34" t="str">
            <v>YES</v>
          </cell>
          <cell r="AG34" t="str">
            <v>NO</v>
          </cell>
          <cell r="AI34" t="str">
            <v>CBD</v>
          </cell>
          <cell r="AJ34" t="str">
            <v>Urban</v>
          </cell>
          <cell r="AK34" t="str">
            <v>Short rural</v>
          </cell>
          <cell r="AL34" t="str">
            <v>Long rural</v>
          </cell>
          <cell r="AN34" t="str">
            <v>NO</v>
          </cell>
        </row>
        <row r="35">
          <cell r="B35" t="str">
            <v>Powercor Australia</v>
          </cell>
          <cell r="C35" t="str">
            <v>Powercor Australia</v>
          </cell>
          <cell r="D35">
            <v>89064651109</v>
          </cell>
          <cell r="E35" t="str">
            <v>Vic</v>
          </cell>
          <cell r="F35" t="str">
            <v>Electricity</v>
          </cell>
          <cell r="G35" t="str">
            <v>Distribution</v>
          </cell>
          <cell r="I35" t="str">
            <v>Calendar</v>
          </cell>
          <cell r="J35" t="str">
            <v>December</v>
          </cell>
          <cell r="K35">
            <v>5</v>
          </cell>
          <cell r="L35">
            <v>5</v>
          </cell>
          <cell r="M35">
            <v>5</v>
          </cell>
          <cell r="N35">
            <v>2</v>
          </cell>
          <cell r="O35" t="str">
            <v>2016-20 Distribution Determination</v>
          </cell>
          <cell r="P35" t="str">
            <v>40 Market Street</v>
          </cell>
          <cell r="R35" t="str">
            <v>MELBOURNE</v>
          </cell>
          <cell r="S35" t="str">
            <v>Vic</v>
          </cell>
          <cell r="U35" t="str">
            <v>Locked bag 14090</v>
          </cell>
          <cell r="W35" t="str">
            <v>MELBOURNE</v>
          </cell>
          <cell r="X35" t="str">
            <v>Vic</v>
          </cell>
          <cell r="AC35" t="str">
            <v>NO</v>
          </cell>
          <cell r="AD35" t="str">
            <v>NO</v>
          </cell>
          <cell r="AE35" t="str">
            <v>YES</v>
          </cell>
          <cell r="AF35" t="str">
            <v>YES</v>
          </cell>
          <cell r="AG35" t="str">
            <v>NO</v>
          </cell>
          <cell r="AI35" t="str">
            <v>CBD</v>
          </cell>
          <cell r="AJ35" t="str">
            <v>Urban</v>
          </cell>
          <cell r="AK35" t="str">
            <v>Short rural</v>
          </cell>
          <cell r="AL35" t="str">
            <v>Long rural</v>
          </cell>
          <cell r="AN35" t="str">
            <v>YES</v>
          </cell>
        </row>
        <row r="36">
          <cell r="B36" t="str">
            <v>SA Power Networks</v>
          </cell>
          <cell r="C36" t="str">
            <v>SA Power Networks</v>
          </cell>
          <cell r="D36">
            <v>13332330749</v>
          </cell>
          <cell r="E36" t="str">
            <v>SA</v>
          </cell>
          <cell r="F36" t="str">
            <v>Electricity</v>
          </cell>
          <cell r="G36" t="str">
            <v>Distribution</v>
          </cell>
          <cell r="I36" t="str">
            <v>Financial</v>
          </cell>
          <cell r="J36" t="str">
            <v>June</v>
          </cell>
          <cell r="K36">
            <v>5</v>
          </cell>
          <cell r="L36">
            <v>5</v>
          </cell>
          <cell r="M36">
            <v>5</v>
          </cell>
          <cell r="N36">
            <v>5</v>
          </cell>
          <cell r="O36" t="str">
            <v>2015-20 Distribution Determination</v>
          </cell>
          <cell r="P36" t="str">
            <v>1 Anzac Highway</v>
          </cell>
          <cell r="R36" t="str">
            <v>KESWICK</v>
          </cell>
          <cell r="S36" t="str">
            <v>SA</v>
          </cell>
          <cell r="U36" t="str">
            <v>GPO Box 77</v>
          </cell>
          <cell r="W36" t="str">
            <v>ADELAIDE</v>
          </cell>
          <cell r="X36" t="str">
            <v>SA</v>
          </cell>
          <cell r="AC36" t="str">
            <v>NO</v>
          </cell>
          <cell r="AD36" t="str">
            <v>NO</v>
          </cell>
          <cell r="AE36" t="str">
            <v>YES</v>
          </cell>
          <cell r="AF36" t="str">
            <v>YES</v>
          </cell>
          <cell r="AG36" t="str">
            <v>NO</v>
          </cell>
          <cell r="AI36" t="str">
            <v>CBD</v>
          </cell>
          <cell r="AJ36" t="str">
            <v>Urban</v>
          </cell>
          <cell r="AK36" t="str">
            <v>Short rural</v>
          </cell>
          <cell r="AL36" t="str">
            <v>Long rural</v>
          </cell>
          <cell r="AN36" t="str">
            <v>NO</v>
          </cell>
        </row>
        <row r="37">
          <cell r="B37" t="str">
            <v>TasNetworks (D)</v>
          </cell>
          <cell r="C37" t="str">
            <v>TasNetworks (D)</v>
          </cell>
          <cell r="D37">
            <v>24167357299</v>
          </cell>
          <cell r="E37" t="str">
            <v>Tas</v>
          </cell>
          <cell r="F37" t="str">
            <v>Electricity</v>
          </cell>
          <cell r="G37" t="str">
            <v>Distribution</v>
          </cell>
          <cell r="I37" t="str">
            <v>Financial</v>
          </cell>
          <cell r="J37" t="str">
            <v>June</v>
          </cell>
          <cell r="K37">
            <v>5</v>
          </cell>
          <cell r="L37">
            <v>5</v>
          </cell>
          <cell r="M37">
            <v>5</v>
          </cell>
          <cell r="N37">
            <v>5</v>
          </cell>
          <cell r="O37" t="str">
            <v>distribution determination</v>
          </cell>
          <cell r="P37" t="str">
            <v>1-7 Maria Street</v>
          </cell>
          <cell r="R37" t="str">
            <v>LENAH VALLEY</v>
          </cell>
          <cell r="S37" t="str">
            <v>Tas</v>
          </cell>
          <cell r="U37" t="str">
            <v>PO Box 606</v>
          </cell>
          <cell r="W37" t="str">
            <v>MOONAH</v>
          </cell>
          <cell r="X37" t="str">
            <v>Tas</v>
          </cell>
          <cell r="AC37" t="str">
            <v>YES</v>
          </cell>
          <cell r="AD37" t="str">
            <v>YES</v>
          </cell>
          <cell r="AE37" t="str">
            <v>YES</v>
          </cell>
          <cell r="AF37" t="str">
            <v>YES</v>
          </cell>
          <cell r="AG37" t="str">
            <v>YES</v>
          </cell>
          <cell r="AI37" t="str">
            <v>Critical Infrastructure</v>
          </cell>
          <cell r="AJ37" t="str">
            <v>High density commercial</v>
          </cell>
          <cell r="AK37" t="str">
            <v>Urban</v>
          </cell>
          <cell r="AL37" t="str">
            <v>High density rural</v>
          </cell>
          <cell r="AM37" t="str">
            <v>Low density rural</v>
          </cell>
          <cell r="AN37" t="str">
            <v>YES</v>
          </cell>
        </row>
        <row r="38">
          <cell r="B38" t="str">
            <v>United Energy</v>
          </cell>
          <cell r="C38" t="str">
            <v>United Energy</v>
          </cell>
          <cell r="D38">
            <v>70064651029</v>
          </cell>
          <cell r="E38" t="str">
            <v>Vic</v>
          </cell>
          <cell r="F38" t="str">
            <v>Electricity</v>
          </cell>
          <cell r="G38" t="str">
            <v>Distribution</v>
          </cell>
          <cell r="I38" t="str">
            <v>Calendar</v>
          </cell>
          <cell r="J38" t="str">
            <v>December</v>
          </cell>
          <cell r="K38">
            <v>5</v>
          </cell>
          <cell r="L38">
            <v>5</v>
          </cell>
          <cell r="M38">
            <v>5</v>
          </cell>
          <cell r="N38">
            <v>2</v>
          </cell>
          <cell r="O38" t="str">
            <v>2016-20 Distribution Determination</v>
          </cell>
          <cell r="P38" t="str">
            <v>43-45 Centreway</v>
          </cell>
          <cell r="R38" t="str">
            <v>MOUNT WAVERLEY</v>
          </cell>
          <cell r="S38" t="str">
            <v>Vic</v>
          </cell>
          <cell r="U38" t="str">
            <v>PO Box 449</v>
          </cell>
          <cell r="W38" t="str">
            <v>MOUNT WAVERLEY</v>
          </cell>
          <cell r="X38" t="str">
            <v>Vic</v>
          </cell>
          <cell r="AC38" t="str">
            <v>NO</v>
          </cell>
          <cell r="AD38" t="str">
            <v>NO</v>
          </cell>
          <cell r="AE38" t="str">
            <v>YES</v>
          </cell>
          <cell r="AF38" t="str">
            <v>NO</v>
          </cell>
          <cell r="AG38" t="str">
            <v>NO</v>
          </cell>
          <cell r="AI38" t="str">
            <v>CBD</v>
          </cell>
          <cell r="AJ38" t="str">
            <v>Urban</v>
          </cell>
          <cell r="AK38" t="str">
            <v>Short rural</v>
          </cell>
          <cell r="AL38" t="str">
            <v>Long rural</v>
          </cell>
          <cell r="AN38" t="str">
            <v>YES</v>
          </cell>
        </row>
        <row r="45">
          <cell r="B45" t="str">
            <v>ARR</v>
          </cell>
          <cell r="D45" t="str">
            <v>ANNUAL REPORTING</v>
          </cell>
          <cell r="E45">
            <v>1</v>
          </cell>
        </row>
        <row r="46">
          <cell r="B46" t="str">
            <v>CA</v>
          </cell>
          <cell r="D46" t="str">
            <v>CATEGORY ANALYSIS</v>
          </cell>
          <cell r="E46">
            <v>1</v>
          </cell>
        </row>
        <row r="47">
          <cell r="B47" t="str">
            <v>CESS</v>
          </cell>
          <cell r="D47" t="str">
            <v>CAPITLAL EXPENDITURE SHARING SCHEMING</v>
          </cell>
          <cell r="E47">
            <v>5</v>
          </cell>
        </row>
        <row r="48">
          <cell r="B48" t="str">
            <v>CPI</v>
          </cell>
          <cell r="D48" t="str">
            <v>CPI</v>
          </cell>
          <cell r="E48">
            <v>5</v>
          </cell>
        </row>
        <row r="49">
          <cell r="B49" t="str">
            <v>EB</v>
          </cell>
          <cell r="D49" t="str">
            <v>ECONOMIC BENCHMARKING</v>
          </cell>
          <cell r="E49">
            <v>1</v>
          </cell>
        </row>
        <row r="50">
          <cell r="B50" t="str">
            <v>Pricing</v>
          </cell>
          <cell r="D50" t="str">
            <v>PRICING PROPOSAL</v>
          </cell>
          <cell r="E50">
            <v>5</v>
          </cell>
        </row>
        <row r="51">
          <cell r="B51" t="str">
            <v>PTRM</v>
          </cell>
          <cell r="D51" t="str">
            <v>POST TAX REVENUE MODEL</v>
          </cell>
          <cell r="E51">
            <v>5</v>
          </cell>
        </row>
        <row r="52">
          <cell r="B52" t="str">
            <v>Reset</v>
          </cell>
          <cell r="D52" t="str">
            <v>REGULATORY REPORTING STATEMENT</v>
          </cell>
          <cell r="E52">
            <v>5</v>
          </cell>
        </row>
        <row r="53">
          <cell r="B53" t="str">
            <v>RFM</v>
          </cell>
          <cell r="D53" t="str">
            <v>ROLL FORWARD MODEL</v>
          </cell>
          <cell r="E53">
            <v>5</v>
          </cell>
        </row>
        <row r="54">
          <cell r="B54" t="str">
            <v>WACC</v>
          </cell>
          <cell r="D54" t="str">
            <v>WEIGHTED AVERAGE COST OF CAPITAL</v>
          </cell>
          <cell r="E54">
            <v>1</v>
          </cell>
        </row>
        <row r="59">
          <cell r="E59" t="e">
            <v>#N/A</v>
          </cell>
          <cell r="G59" t="e">
            <v>#N/A</v>
          </cell>
        </row>
        <row r="60">
          <cell r="E60" t="e">
            <v>#N/A</v>
          </cell>
          <cell r="G60" t="e">
            <v>#N/A</v>
          </cell>
          <cell r="I60" t="e">
            <v>#N/A</v>
          </cell>
        </row>
        <row r="61">
          <cell r="E61" t="e">
            <v>#N/A</v>
          </cell>
          <cell r="G61" t="e">
            <v>#N/A</v>
          </cell>
          <cell r="I61" t="e">
            <v>#N/A</v>
          </cell>
        </row>
        <row r="62">
          <cell r="E62" t="e">
            <v>#N/A</v>
          </cell>
          <cell r="G62" t="e">
            <v>#N/A</v>
          </cell>
          <cell r="I62" t="e">
            <v>#N/A</v>
          </cell>
        </row>
        <row r="63">
          <cell r="E63" t="e">
            <v>#N/A</v>
          </cell>
          <cell r="G63" t="e">
            <v>#N/A</v>
          </cell>
          <cell r="I63" t="e">
            <v>#N/A</v>
          </cell>
        </row>
        <row r="64">
          <cell r="E64" t="e">
            <v>#N/A</v>
          </cell>
          <cell r="G64" t="e">
            <v>#N/A</v>
          </cell>
          <cell r="I64" t="e">
            <v>#N/A</v>
          </cell>
        </row>
        <row r="65">
          <cell r="E65" t="e">
            <v>#N/A</v>
          </cell>
          <cell r="G65" t="e">
            <v>#N/A</v>
          </cell>
          <cell r="I65" t="e">
            <v>#N/A</v>
          </cell>
        </row>
        <row r="66">
          <cell r="E66" t="e">
            <v>#N/A</v>
          </cell>
          <cell r="G66" t="e">
            <v>#N/A</v>
          </cell>
          <cell r="I66" t="e">
            <v>#N/A</v>
          </cell>
        </row>
        <row r="67">
          <cell r="E67" t="e">
            <v>#N/A</v>
          </cell>
          <cell r="G67" t="e">
            <v>#N/A</v>
          </cell>
          <cell r="I67" t="e">
            <v>#N/A</v>
          </cell>
        </row>
        <row r="68">
          <cell r="E68" t="e">
            <v>#N/A</v>
          </cell>
          <cell r="G68" t="e">
            <v>#N/A</v>
          </cell>
          <cell r="I68" t="e">
            <v>#N/A</v>
          </cell>
        </row>
        <row r="69">
          <cell r="E69" t="e">
            <v>#N/A</v>
          </cell>
          <cell r="G69" t="e">
            <v>#N/A</v>
          </cell>
          <cell r="I69" t="e">
            <v>#N/A</v>
          </cell>
        </row>
        <row r="70">
          <cell r="E70" t="e">
            <v>#N/A</v>
          </cell>
          <cell r="G70" t="e">
            <v>#N/A</v>
          </cell>
          <cell r="I70" t="e">
            <v>#N/A</v>
          </cell>
        </row>
        <row r="71">
          <cell r="E71" t="e">
            <v>#N/A</v>
          </cell>
          <cell r="G71" t="e">
            <v>#N/A</v>
          </cell>
          <cell r="I71" t="e">
            <v>#N/A</v>
          </cell>
        </row>
        <row r="72">
          <cell r="E72" t="e">
            <v>#N/A</v>
          </cell>
          <cell r="G72" t="e">
            <v>#N/A</v>
          </cell>
          <cell r="I72" t="e">
            <v>#N/A</v>
          </cell>
        </row>
        <row r="73">
          <cell r="E73" t="e">
            <v>#N/A</v>
          </cell>
          <cell r="G73" t="e">
            <v>#N/A</v>
          </cell>
          <cell r="I73" t="e">
            <v>#N/A</v>
          </cell>
        </row>
      </sheetData>
      <sheetData sheetId="2">
        <row r="10">
          <cell r="C10" t="str">
            <v>PTRM</v>
          </cell>
        </row>
        <row r="13">
          <cell r="C13" t="str">
            <v>Public</v>
          </cell>
        </row>
        <row r="20">
          <cell r="C20" t="str">
            <v>Distribution</v>
          </cell>
        </row>
        <row r="22">
          <cell r="C22" t="str">
            <v>Calendar</v>
          </cell>
        </row>
        <row r="28">
          <cell r="C28" t="str">
            <v>CRY not present</v>
          </cell>
        </row>
        <row r="29">
          <cell r="C29" t="str">
            <v>December</v>
          </cell>
        </row>
        <row r="35">
          <cell r="C35" t="str">
            <v>2020-21</v>
          </cell>
        </row>
        <row r="37">
          <cell r="C37">
            <v>0</v>
          </cell>
        </row>
        <row r="38">
          <cell r="C38" t="e">
            <v>#N/A</v>
          </cell>
        </row>
        <row r="39">
          <cell r="C39" t="e">
            <v>#N/A</v>
          </cell>
        </row>
        <row r="40">
          <cell r="C40" t="e">
            <v>#N/A</v>
          </cell>
        </row>
        <row r="41">
          <cell r="C41" t="e">
            <v>#N/A</v>
          </cell>
        </row>
        <row r="45">
          <cell r="C45" t="e">
            <v>#N/A</v>
          </cell>
        </row>
        <row r="46">
          <cell r="C46" t="e">
            <v>#N/A</v>
          </cell>
        </row>
        <row r="47">
          <cell r="C47" t="e">
            <v>#N/A</v>
          </cell>
        </row>
        <row r="48">
          <cell r="C48" t="e">
            <v>#N/A</v>
          </cell>
        </row>
        <row r="50">
          <cell r="C50" t="e">
            <v>#N/A</v>
          </cell>
        </row>
        <row r="51">
          <cell r="C51" t="e">
            <v>#N/A</v>
          </cell>
        </row>
        <row r="52">
          <cell r="C52">
            <v>0</v>
          </cell>
        </row>
        <row r="53">
          <cell r="C53" t="e">
            <v>#N/A</v>
          </cell>
        </row>
        <row r="54">
          <cell r="C54">
            <v>0</v>
          </cell>
        </row>
        <row r="55">
          <cell r="C55">
            <v>5</v>
          </cell>
        </row>
        <row r="56">
          <cell r="C56" t="e">
            <v>#N/A</v>
          </cell>
        </row>
        <row r="57">
          <cell r="C57" t="e">
            <v>#N/A</v>
          </cell>
        </row>
        <row r="58">
          <cell r="C58">
            <v>0</v>
          </cell>
        </row>
        <row r="59">
          <cell r="C59" t="e">
            <v>#N/A</v>
          </cell>
        </row>
        <row r="61">
          <cell r="C61" t="str">
            <v>No</v>
          </cell>
        </row>
        <row r="62">
          <cell r="C62">
            <v>0</v>
          </cell>
        </row>
        <row r="63">
          <cell r="C63" t="str">
            <v>not a Multiple year submission</v>
          </cell>
        </row>
        <row r="67">
          <cell r="C67">
            <v>5</v>
          </cell>
        </row>
        <row r="68">
          <cell r="C68">
            <v>5</v>
          </cell>
        </row>
        <row r="69">
          <cell r="C69">
            <v>5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 t="str">
            <v>no</v>
          </cell>
        </row>
        <row r="89">
          <cell r="C89" t="str">
            <v>no</v>
          </cell>
        </row>
        <row r="91">
          <cell r="C91" t="str">
            <v>not a CA</v>
          </cell>
        </row>
        <row r="97">
          <cell r="C97" t="str">
            <v>dms_LeapYear not present</v>
          </cell>
        </row>
        <row r="98">
          <cell r="C98">
            <v>1826</v>
          </cell>
        </row>
        <row r="99">
          <cell r="C99">
            <v>365</v>
          </cell>
        </row>
        <row r="105">
          <cell r="C105" t="e">
            <v>#N/A</v>
          </cell>
        </row>
        <row r="110">
          <cell r="C110">
            <v>12</v>
          </cell>
        </row>
        <row r="111">
          <cell r="C111" t="str">
            <v>0</v>
          </cell>
        </row>
        <row r="124">
          <cell r="C124" t="str">
            <v>NO</v>
          </cell>
        </row>
      </sheetData>
      <sheetData sheetId="3">
        <row r="16">
          <cell r="AL16" t="str">
            <v>AusNet (D)</v>
          </cell>
        </row>
        <row r="42">
          <cell r="AR42" t="str">
            <v>2020-21</v>
          </cell>
        </row>
        <row r="61">
          <cell r="AR61" t="str">
            <v>Regulatory proposal</v>
          </cell>
        </row>
        <row r="63">
          <cell r="AR63" t="str">
            <v>Consolidated</v>
          </cell>
        </row>
        <row r="65">
          <cell r="AR65" t="str">
            <v>Public</v>
          </cell>
        </row>
        <row r="67">
          <cell r="AR67" t="str">
            <v>.</v>
          </cell>
        </row>
        <row r="71">
          <cell r="AR71" t="str">
            <v>dd/mm/yy</v>
          </cell>
        </row>
      </sheetData>
      <sheetData sheetId="4">
        <row r="4">
          <cell r="L4">
            <v>4</v>
          </cell>
        </row>
      </sheetData>
      <sheetData sheetId="5">
        <row r="16">
          <cell r="C16" t="str">
            <v>AusNet Services</v>
          </cell>
        </row>
      </sheetData>
      <sheetData sheetId="6"/>
      <sheetData sheetId="7"/>
      <sheetData sheetId="8">
        <row r="7">
          <cell r="G7" t="str">
            <v>Remotely read interval meters &amp; transformers</v>
          </cell>
          <cell r="J7">
            <v>219.15691808370661</v>
          </cell>
          <cell r="L7" t="str">
            <v>n/a</v>
          </cell>
          <cell r="M7">
            <v>15</v>
          </cell>
          <cell r="N7">
            <v>91.763716395317957</v>
          </cell>
          <cell r="O7">
            <v>9.3684838468893279</v>
          </cell>
          <cell r="P7">
            <v>15</v>
          </cell>
        </row>
        <row r="8">
          <cell r="G8" t="str">
            <v>IT</v>
          </cell>
          <cell r="J8">
            <v>9.4309900748715203E-2</v>
          </cell>
          <cell r="L8" t="str">
            <v>n/a</v>
          </cell>
          <cell r="M8">
            <v>7</v>
          </cell>
          <cell r="N8">
            <v>0.16422424460679413</v>
          </cell>
          <cell r="O8">
            <v>3</v>
          </cell>
          <cell r="P8">
            <v>3</v>
          </cell>
        </row>
        <row r="9">
          <cell r="G9" t="str">
            <v>Communications</v>
          </cell>
          <cell r="J9">
            <v>6.1350989488129031</v>
          </cell>
          <cell r="L9" t="str">
            <v>n/a</v>
          </cell>
          <cell r="M9">
            <v>7</v>
          </cell>
          <cell r="N9">
            <v>1.2142789825493912</v>
          </cell>
          <cell r="O9">
            <v>1.0268010856292005</v>
          </cell>
          <cell r="P9">
            <v>3</v>
          </cell>
        </row>
        <row r="10">
          <cell r="G10" t="str">
            <v>Other</v>
          </cell>
          <cell r="J10">
            <v>0.40482768706880629</v>
          </cell>
          <cell r="L10" t="str">
            <v>n/a</v>
          </cell>
          <cell r="M10">
            <v>7</v>
          </cell>
          <cell r="N10">
            <v>0.33818785714285721</v>
          </cell>
          <cell r="O10">
            <v>4.5</v>
          </cell>
          <cell r="P10">
            <v>7</v>
          </cell>
        </row>
        <row r="11">
          <cell r="G11" t="str">
            <v>Leases capitalised - 1 Jan 21</v>
          </cell>
          <cell r="J11">
            <v>5.6150790539224431</v>
          </cell>
          <cell r="L11" t="str">
            <v>n/a</v>
          </cell>
          <cell r="N11">
            <v>4.9837204565622502</v>
          </cell>
          <cell r="O11">
            <v>7.4501098079018631</v>
          </cell>
        </row>
        <row r="12">
          <cell r="G12" t="str">
            <v>Leases capitalised - FY22</v>
          </cell>
          <cell r="M12">
            <v>5</v>
          </cell>
          <cell r="P12">
            <v>5</v>
          </cell>
        </row>
        <row r="14">
          <cell r="G14" t="str">
            <v>Leases capitalised - FY25</v>
          </cell>
          <cell r="M14">
            <v>5</v>
          </cell>
          <cell r="P14">
            <v>5</v>
          </cell>
        </row>
        <row r="15">
          <cell r="G15" t="str">
            <v>Leases capitalised - FY26</v>
          </cell>
          <cell r="M15">
            <v>5</v>
          </cell>
          <cell r="P15">
            <v>5</v>
          </cell>
        </row>
        <row r="56">
          <cell r="G56" t="str">
            <v>Equity raising costs</v>
          </cell>
          <cell r="J56">
            <v>2.483574055731606E-2</v>
          </cell>
          <cell r="N56">
            <v>2.4562589376265001E-2</v>
          </cell>
          <cell r="O56">
            <v>5</v>
          </cell>
        </row>
        <row r="57">
          <cell r="J57">
            <v>231.43106941481679</v>
          </cell>
        </row>
        <row r="110">
          <cell r="G110">
            <v>0.49723134981659134</v>
          </cell>
        </row>
        <row r="373">
          <cell r="G373">
            <v>2.4500000000000001E-2</v>
          </cell>
        </row>
        <row r="375">
          <cell r="G375">
            <v>0.58499999999999996</v>
          </cell>
        </row>
        <row r="376">
          <cell r="G376">
            <v>0.6</v>
          </cell>
        </row>
        <row r="386">
          <cell r="G386">
            <v>0.83</v>
          </cell>
        </row>
        <row r="387">
          <cell r="G387">
            <v>0.03</v>
          </cell>
        </row>
        <row r="388">
          <cell r="G388">
            <v>0.01</v>
          </cell>
        </row>
        <row r="389">
          <cell r="G389">
            <v>0.3</v>
          </cell>
        </row>
        <row r="390">
          <cell r="G390">
            <v>8.4524328154390535E-4</v>
          </cell>
        </row>
      </sheetData>
      <sheetData sheetId="9">
        <row r="18">
          <cell r="G18">
            <v>4.8428812014841532E-2</v>
          </cell>
          <cell r="H18">
            <v>4.7204378089783158E-2</v>
          </cell>
          <cell r="I18">
            <v>4.5979944164724798E-2</v>
          </cell>
          <cell r="J18">
            <v>4.4755510239666424E-2</v>
          </cell>
          <cell r="K18">
            <v>4.353107631460805E-2</v>
          </cell>
          <cell r="L18">
            <v>4.353107631460805E-2</v>
          </cell>
          <cell r="M18">
            <v>4.353107631460805E-2</v>
          </cell>
          <cell r="N18">
            <v>4.353107631460805E-2</v>
          </cell>
          <cell r="O18">
            <v>4.353107631460805E-2</v>
          </cell>
          <cell r="P18">
            <v>4.353107631460805E-2</v>
          </cell>
        </row>
        <row r="19">
          <cell r="G19">
            <v>2.3356575905164999E-2</v>
          </cell>
          <cell r="H19">
            <v>2.2161423220871824E-2</v>
          </cell>
          <cell r="I19">
            <v>2.0966270536578645E-2</v>
          </cell>
          <cell r="J19">
            <v>1.9771117852285337E-2</v>
          </cell>
          <cell r="K19">
            <v>1.8575965167992294E-2</v>
          </cell>
          <cell r="L19">
            <v>1.8575965167992294E-2</v>
          </cell>
          <cell r="M19">
            <v>1.8575965167992294E-2</v>
          </cell>
          <cell r="N19">
            <v>1.8575965167992294E-2</v>
          </cell>
          <cell r="O19">
            <v>1.8575965167992294E-2</v>
          </cell>
          <cell r="P19">
            <v>1.8575965167992294E-2</v>
          </cell>
        </row>
      </sheetData>
      <sheetData sheetId="10"/>
      <sheetData sheetId="11"/>
      <sheetData sheetId="12"/>
      <sheetData sheetId="13">
        <row r="8">
          <cell r="G8">
            <v>1.0484288120148415</v>
          </cell>
          <cell r="H8">
            <v>1.0979192420574122</v>
          </cell>
          <cell r="I8">
            <v>1.148401507504589</v>
          </cell>
          <cell r="J8">
            <v>1.1997988029329589</v>
          </cell>
          <cell r="K8">
            <v>1.2520273361856089</v>
          </cell>
          <cell r="L8">
            <v>1.3065294337050799</v>
          </cell>
          <cell r="M8">
            <v>1.3634040661909772</v>
          </cell>
          <cell r="N8">
            <v>1.4227545126439833</v>
          </cell>
          <cell r="O8">
            <v>1.4846885479108414</v>
          </cell>
          <cell r="P8">
            <v>1.5493186383933726</v>
          </cell>
        </row>
        <row r="11">
          <cell r="F11">
            <v>1</v>
          </cell>
          <cell r="G11">
            <v>1.0245</v>
          </cell>
          <cell r="H11">
            <v>1.0496002499999999</v>
          </cell>
          <cell r="I11">
            <v>1.0753154561249998</v>
          </cell>
          <cell r="J11">
            <v>1.1016606848000623</v>
          </cell>
          <cell r="K11">
            <v>1.1286513715776638</v>
          </cell>
          <cell r="L11">
            <v>1.1563033301813166</v>
          </cell>
          <cell r="M11">
            <v>1.1846327617707588</v>
          </cell>
          <cell r="N11">
            <v>1.2136562644341424</v>
          </cell>
          <cell r="O11">
            <v>1.2433908429127789</v>
          </cell>
          <cell r="P11">
            <v>1.273853918564142</v>
          </cell>
        </row>
        <row r="30">
          <cell r="G30">
            <v>11.207931755083901</v>
          </cell>
          <cell r="H30">
            <v>10.272566075462986</v>
          </cell>
          <cell r="I30">
            <v>9.129553575861026</v>
          </cell>
          <cell r="J30">
            <v>7.9252709807382598</v>
          </cell>
          <cell r="K30">
            <v>6.7269173757162299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</row>
        <row r="31">
          <cell r="G31">
            <v>29.063966469898148</v>
          </cell>
          <cell r="H31">
            <v>32.294705653701115</v>
          </cell>
          <cell r="I31">
            <v>34.287681446884591</v>
          </cell>
          <cell r="J31">
            <v>36.602283222579288</v>
          </cell>
          <cell r="K31">
            <v>38.717319046444771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</row>
        <row r="32">
          <cell r="G32">
            <v>11.38514313501261</v>
          </cell>
          <cell r="H32">
            <v>11.928246890761711</v>
          </cell>
          <cell r="I32">
            <v>12.345674847047494</v>
          </cell>
          <cell r="J32">
            <v>12.592517694601666</v>
          </cell>
          <cell r="K32">
            <v>12.9522302732973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G34">
            <v>3.1046967268458054</v>
          </cell>
          <cell r="H34">
            <v>2.7630361488728328</v>
          </cell>
          <cell r="I34">
            <v>2.9228528094265416</v>
          </cell>
          <cell r="J34">
            <v>3.1957902169545198</v>
          </cell>
          <cell r="K34">
            <v>3.3324083246593972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G35">
            <v>54.761738086840467</v>
          </cell>
          <cell r="H35">
            <v>57.258554768798653</v>
          </cell>
          <cell r="I35">
            <v>58.68576267921965</v>
          </cell>
          <cell r="J35">
            <v>60.315862114873738</v>
          </cell>
          <cell r="K35">
            <v>61.728875020117698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</row>
        <row r="47">
          <cell r="G47">
            <v>4.4951852278776558E-2</v>
          </cell>
          <cell r="H47">
            <v>5.1317375234451124E-2</v>
          </cell>
          <cell r="I47">
            <v>5.1430044323603416E-2</v>
          </cell>
          <cell r="J47">
            <v>5.1541631367058055E-2</v>
          </cell>
          <cell r="K47">
            <v>5.1652120914944956E-2</v>
          </cell>
          <cell r="L47">
            <v>3.7695543741994617E-2</v>
          </cell>
          <cell r="M47">
            <v>3.7695543741994617E-2</v>
          </cell>
          <cell r="N47">
            <v>3.7695543741994617E-2</v>
          </cell>
          <cell r="O47">
            <v>3.7695543741994617E-2</v>
          </cell>
          <cell r="P47">
            <v>3.7695543741994617E-2</v>
          </cell>
        </row>
        <row r="60">
          <cell r="F60">
            <v>57.614976629409192</v>
          </cell>
          <cell r="G60">
            <v>54.761738086840474</v>
          </cell>
          <cell r="H60">
            <v>56.60311543922387</v>
          </cell>
          <cell r="I60">
            <v>58.506409572781983</v>
          </cell>
          <cell r="J60">
            <v>60.473702455008386</v>
          </cell>
          <cell r="K60">
            <v>62.507146060082412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</row>
        <row r="63">
          <cell r="G63">
            <v>7.2252332815035389E-2</v>
          </cell>
          <cell r="H63">
            <v>-8.907031718013084E-3</v>
          </cell>
          <cell r="I63">
            <v>-8.907031718013084E-3</v>
          </cell>
          <cell r="J63">
            <v>-8.907031718013084E-3</v>
          </cell>
          <cell r="K63">
            <v>-8.907031718013084E-3</v>
          </cell>
          <cell r="L63">
            <v>-8.907031718013084E-3</v>
          </cell>
          <cell r="M63">
            <v>-8.907031718013084E-3</v>
          </cell>
          <cell r="N63">
            <v>-8.907031718013084E-3</v>
          </cell>
          <cell r="O63">
            <v>-8.907031718013084E-3</v>
          </cell>
          <cell r="P63">
            <v>-8.907031718013084E-3</v>
          </cell>
        </row>
        <row r="76"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</row>
        <row r="78"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</row>
        <row r="83"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</row>
      </sheetData>
      <sheetData sheetId="14"/>
      <sheetData sheetId="15">
        <row r="54">
          <cell r="Q54">
            <v>0.49723134981659134</v>
          </cell>
        </row>
      </sheetData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NRs"/>
      <sheetName val="AER lookups"/>
      <sheetName val="AER ETL"/>
      <sheetName val="Business &amp; other details"/>
      <sheetName val="Intro"/>
      <sheetName val="DMS input"/>
      <sheetName val="Assumptions"/>
      <sheetName val="Exit Fees Nominal"/>
      <sheetName val="Exit Fees Real $2021"/>
      <sheetName val="PTRM input"/>
      <sheetName val="WACC"/>
      <sheetName val="WACC Build-up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>
        <row r="6">
          <cell r="C6" t="str">
            <v>-- select --</v>
          </cell>
          <cell r="D6" t="str">
            <v>-- select --</v>
          </cell>
        </row>
        <row r="7">
          <cell r="C7" t="str">
            <v>Actual</v>
          </cell>
          <cell r="D7" t="str">
            <v>Public</v>
          </cell>
        </row>
        <row r="8">
          <cell r="C8" t="str">
            <v>Estimate</v>
          </cell>
          <cell r="D8" t="str">
            <v>Confidential</v>
          </cell>
        </row>
        <row r="9">
          <cell r="C9" t="str">
            <v>Consolidated</v>
          </cell>
        </row>
        <row r="14">
          <cell r="C14" t="str">
            <v>-- select --</v>
          </cell>
          <cell r="D14" t="str">
            <v>Revenue cap</v>
          </cell>
        </row>
        <row r="15">
          <cell r="C15" t="str">
            <v>After appeal</v>
          </cell>
          <cell r="D15" t="str">
            <v>Revenue yield</v>
          </cell>
        </row>
        <row r="16">
          <cell r="C16" t="str">
            <v>Draft decision</v>
          </cell>
          <cell r="D16" t="str">
            <v>Weighted average price cap</v>
          </cell>
        </row>
        <row r="17">
          <cell r="C17" t="str">
            <v>Final decision</v>
          </cell>
        </row>
        <row r="18">
          <cell r="C18" t="str">
            <v>PTRM update 1</v>
          </cell>
        </row>
        <row r="19">
          <cell r="C19" t="str">
            <v>PTRM update 2</v>
          </cell>
        </row>
        <row r="20">
          <cell r="C20" t="str">
            <v>PTRM update 3</v>
          </cell>
        </row>
        <row r="21">
          <cell r="C21" t="str">
            <v>PTRM update 4</v>
          </cell>
        </row>
        <row r="22">
          <cell r="C22" t="str">
            <v>PTRM update 5</v>
          </cell>
        </row>
        <row r="23">
          <cell r="C23" t="str">
            <v>PTRM update 6</v>
          </cell>
        </row>
        <row r="24">
          <cell r="C24" t="str">
            <v>PTRM update 7</v>
          </cell>
        </row>
        <row r="25">
          <cell r="C25" t="str">
            <v>Regulatory proposal</v>
          </cell>
        </row>
        <row r="26">
          <cell r="C26" t="str">
            <v>Reporting</v>
          </cell>
        </row>
        <row r="27">
          <cell r="C27" t="str">
            <v>Revised regulatory proposal</v>
          </cell>
        </row>
      </sheetData>
      <sheetData sheetId="1">
        <row r="13">
          <cell r="B13" t="str">
            <v>AGN (Albury and Victoria)</v>
          </cell>
          <cell r="C13" t="str">
            <v>Australian Gas Networks Limited (reporting data for Albury and Victoria)</v>
          </cell>
          <cell r="D13">
            <v>19078551685</v>
          </cell>
          <cell r="E13" t="str">
            <v>Vic</v>
          </cell>
          <cell r="F13" t="str">
            <v>Gas</v>
          </cell>
          <cell r="G13" t="str">
            <v>Distribution</v>
          </cell>
          <cell r="I13" t="str">
            <v>Calendar</v>
          </cell>
          <cell r="J13" t="str">
            <v>December</v>
          </cell>
          <cell r="K13">
            <v>5</v>
          </cell>
          <cell r="L13">
            <v>5</v>
          </cell>
          <cell r="M13">
            <v>5</v>
          </cell>
          <cell r="N13" t="str">
            <v>x</v>
          </cell>
          <cell r="O13"/>
          <cell r="P13" t="str">
            <v>Level 6</v>
          </cell>
          <cell r="Q13" t="str">
            <v>400 King William Street</v>
          </cell>
          <cell r="R13" t="str">
            <v>ADELAIDE</v>
          </cell>
          <cell r="S13" t="str">
            <v>SA</v>
          </cell>
          <cell r="U13" t="str">
            <v>PO Box 6468</v>
          </cell>
          <cell r="V13" t="str">
            <v>Halifax Street</v>
          </cell>
          <cell r="W13" t="str">
            <v>ADELAIDE</v>
          </cell>
          <cell r="X13" t="str">
            <v>SA</v>
          </cell>
          <cell r="AC13" t="str">
            <v>NO</v>
          </cell>
          <cell r="AD13" t="str">
            <v>NO</v>
          </cell>
          <cell r="AE13" t="str">
            <v>NO</v>
          </cell>
          <cell r="AF13" t="str">
            <v>NO</v>
          </cell>
          <cell r="AG13" t="str">
            <v>NO</v>
          </cell>
          <cell r="AI13" t="str">
            <v>CBD</v>
          </cell>
          <cell r="AJ13" t="str">
            <v>Urban</v>
          </cell>
          <cell r="AK13" t="str">
            <v>Short rural</v>
          </cell>
          <cell r="AL13" t="str">
            <v>Long rural</v>
          </cell>
          <cell r="AM13"/>
          <cell r="AN13" t="str">
            <v>NO</v>
          </cell>
        </row>
        <row r="14">
          <cell r="B14" t="str">
            <v>AGN (Albury)</v>
          </cell>
          <cell r="C14" t="str">
            <v>Australian Gas Networks Limited (reporting data for Albury)</v>
          </cell>
          <cell r="D14">
            <v>19078551685</v>
          </cell>
          <cell r="E14" t="str">
            <v>Vic</v>
          </cell>
          <cell r="F14" t="str">
            <v>Gas</v>
          </cell>
          <cell r="G14" t="str">
            <v>Distribution</v>
          </cell>
          <cell r="I14" t="str">
            <v>Calendar</v>
          </cell>
          <cell r="J14" t="str">
            <v>December</v>
          </cell>
          <cell r="K14">
            <v>5</v>
          </cell>
          <cell r="L14">
            <v>5</v>
          </cell>
          <cell r="M14">
            <v>5</v>
          </cell>
          <cell r="N14" t="str">
            <v>x</v>
          </cell>
          <cell r="O14"/>
          <cell r="P14" t="str">
            <v>Level 6</v>
          </cell>
          <cell r="Q14" t="str">
            <v>400 King William Street</v>
          </cell>
          <cell r="R14" t="str">
            <v>ADELAIDE</v>
          </cell>
          <cell r="S14" t="str">
            <v>SA</v>
          </cell>
          <cell r="U14" t="str">
            <v>PO Box 6468</v>
          </cell>
          <cell r="V14" t="str">
            <v>Halifax Street</v>
          </cell>
          <cell r="W14" t="str">
            <v>ADELAIDE</v>
          </cell>
          <cell r="X14" t="str">
            <v>SA</v>
          </cell>
          <cell r="AC14" t="str">
            <v>NO</v>
          </cell>
          <cell r="AD14" t="str">
            <v>NO</v>
          </cell>
          <cell r="AE14" t="str">
            <v>NO</v>
          </cell>
          <cell r="AF14" t="str">
            <v>NO</v>
          </cell>
          <cell r="AG14" t="str">
            <v>NO</v>
          </cell>
          <cell r="AI14" t="str">
            <v>CBD</v>
          </cell>
          <cell r="AJ14" t="str">
            <v>Urban</v>
          </cell>
          <cell r="AK14" t="str">
            <v>Short rural</v>
          </cell>
          <cell r="AL14" t="str">
            <v>Long rural</v>
          </cell>
          <cell r="AM14"/>
          <cell r="AN14" t="str">
            <v>NO</v>
          </cell>
        </row>
        <row r="15">
          <cell r="B15" t="str">
            <v>AGN (SA)</v>
          </cell>
          <cell r="C15" t="str">
            <v>Australian Gas Networks Limited (reporting data for SA)</v>
          </cell>
          <cell r="D15">
            <v>19078551685</v>
          </cell>
          <cell r="E15" t="str">
            <v>SA</v>
          </cell>
          <cell r="F15" t="str">
            <v>Gas</v>
          </cell>
          <cell r="G15" t="str">
            <v>Distribution</v>
          </cell>
          <cell r="I15" t="str">
            <v>Financial</v>
          </cell>
          <cell r="J15" t="str">
            <v>June</v>
          </cell>
          <cell r="K15">
            <v>5</v>
          </cell>
          <cell r="L15">
            <v>5</v>
          </cell>
          <cell r="M15">
            <v>5</v>
          </cell>
          <cell r="N15">
            <v>5</v>
          </cell>
          <cell r="O15" t="str">
            <v>distribution determination</v>
          </cell>
          <cell r="P15" t="str">
            <v>Level 6</v>
          </cell>
          <cell r="Q15" t="str">
            <v>400 King William Street</v>
          </cell>
          <cell r="R15" t="str">
            <v>ADELAIDE</v>
          </cell>
          <cell r="S15" t="str">
            <v>SA</v>
          </cell>
          <cell r="U15" t="str">
            <v>PO Box 6468</v>
          </cell>
          <cell r="V15" t="str">
            <v>Halifax Street</v>
          </cell>
          <cell r="W15" t="str">
            <v>ADELAIDE</v>
          </cell>
          <cell r="X15" t="str">
            <v>SA</v>
          </cell>
          <cell r="AC15" t="str">
            <v>NO</v>
          </cell>
          <cell r="AD15" t="str">
            <v>NO</v>
          </cell>
          <cell r="AE15" t="str">
            <v>NO</v>
          </cell>
          <cell r="AF15" t="str">
            <v>NO</v>
          </cell>
          <cell r="AG15" t="str">
            <v>NO</v>
          </cell>
          <cell r="AI15" t="str">
            <v>CBD</v>
          </cell>
          <cell r="AJ15" t="str">
            <v>Urban</v>
          </cell>
          <cell r="AK15" t="str">
            <v>Short rural</v>
          </cell>
          <cell r="AL15" t="str">
            <v>Long rural</v>
          </cell>
          <cell r="AM15"/>
          <cell r="AN15" t="str">
            <v>NO</v>
          </cell>
        </row>
        <row r="16">
          <cell r="B16" t="str">
            <v>AGN (Victoria)</v>
          </cell>
          <cell r="C16" t="str">
            <v>Australian Gas Networks Limited (reporting data for Victoria)</v>
          </cell>
          <cell r="D16">
            <v>19078551685</v>
          </cell>
          <cell r="E16" t="str">
            <v>Vic</v>
          </cell>
          <cell r="F16" t="str">
            <v>Gas</v>
          </cell>
          <cell r="G16" t="str">
            <v>Distribution</v>
          </cell>
          <cell r="I16" t="str">
            <v>Calendar</v>
          </cell>
          <cell r="J16" t="str">
            <v>December</v>
          </cell>
          <cell r="K16">
            <v>5</v>
          </cell>
          <cell r="L16">
            <v>5</v>
          </cell>
          <cell r="M16">
            <v>5</v>
          </cell>
          <cell r="N16" t="str">
            <v>x</v>
          </cell>
          <cell r="O16"/>
          <cell r="P16" t="str">
            <v>Level 6</v>
          </cell>
          <cell r="Q16" t="str">
            <v>400 King William Street</v>
          </cell>
          <cell r="R16" t="str">
            <v>ADELAIDE</v>
          </cell>
          <cell r="S16" t="str">
            <v>SA</v>
          </cell>
          <cell r="U16" t="str">
            <v>PO Box 6468</v>
          </cell>
          <cell r="V16" t="str">
            <v>Halifax Street</v>
          </cell>
          <cell r="W16" t="str">
            <v>ADELAIDE</v>
          </cell>
          <cell r="X16" t="str">
            <v>SA</v>
          </cell>
          <cell r="AC16" t="str">
            <v>NO</v>
          </cell>
          <cell r="AD16" t="str">
            <v>NO</v>
          </cell>
          <cell r="AE16" t="str">
            <v>NO</v>
          </cell>
          <cell r="AF16" t="str">
            <v>NO</v>
          </cell>
          <cell r="AG16" t="str">
            <v>NO</v>
          </cell>
          <cell r="AI16" t="str">
            <v>CBD</v>
          </cell>
          <cell r="AJ16" t="str">
            <v>Urban</v>
          </cell>
          <cell r="AK16" t="str">
            <v>Short rural</v>
          </cell>
          <cell r="AL16" t="str">
            <v>Long rural</v>
          </cell>
          <cell r="AM16"/>
          <cell r="AN16" t="str">
            <v>NO</v>
          </cell>
        </row>
        <row r="17">
          <cell r="B17" t="str">
            <v>Ausgrid</v>
          </cell>
          <cell r="C17" t="str">
            <v>Ausgrid</v>
          </cell>
          <cell r="D17">
            <v>67505337385</v>
          </cell>
          <cell r="E17" t="str">
            <v>NSW</v>
          </cell>
          <cell r="F17" t="str">
            <v>Electricity</v>
          </cell>
          <cell r="G17" t="str">
            <v>Distribution</v>
          </cell>
          <cell r="I17" t="str">
            <v>Financial</v>
          </cell>
          <cell r="J17" t="str">
            <v>June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 t="str">
            <v>2014-19 Distribution Determination</v>
          </cell>
          <cell r="P17" t="str">
            <v>570 George St</v>
          </cell>
          <cell r="Q17"/>
          <cell r="R17" t="str">
            <v>SYDNEY</v>
          </cell>
          <cell r="S17" t="str">
            <v>NSW</v>
          </cell>
          <cell r="U17" t="str">
            <v>GPO Box 4009</v>
          </cell>
          <cell r="V17"/>
          <cell r="W17" t="str">
            <v>SYDNEY</v>
          </cell>
          <cell r="X17" t="str">
            <v>NSW</v>
          </cell>
          <cell r="AC17" t="str">
            <v>YES</v>
          </cell>
          <cell r="AD17" t="str">
            <v>YES</v>
          </cell>
          <cell r="AE17" t="str">
            <v>YES</v>
          </cell>
          <cell r="AF17" t="str">
            <v>YES</v>
          </cell>
          <cell r="AG17" t="str">
            <v>NO</v>
          </cell>
          <cell r="AI17" t="str">
            <v>CBD</v>
          </cell>
          <cell r="AJ17" t="str">
            <v>Urban</v>
          </cell>
          <cell r="AK17" t="str">
            <v>Short rural</v>
          </cell>
          <cell r="AL17" t="str">
            <v>Long rural</v>
          </cell>
          <cell r="AM17"/>
          <cell r="AN17" t="str">
            <v>YES</v>
          </cell>
        </row>
        <row r="18">
          <cell r="B18" t="str">
            <v>Ausgrid (Tx Assets)</v>
          </cell>
          <cell r="C18" t="str">
            <v>Ausgrid (Tx Assets)</v>
          </cell>
          <cell r="D18">
            <v>67505337385</v>
          </cell>
          <cell r="E18" t="str">
            <v>NSW</v>
          </cell>
          <cell r="F18" t="str">
            <v>Electricity</v>
          </cell>
          <cell r="G18" t="str">
            <v>Distribution</v>
          </cell>
          <cell r="I18" t="str">
            <v>Financial</v>
          </cell>
          <cell r="J18" t="str">
            <v>June</v>
          </cell>
          <cell r="K18">
            <v>5</v>
          </cell>
          <cell r="L18">
            <v>5</v>
          </cell>
          <cell r="M18">
            <v>5</v>
          </cell>
          <cell r="N18">
            <v>5</v>
          </cell>
          <cell r="O18" t="str">
            <v>distribution determination</v>
          </cell>
          <cell r="P18" t="str">
            <v>570 George St</v>
          </cell>
          <cell r="Q18"/>
          <cell r="R18" t="str">
            <v>SYDNEY</v>
          </cell>
          <cell r="S18" t="str">
            <v>NSW</v>
          </cell>
          <cell r="U18" t="str">
            <v>GPO Box 4009</v>
          </cell>
          <cell r="V18"/>
          <cell r="W18" t="str">
            <v>SYDNEY</v>
          </cell>
          <cell r="X18" t="str">
            <v>NSW</v>
          </cell>
          <cell r="AC18" t="str">
            <v>YES</v>
          </cell>
          <cell r="AD18" t="str">
            <v>YES</v>
          </cell>
          <cell r="AE18" t="str">
            <v>YES</v>
          </cell>
          <cell r="AF18" t="str">
            <v>YES</v>
          </cell>
          <cell r="AG18" t="str">
            <v>NO</v>
          </cell>
          <cell r="AI18" t="str">
            <v>CBD</v>
          </cell>
          <cell r="AJ18" t="str">
            <v>Urban</v>
          </cell>
          <cell r="AK18" t="str">
            <v>Short rural</v>
          </cell>
          <cell r="AL18" t="str">
            <v>Long rural</v>
          </cell>
          <cell r="AM18"/>
          <cell r="AN18" t="str">
            <v>NO</v>
          </cell>
        </row>
        <row r="19">
          <cell r="B19" t="str">
            <v>AusNet (D)</v>
          </cell>
          <cell r="C19" t="str">
            <v>AusNet Electricity Services Pty Ltd</v>
          </cell>
          <cell r="D19">
            <v>91064651118</v>
          </cell>
          <cell r="E19" t="str">
            <v>Vic</v>
          </cell>
          <cell r="F19" t="str">
            <v>Electricity</v>
          </cell>
          <cell r="G19" t="str">
            <v>Distribution</v>
          </cell>
          <cell r="I19" t="str">
            <v>Calendar</v>
          </cell>
          <cell r="J19" t="str">
            <v>December</v>
          </cell>
          <cell r="K19">
            <v>5</v>
          </cell>
          <cell r="L19">
            <v>5</v>
          </cell>
          <cell r="M19">
            <v>5</v>
          </cell>
          <cell r="N19">
            <v>2</v>
          </cell>
          <cell r="O19" t="str">
            <v>2016-20 Distribution Determination</v>
          </cell>
          <cell r="P19" t="str">
            <v>Level 32</v>
          </cell>
          <cell r="Q19" t="str">
            <v>2 Southbank Boulevard</v>
          </cell>
          <cell r="R19" t="str">
            <v>SOUTHBANK</v>
          </cell>
          <cell r="S19" t="str">
            <v>Vic</v>
          </cell>
          <cell r="U19" t="str">
            <v>Locked Bag 14051</v>
          </cell>
          <cell r="V19"/>
          <cell r="W19" t="str">
            <v>MELBOURNE CITY MAIL CENTRE</v>
          </cell>
          <cell r="X19" t="str">
            <v>Vic</v>
          </cell>
          <cell r="AC19" t="str">
            <v>NO</v>
          </cell>
          <cell r="AD19" t="str">
            <v>YES</v>
          </cell>
          <cell r="AE19" t="str">
            <v>YES</v>
          </cell>
          <cell r="AF19" t="str">
            <v>YES</v>
          </cell>
          <cell r="AG19" t="str">
            <v>NO</v>
          </cell>
          <cell r="AI19" t="str">
            <v>CBD</v>
          </cell>
          <cell r="AJ19" t="str">
            <v>Urban</v>
          </cell>
          <cell r="AK19" t="str">
            <v>Short rural</v>
          </cell>
          <cell r="AL19" t="str">
            <v>Long rural</v>
          </cell>
          <cell r="AM19"/>
          <cell r="AN19" t="str">
            <v>YES</v>
          </cell>
        </row>
        <row r="20">
          <cell r="B20" t="str">
            <v>AusNet (Gas)</v>
          </cell>
          <cell r="C20" t="str">
            <v>AusNet Gas Services</v>
          </cell>
          <cell r="D20" t="str">
            <v>086015036</v>
          </cell>
          <cell r="E20" t="str">
            <v>Vic</v>
          </cell>
          <cell r="F20" t="str">
            <v>Gas</v>
          </cell>
          <cell r="G20" t="str">
            <v>Distribution</v>
          </cell>
          <cell r="I20" t="str">
            <v>Calendar</v>
          </cell>
          <cell r="J20" t="str">
            <v>December</v>
          </cell>
          <cell r="K20">
            <v>5</v>
          </cell>
          <cell r="L20">
            <v>5</v>
          </cell>
          <cell r="M20">
            <v>5</v>
          </cell>
          <cell r="N20" t="str">
            <v>X</v>
          </cell>
          <cell r="O20"/>
          <cell r="P20" t="str">
            <v>Level 19, HSBC Building</v>
          </cell>
          <cell r="Q20" t="str">
            <v>580 George Street</v>
          </cell>
          <cell r="R20" t="str">
            <v>SYDNEY</v>
          </cell>
          <cell r="S20" t="str">
            <v>NSW</v>
          </cell>
          <cell r="U20" t="str">
            <v>PO Box R41</v>
          </cell>
          <cell r="V20"/>
          <cell r="W20" t="str">
            <v>ROYAL EXCHANGE</v>
          </cell>
          <cell r="X20" t="str">
            <v>NSW</v>
          </cell>
          <cell r="AC20" t="str">
            <v>NO</v>
          </cell>
          <cell r="AD20" t="str">
            <v>NO</v>
          </cell>
          <cell r="AE20" t="str">
            <v>NO</v>
          </cell>
          <cell r="AF20" t="str">
            <v>NO</v>
          </cell>
          <cell r="AG20" t="str">
            <v>NO</v>
          </cell>
          <cell r="AI20" t="str">
            <v>CBD</v>
          </cell>
          <cell r="AJ20" t="str">
            <v>Urban</v>
          </cell>
          <cell r="AK20" t="str">
            <v>Short rural</v>
          </cell>
          <cell r="AL20" t="str">
            <v>Long rural</v>
          </cell>
          <cell r="AM20"/>
          <cell r="AN20" t="str">
            <v>NO</v>
          </cell>
        </row>
        <row r="21">
          <cell r="B21" t="str">
            <v>Australian Distribution Co.</v>
          </cell>
          <cell r="C21" t="str">
            <v>Australian Distribution Co.</v>
          </cell>
          <cell r="D21">
            <v>11222333444</v>
          </cell>
          <cell r="E21" t="str">
            <v>-</v>
          </cell>
          <cell r="F21" t="str">
            <v>Electricity</v>
          </cell>
          <cell r="G21" t="str">
            <v>Distribution</v>
          </cell>
          <cell r="I21" t="str">
            <v>Financial</v>
          </cell>
          <cell r="J21" t="str">
            <v>June</v>
          </cell>
          <cell r="K21">
            <v>5</v>
          </cell>
          <cell r="L21">
            <v>5</v>
          </cell>
          <cell r="M21">
            <v>5</v>
          </cell>
          <cell r="N21">
            <v>2</v>
          </cell>
          <cell r="O21" t="str">
            <v>distribution determination</v>
          </cell>
          <cell r="P21" t="str">
            <v>123 Straight Street</v>
          </cell>
          <cell r="Q21"/>
          <cell r="R21" t="str">
            <v>SYDNEY</v>
          </cell>
          <cell r="S21" t="str">
            <v>NSW</v>
          </cell>
          <cell r="U21" t="str">
            <v>PO Box 123</v>
          </cell>
          <cell r="V21"/>
          <cell r="W21" t="str">
            <v>SYDNEY</v>
          </cell>
          <cell r="X21" t="str">
            <v>NSW</v>
          </cell>
          <cell r="AC21" t="str">
            <v>YES</v>
          </cell>
          <cell r="AD21" t="str">
            <v>YES</v>
          </cell>
          <cell r="AE21" t="str">
            <v>YES</v>
          </cell>
          <cell r="AF21" t="str">
            <v>YES</v>
          </cell>
          <cell r="AG21" t="str">
            <v>NO</v>
          </cell>
          <cell r="AI21" t="str">
            <v>CBD</v>
          </cell>
          <cell r="AJ21" t="str">
            <v>Urban</v>
          </cell>
          <cell r="AK21" t="str">
            <v>Short rural</v>
          </cell>
          <cell r="AL21" t="str">
            <v>Long rural</v>
          </cell>
          <cell r="AM21"/>
          <cell r="AN21" t="str">
            <v>YES</v>
          </cell>
        </row>
        <row r="22">
          <cell r="B22" t="str">
            <v>Central Ranges Pipeline (D)</v>
          </cell>
          <cell r="C22" t="str">
            <v>Central Ranges Pipeline Pty Ltd</v>
          </cell>
          <cell r="D22">
            <v>108218355</v>
          </cell>
          <cell r="E22" t="str">
            <v>NSW</v>
          </cell>
          <cell r="F22" t="str">
            <v>Gas</v>
          </cell>
          <cell r="G22" t="str">
            <v>Distribution</v>
          </cell>
          <cell r="I22" t="str">
            <v>Financial</v>
          </cell>
          <cell r="J22" t="str">
            <v>June</v>
          </cell>
          <cell r="K22">
            <v>15</v>
          </cell>
          <cell r="L22">
            <v>5</v>
          </cell>
          <cell r="M22">
            <v>5</v>
          </cell>
          <cell r="N22">
            <v>5</v>
          </cell>
          <cell r="O22" t="str">
            <v>distribution determination</v>
          </cell>
          <cell r="P22" t="str">
            <v>Level 19</v>
          </cell>
          <cell r="Q22" t="str">
            <v>580 George Street</v>
          </cell>
          <cell r="R22" t="str">
            <v>SYDNEY</v>
          </cell>
          <cell r="S22" t="str">
            <v>NSW</v>
          </cell>
          <cell r="U22" t="str">
            <v>PO Box R41</v>
          </cell>
          <cell r="V22"/>
          <cell r="W22" t="str">
            <v>ROYAL EXCHANGE</v>
          </cell>
          <cell r="X22" t="str">
            <v>NSW</v>
          </cell>
          <cell r="AC22" t="str">
            <v>NO</v>
          </cell>
          <cell r="AD22" t="str">
            <v>NO</v>
          </cell>
          <cell r="AE22" t="str">
            <v>NO</v>
          </cell>
          <cell r="AF22" t="str">
            <v>NO</v>
          </cell>
          <cell r="AG22" t="str">
            <v>NO</v>
          </cell>
          <cell r="AI22" t="str">
            <v>CBD</v>
          </cell>
          <cell r="AJ22" t="str">
            <v>Urban</v>
          </cell>
          <cell r="AK22" t="str">
            <v>Short rural</v>
          </cell>
          <cell r="AL22" t="str">
            <v>Long rural</v>
          </cell>
          <cell r="AM22"/>
          <cell r="AN22" t="str">
            <v>NO</v>
          </cell>
        </row>
        <row r="23">
          <cell r="B23" t="str">
            <v>CitiPower</v>
          </cell>
          <cell r="C23" t="str">
            <v>CitiPower</v>
          </cell>
          <cell r="D23">
            <v>76064651056</v>
          </cell>
          <cell r="E23" t="str">
            <v>Vic</v>
          </cell>
          <cell r="F23" t="str">
            <v>Electricity</v>
          </cell>
          <cell r="G23" t="str">
            <v>Distribution</v>
          </cell>
          <cell r="I23" t="str">
            <v>Calendar</v>
          </cell>
          <cell r="J23" t="str">
            <v>December</v>
          </cell>
          <cell r="K23">
            <v>5</v>
          </cell>
          <cell r="L23">
            <v>5</v>
          </cell>
          <cell r="M23">
            <v>5</v>
          </cell>
          <cell r="N23">
            <v>2</v>
          </cell>
          <cell r="O23" t="str">
            <v>2016-20 Distribution Determination</v>
          </cell>
          <cell r="P23" t="str">
            <v>40 Market Street</v>
          </cell>
          <cell r="Q23"/>
          <cell r="R23" t="str">
            <v>MELBOURNE</v>
          </cell>
          <cell r="S23" t="str">
            <v>Vic</v>
          </cell>
          <cell r="U23" t="str">
            <v>Locked Bag 14090</v>
          </cell>
          <cell r="V23"/>
          <cell r="W23" t="str">
            <v>MELBOURNE</v>
          </cell>
          <cell r="X23" t="str">
            <v>Vic</v>
          </cell>
          <cell r="AC23" t="str">
            <v>YES</v>
          </cell>
          <cell r="AD23" t="str">
            <v>YES</v>
          </cell>
          <cell r="AE23" t="str">
            <v>NO</v>
          </cell>
          <cell r="AF23" t="str">
            <v>NO</v>
          </cell>
          <cell r="AG23" t="str">
            <v>NO</v>
          </cell>
          <cell r="AI23" t="str">
            <v>CBD</v>
          </cell>
          <cell r="AJ23" t="str">
            <v>Urban</v>
          </cell>
          <cell r="AK23" t="str">
            <v>Short rural</v>
          </cell>
          <cell r="AL23" t="str">
            <v>Long rural</v>
          </cell>
          <cell r="AM23"/>
          <cell r="AN23" t="str">
            <v>YES</v>
          </cell>
        </row>
        <row r="24">
          <cell r="B24" t="str">
            <v>Endeavour Energy</v>
          </cell>
          <cell r="C24" t="str">
            <v>Endeavour Energy</v>
          </cell>
          <cell r="D24">
            <v>11247365823</v>
          </cell>
          <cell r="E24" t="str">
            <v>NSW</v>
          </cell>
          <cell r="F24" t="str">
            <v>Electricity</v>
          </cell>
          <cell r="G24" t="str">
            <v>Distribution</v>
          </cell>
          <cell r="I24" t="str">
            <v>Financial</v>
          </cell>
          <cell r="J24" t="str">
            <v>June</v>
          </cell>
          <cell r="K24">
            <v>5</v>
          </cell>
          <cell r="L24">
            <v>5</v>
          </cell>
          <cell r="M24">
            <v>5</v>
          </cell>
          <cell r="N24">
            <v>5</v>
          </cell>
          <cell r="O24" t="str">
            <v>2014-19 Distribution Determination</v>
          </cell>
          <cell r="P24" t="str">
            <v>51 Huntingwood Drive</v>
          </cell>
          <cell r="Q24"/>
          <cell r="R24" t="str">
            <v>HUNTINGWOOD</v>
          </cell>
          <cell r="S24" t="str">
            <v>NSW</v>
          </cell>
          <cell r="U24" t="str">
            <v>PO Box 811</v>
          </cell>
          <cell r="V24"/>
          <cell r="W24" t="str">
            <v>SEVEN HILLS</v>
          </cell>
          <cell r="X24" t="str">
            <v>NSW</v>
          </cell>
          <cell r="AC24" t="str">
            <v>NO</v>
          </cell>
          <cell r="AD24" t="str">
            <v>YES</v>
          </cell>
          <cell r="AE24" t="str">
            <v>YES</v>
          </cell>
          <cell r="AF24" t="str">
            <v>YES</v>
          </cell>
          <cell r="AG24" t="str">
            <v>NO</v>
          </cell>
          <cell r="AI24" t="str">
            <v>CBD</v>
          </cell>
          <cell r="AJ24" t="str">
            <v>Urban</v>
          </cell>
          <cell r="AK24" t="str">
            <v>Short rural</v>
          </cell>
          <cell r="AL24" t="str">
            <v>Long rural</v>
          </cell>
          <cell r="AM24"/>
          <cell r="AN24" t="str">
            <v>YES</v>
          </cell>
        </row>
        <row r="25">
          <cell r="B25" t="str">
            <v>Energex</v>
          </cell>
          <cell r="C25" t="str">
            <v>Energex</v>
          </cell>
          <cell r="D25">
            <v>40078849055</v>
          </cell>
          <cell r="E25" t="str">
            <v>Qld</v>
          </cell>
          <cell r="F25" t="str">
            <v>Electricity</v>
          </cell>
          <cell r="G25" t="str">
            <v>Distribution</v>
          </cell>
          <cell r="I25" t="str">
            <v>Financial</v>
          </cell>
          <cell r="J25" t="str">
            <v>June</v>
          </cell>
          <cell r="K25">
            <v>5</v>
          </cell>
          <cell r="L25">
            <v>5</v>
          </cell>
          <cell r="M25">
            <v>5</v>
          </cell>
          <cell r="N25">
            <v>5</v>
          </cell>
          <cell r="O25" t="str">
            <v>2015-20 Distribution Determination</v>
          </cell>
          <cell r="P25" t="str">
            <v>26 Reddacliff Street</v>
          </cell>
          <cell r="Q25"/>
          <cell r="R25" t="str">
            <v>NEWSTEAD</v>
          </cell>
          <cell r="S25" t="str">
            <v>Qld</v>
          </cell>
          <cell r="U25" t="str">
            <v>26 Reddacliff Street</v>
          </cell>
          <cell r="V25"/>
          <cell r="W25" t="str">
            <v>NEWSTEAD</v>
          </cell>
          <cell r="X25" t="str">
            <v>QLD</v>
          </cell>
          <cell r="AC25" t="str">
            <v>YES</v>
          </cell>
          <cell r="AD25" t="str">
            <v>YES</v>
          </cell>
          <cell r="AE25" t="str">
            <v>YES</v>
          </cell>
          <cell r="AF25" t="str">
            <v>NO</v>
          </cell>
          <cell r="AG25" t="str">
            <v>NO</v>
          </cell>
          <cell r="AI25" t="str">
            <v>CBD</v>
          </cell>
          <cell r="AJ25" t="str">
            <v>Urban</v>
          </cell>
          <cell r="AK25" t="str">
            <v>Short rural</v>
          </cell>
          <cell r="AL25" t="str">
            <v>Long rural</v>
          </cell>
          <cell r="AM25"/>
          <cell r="AN25" t="str">
            <v>YES</v>
          </cell>
        </row>
        <row r="26">
          <cell r="B26" t="str">
            <v>Ergon Energy</v>
          </cell>
          <cell r="C26" t="str">
            <v>Ergon Energy</v>
          </cell>
          <cell r="D26">
            <v>50087646062</v>
          </cell>
          <cell r="E26" t="str">
            <v>Qld</v>
          </cell>
          <cell r="F26" t="str">
            <v>Electricity</v>
          </cell>
          <cell r="G26" t="str">
            <v>Distribution</v>
          </cell>
          <cell r="I26" t="str">
            <v>Financial</v>
          </cell>
          <cell r="J26" t="str">
            <v>June</v>
          </cell>
          <cell r="K26">
            <v>5</v>
          </cell>
          <cell r="L26">
            <v>5</v>
          </cell>
          <cell r="M26">
            <v>5</v>
          </cell>
          <cell r="N26">
            <v>5</v>
          </cell>
          <cell r="O26" t="str">
            <v>2015-20 Distribution Determination</v>
          </cell>
          <cell r="P26" t="str">
            <v>22 Walker Street</v>
          </cell>
          <cell r="Q26"/>
          <cell r="R26" t="str">
            <v>TOWNSVILLE</v>
          </cell>
          <cell r="S26" t="str">
            <v>Qld</v>
          </cell>
          <cell r="U26" t="str">
            <v>Po Box 264</v>
          </cell>
          <cell r="V26"/>
          <cell r="W26" t="str">
            <v>FORTITUDE VALLEY</v>
          </cell>
          <cell r="X26" t="str">
            <v>QLD</v>
          </cell>
          <cell r="AC26" t="str">
            <v>NO</v>
          </cell>
          <cell r="AD26" t="str">
            <v>YES</v>
          </cell>
          <cell r="AE26" t="str">
            <v>YES</v>
          </cell>
          <cell r="AF26" t="str">
            <v>YES</v>
          </cell>
          <cell r="AG26" t="str">
            <v>NO</v>
          </cell>
          <cell r="AI26" t="str">
            <v>CBD</v>
          </cell>
          <cell r="AJ26" t="str">
            <v>Urban</v>
          </cell>
          <cell r="AK26" t="str">
            <v>Short rural</v>
          </cell>
          <cell r="AL26" t="str">
            <v>Long rural</v>
          </cell>
          <cell r="AM26"/>
          <cell r="AN26" t="str">
            <v>YES</v>
          </cell>
        </row>
        <row r="27">
          <cell r="B27" t="str">
            <v>Essential Energy</v>
          </cell>
          <cell r="C27" t="str">
            <v>Essential Energy</v>
          </cell>
          <cell r="D27">
            <v>37428185226</v>
          </cell>
          <cell r="E27" t="str">
            <v>NSW</v>
          </cell>
          <cell r="F27" t="str">
            <v>Electricity</v>
          </cell>
          <cell r="G27" t="str">
            <v>Distribution</v>
          </cell>
          <cell r="I27" t="str">
            <v>Financial</v>
          </cell>
          <cell r="J27" t="str">
            <v>June</v>
          </cell>
          <cell r="K27">
            <v>5</v>
          </cell>
          <cell r="L27">
            <v>5</v>
          </cell>
          <cell r="M27">
            <v>5</v>
          </cell>
          <cell r="N27">
            <v>5</v>
          </cell>
          <cell r="O27" t="str">
            <v>2014-19 Distribution Determination</v>
          </cell>
          <cell r="P27" t="str">
            <v>8 Buller Street</v>
          </cell>
          <cell r="Q27"/>
          <cell r="R27" t="str">
            <v>PORT MACQUARIE</v>
          </cell>
          <cell r="S27" t="str">
            <v>NSW</v>
          </cell>
          <cell r="U27" t="str">
            <v>PO Box 5730</v>
          </cell>
          <cell r="V27"/>
          <cell r="W27" t="str">
            <v>PORT MACQUARIE</v>
          </cell>
          <cell r="X27" t="str">
            <v>NSW</v>
          </cell>
          <cell r="AC27" t="str">
            <v>NO</v>
          </cell>
          <cell r="AD27" t="str">
            <v>NO</v>
          </cell>
          <cell r="AE27" t="str">
            <v>YES</v>
          </cell>
          <cell r="AF27" t="str">
            <v>YES</v>
          </cell>
          <cell r="AG27" t="str">
            <v>NO</v>
          </cell>
          <cell r="AI27" t="str">
            <v>CBD</v>
          </cell>
          <cell r="AJ27" t="str">
            <v>Urban</v>
          </cell>
          <cell r="AK27" t="str">
            <v>Short rural</v>
          </cell>
          <cell r="AL27" t="str">
            <v>Long rural</v>
          </cell>
          <cell r="AM27"/>
          <cell r="AN27" t="str">
            <v>YES</v>
          </cell>
        </row>
        <row r="28">
          <cell r="B28" t="str">
            <v>Evoenergy</v>
          </cell>
          <cell r="C28" t="str">
            <v>Evoenergy</v>
          </cell>
          <cell r="D28">
            <v>76670568688</v>
          </cell>
          <cell r="E28" t="str">
            <v>ACT</v>
          </cell>
          <cell r="F28" t="str">
            <v>Electricity</v>
          </cell>
          <cell r="G28" t="str">
            <v>Distribution</v>
          </cell>
          <cell r="I28" t="str">
            <v>Financial</v>
          </cell>
          <cell r="J28" t="str">
            <v>June</v>
          </cell>
          <cell r="K28">
            <v>5</v>
          </cell>
          <cell r="L28">
            <v>5</v>
          </cell>
          <cell r="M28">
            <v>5</v>
          </cell>
          <cell r="N28">
            <v>5</v>
          </cell>
          <cell r="O28" t="str">
            <v>2014-19 Distribution Determination</v>
          </cell>
          <cell r="P28" t="str">
            <v>40 Bunda Street</v>
          </cell>
          <cell r="Q28"/>
          <cell r="R28" t="str">
            <v>CANBERRA</v>
          </cell>
          <cell r="S28" t="str">
            <v>ACT</v>
          </cell>
          <cell r="U28" t="str">
            <v>GPO BOX 366</v>
          </cell>
          <cell r="V28"/>
          <cell r="W28" t="str">
            <v>CANBERRA</v>
          </cell>
          <cell r="X28" t="str">
            <v>ACT</v>
          </cell>
          <cell r="AC28" t="str">
            <v>NO</v>
          </cell>
          <cell r="AD28" t="str">
            <v>YES</v>
          </cell>
          <cell r="AE28" t="str">
            <v>YES</v>
          </cell>
          <cell r="AF28" t="str">
            <v>NO</v>
          </cell>
          <cell r="AG28" t="str">
            <v>NO</v>
          </cell>
          <cell r="AI28" t="str">
            <v>CBD</v>
          </cell>
          <cell r="AJ28" t="str">
            <v>Urban</v>
          </cell>
          <cell r="AK28" t="str">
            <v>Short rural</v>
          </cell>
          <cell r="AL28" t="str">
            <v>Long rural</v>
          </cell>
          <cell r="AM28"/>
          <cell r="AN28" t="str">
            <v>YES</v>
          </cell>
        </row>
        <row r="29">
          <cell r="B29" t="str">
            <v>Evoenergy (Tx Assets)</v>
          </cell>
          <cell r="C29" t="str">
            <v>Evoenergy (Tx Assets)</v>
          </cell>
          <cell r="D29">
            <v>76670568688</v>
          </cell>
          <cell r="E29" t="str">
            <v>ACT</v>
          </cell>
          <cell r="F29" t="str">
            <v>Electricity</v>
          </cell>
          <cell r="G29" t="str">
            <v>Distribution</v>
          </cell>
          <cell r="I29" t="str">
            <v>Financial</v>
          </cell>
          <cell r="J29" t="str">
            <v>June</v>
          </cell>
          <cell r="K29">
            <v>5</v>
          </cell>
          <cell r="L29">
            <v>5</v>
          </cell>
          <cell r="M29">
            <v>5</v>
          </cell>
          <cell r="N29">
            <v>5</v>
          </cell>
          <cell r="O29" t="str">
            <v>distribution determination</v>
          </cell>
          <cell r="P29" t="str">
            <v>40 Bunda Street</v>
          </cell>
          <cell r="Q29"/>
          <cell r="R29" t="str">
            <v>CANBERRA</v>
          </cell>
          <cell r="S29" t="str">
            <v>ACT</v>
          </cell>
          <cell r="U29" t="str">
            <v>GPO BOX 366</v>
          </cell>
          <cell r="V29"/>
          <cell r="W29" t="str">
            <v>CANBERRA</v>
          </cell>
          <cell r="X29" t="str">
            <v>ACT</v>
          </cell>
          <cell r="AC29" t="str">
            <v>NO</v>
          </cell>
          <cell r="AD29" t="str">
            <v>YES</v>
          </cell>
          <cell r="AE29" t="str">
            <v>YES</v>
          </cell>
          <cell r="AF29" t="str">
            <v>NO</v>
          </cell>
          <cell r="AG29" t="str">
            <v>NO</v>
          </cell>
          <cell r="AI29" t="str">
            <v>CBD</v>
          </cell>
          <cell r="AJ29" t="str">
            <v>Urban</v>
          </cell>
          <cell r="AK29" t="str">
            <v>Short rural</v>
          </cell>
          <cell r="AL29" t="str">
            <v>Long rural</v>
          </cell>
          <cell r="AM29"/>
          <cell r="AN29" t="str">
            <v>NO</v>
          </cell>
        </row>
        <row r="30">
          <cell r="B30" t="str">
            <v>Evoenergy Gas</v>
          </cell>
          <cell r="C30" t="str">
            <v>Evoenergy Gas</v>
          </cell>
          <cell r="D30">
            <v>76670568688</v>
          </cell>
          <cell r="E30" t="str">
            <v>ACT</v>
          </cell>
          <cell r="F30" t="str">
            <v>Gas</v>
          </cell>
          <cell r="G30" t="str">
            <v>Distribution</v>
          </cell>
          <cell r="I30" t="str">
            <v>Financial</v>
          </cell>
          <cell r="J30" t="str">
            <v>June</v>
          </cell>
          <cell r="K30">
            <v>5</v>
          </cell>
          <cell r="L30">
            <v>5</v>
          </cell>
          <cell r="M30">
            <v>5</v>
          </cell>
          <cell r="N30" t="str">
            <v>x</v>
          </cell>
          <cell r="O30"/>
          <cell r="P30" t="str">
            <v>40 Bunda Street</v>
          </cell>
          <cell r="Q30"/>
          <cell r="R30" t="str">
            <v>CANBERRA</v>
          </cell>
          <cell r="S30" t="str">
            <v>ACT</v>
          </cell>
          <cell r="U30" t="str">
            <v>GPO BOX 366</v>
          </cell>
          <cell r="V30"/>
          <cell r="W30" t="str">
            <v>CANBERRA</v>
          </cell>
          <cell r="X30" t="str">
            <v>ACT</v>
          </cell>
          <cell r="AC30" t="str">
            <v>NO</v>
          </cell>
          <cell r="AD30" t="str">
            <v>NO</v>
          </cell>
          <cell r="AE30" t="str">
            <v>NO</v>
          </cell>
          <cell r="AF30" t="str">
            <v>NO</v>
          </cell>
          <cell r="AG30" t="str">
            <v>NO</v>
          </cell>
          <cell r="AI30" t="str">
            <v>CBD</v>
          </cell>
          <cell r="AJ30" t="str">
            <v>Urban</v>
          </cell>
          <cell r="AK30" t="str">
            <v>Short rural</v>
          </cell>
          <cell r="AL30" t="str">
            <v>Long rural</v>
          </cell>
          <cell r="AM30"/>
          <cell r="AN30" t="str">
            <v>NO</v>
          </cell>
        </row>
        <row r="31">
          <cell r="B31" t="str">
            <v>Jemena Electricity</v>
          </cell>
          <cell r="C31" t="str">
            <v>Jemena Electricity</v>
          </cell>
          <cell r="D31">
            <v>82064651083</v>
          </cell>
          <cell r="E31" t="str">
            <v>Vic</v>
          </cell>
          <cell r="F31" t="str">
            <v>Electricity</v>
          </cell>
          <cell r="G31" t="str">
            <v>Distribution</v>
          </cell>
          <cell r="I31" t="str">
            <v>Calendar</v>
          </cell>
          <cell r="J31" t="str">
            <v>December</v>
          </cell>
          <cell r="K31">
            <v>5</v>
          </cell>
          <cell r="L31">
            <v>5</v>
          </cell>
          <cell r="M31">
            <v>5</v>
          </cell>
          <cell r="N31">
            <v>2</v>
          </cell>
          <cell r="O31" t="str">
            <v>2016-20 Distribution Determination</v>
          </cell>
          <cell r="P31" t="str">
            <v>Level 16</v>
          </cell>
          <cell r="Q31" t="str">
            <v>567 Collins Street</v>
          </cell>
          <cell r="R31" t="str">
            <v>MELBOURNE</v>
          </cell>
          <cell r="S31" t="str">
            <v>Vic</v>
          </cell>
          <cell r="U31" t="str">
            <v>PO Box 16182</v>
          </cell>
          <cell r="V31"/>
          <cell r="W31" t="str">
            <v>MELBOURNE</v>
          </cell>
          <cell r="X31" t="str">
            <v>Vic</v>
          </cell>
          <cell r="AC31" t="str">
            <v>NO</v>
          </cell>
          <cell r="AD31" t="str">
            <v>YES</v>
          </cell>
          <cell r="AE31" t="str">
            <v>YES</v>
          </cell>
          <cell r="AF31" t="str">
            <v>NO</v>
          </cell>
          <cell r="AG31" t="str">
            <v>NO</v>
          </cell>
          <cell r="AI31" t="str">
            <v>CBD</v>
          </cell>
          <cell r="AJ31" t="str">
            <v>Urban</v>
          </cell>
          <cell r="AK31" t="str">
            <v>Short rural</v>
          </cell>
          <cell r="AL31" t="str">
            <v>Long rural</v>
          </cell>
          <cell r="AM31"/>
          <cell r="AN31" t="str">
            <v>YES</v>
          </cell>
        </row>
        <row r="32">
          <cell r="B32" t="str">
            <v>JGN</v>
          </cell>
          <cell r="C32" t="str">
            <v>Jemena Gas Networks (NSW) Ltd</v>
          </cell>
          <cell r="D32" t="str">
            <v>003 004 322</v>
          </cell>
          <cell r="E32" t="str">
            <v>NSW</v>
          </cell>
          <cell r="F32" t="str">
            <v>Gas</v>
          </cell>
          <cell r="G32" t="str">
            <v>Distribution</v>
          </cell>
          <cell r="I32" t="str">
            <v>Financial</v>
          </cell>
          <cell r="J32" t="str">
            <v>June</v>
          </cell>
          <cell r="K32">
            <v>5</v>
          </cell>
          <cell r="L32">
            <v>5</v>
          </cell>
          <cell r="M32">
            <v>5</v>
          </cell>
          <cell r="N32"/>
          <cell r="O32"/>
          <cell r="P32"/>
          <cell r="Q32"/>
          <cell r="R32"/>
          <cell r="S32"/>
          <cell r="U32"/>
          <cell r="V32"/>
          <cell r="W32"/>
          <cell r="X32"/>
          <cell r="AC32" t="str">
            <v>NO</v>
          </cell>
          <cell r="AD32" t="str">
            <v>NO</v>
          </cell>
          <cell r="AE32" t="str">
            <v>NO</v>
          </cell>
          <cell r="AF32" t="str">
            <v>NO</v>
          </cell>
          <cell r="AG32" t="str">
            <v>NO</v>
          </cell>
          <cell r="AI32" t="str">
            <v>CBD</v>
          </cell>
          <cell r="AJ32" t="str">
            <v>Urban</v>
          </cell>
          <cell r="AK32" t="str">
            <v>Short rural</v>
          </cell>
          <cell r="AL32" t="str">
            <v>Long rural</v>
          </cell>
          <cell r="AM32"/>
          <cell r="AN32" t="str">
            <v>NO</v>
          </cell>
        </row>
        <row r="33">
          <cell r="B33" t="str">
            <v>Multinet Gas</v>
          </cell>
          <cell r="C33" t="str">
            <v>Multinet Gas (DB No.1) Pty Ltd (ACN 086 026 986), Multinet Gas (DB No.2) Pty Ltd (ACN 086 230 122)</v>
          </cell>
          <cell r="D33" t="str">
            <v>086026986</v>
          </cell>
          <cell r="E33" t="str">
            <v>Vic</v>
          </cell>
          <cell r="F33" t="str">
            <v>Gas</v>
          </cell>
          <cell r="G33" t="str">
            <v>Distribution</v>
          </cell>
          <cell r="I33" t="str">
            <v>Calendar</v>
          </cell>
          <cell r="J33" t="str">
            <v>December</v>
          </cell>
          <cell r="K33">
            <v>5</v>
          </cell>
          <cell r="L33">
            <v>5</v>
          </cell>
          <cell r="M33">
            <v>5</v>
          </cell>
          <cell r="N33" t="str">
            <v>x</v>
          </cell>
          <cell r="O33"/>
          <cell r="P33" t="str">
            <v>43-45 Centreway</v>
          </cell>
          <cell r="Q33"/>
          <cell r="R33" t="str">
            <v>MT WAVERLEY</v>
          </cell>
          <cell r="S33" t="str">
            <v>Vic</v>
          </cell>
          <cell r="U33"/>
          <cell r="V33"/>
          <cell r="W33"/>
          <cell r="X33"/>
          <cell r="AC33" t="str">
            <v>NO</v>
          </cell>
          <cell r="AD33" t="str">
            <v>NO</v>
          </cell>
          <cell r="AE33" t="str">
            <v>NO</v>
          </cell>
          <cell r="AF33" t="str">
            <v>NO</v>
          </cell>
          <cell r="AG33" t="str">
            <v>NO</v>
          </cell>
          <cell r="AI33" t="str">
            <v>CBD</v>
          </cell>
          <cell r="AJ33" t="str">
            <v>Urban</v>
          </cell>
          <cell r="AK33" t="str">
            <v>Short rural</v>
          </cell>
          <cell r="AL33" t="str">
            <v>Long rural</v>
          </cell>
          <cell r="AM33"/>
          <cell r="AN33" t="str">
            <v>NO</v>
          </cell>
        </row>
        <row r="34">
          <cell r="B34" t="str">
            <v>Power and Water</v>
          </cell>
          <cell r="C34" t="str">
            <v>Power and Water Corporation</v>
          </cell>
          <cell r="D34">
            <v>15947352360</v>
          </cell>
          <cell r="E34" t="str">
            <v>NT</v>
          </cell>
          <cell r="F34" t="str">
            <v>Electricity</v>
          </cell>
          <cell r="G34" t="str">
            <v>Distribution</v>
          </cell>
          <cell r="I34" t="str">
            <v>Financial</v>
          </cell>
          <cell r="J34" t="str">
            <v>June</v>
          </cell>
          <cell r="K34">
            <v>5</v>
          </cell>
          <cell r="L34">
            <v>5</v>
          </cell>
          <cell r="M34">
            <v>5</v>
          </cell>
          <cell r="N34" t="str">
            <v>x</v>
          </cell>
          <cell r="O34" t="str">
            <v>distribution determination</v>
          </cell>
          <cell r="P34" t="str">
            <v>GPO Box 1921</v>
          </cell>
          <cell r="Q34"/>
          <cell r="R34" t="str">
            <v>DARWIN</v>
          </cell>
          <cell r="S34" t="str">
            <v>NT</v>
          </cell>
          <cell r="U34" t="str">
            <v>GPO Box 1921</v>
          </cell>
          <cell r="V34"/>
          <cell r="W34" t="str">
            <v>DARWIN</v>
          </cell>
          <cell r="X34" t="str">
            <v>NT</v>
          </cell>
          <cell r="AC34" t="str">
            <v>YES</v>
          </cell>
          <cell r="AD34" t="str">
            <v>YES</v>
          </cell>
          <cell r="AE34" t="str">
            <v>YES</v>
          </cell>
          <cell r="AF34" t="str">
            <v>YES</v>
          </cell>
          <cell r="AG34" t="str">
            <v>NO</v>
          </cell>
          <cell r="AI34" t="str">
            <v>CBD</v>
          </cell>
          <cell r="AJ34" t="str">
            <v>Urban</v>
          </cell>
          <cell r="AK34" t="str">
            <v>Short rural</v>
          </cell>
          <cell r="AL34" t="str">
            <v>Long rural</v>
          </cell>
          <cell r="AM34"/>
          <cell r="AN34" t="str">
            <v>NO</v>
          </cell>
        </row>
        <row r="35">
          <cell r="B35" t="str">
            <v>Powercor Australia</v>
          </cell>
          <cell r="C35" t="str">
            <v>Powercor Australia</v>
          </cell>
          <cell r="D35">
            <v>89064651109</v>
          </cell>
          <cell r="E35" t="str">
            <v>Vic</v>
          </cell>
          <cell r="F35" t="str">
            <v>Electricity</v>
          </cell>
          <cell r="G35" t="str">
            <v>Distribution</v>
          </cell>
          <cell r="I35" t="str">
            <v>Calendar</v>
          </cell>
          <cell r="J35" t="str">
            <v>December</v>
          </cell>
          <cell r="K35">
            <v>5</v>
          </cell>
          <cell r="L35">
            <v>5</v>
          </cell>
          <cell r="M35">
            <v>5</v>
          </cell>
          <cell r="N35">
            <v>2</v>
          </cell>
          <cell r="O35" t="str">
            <v>2016-20 Distribution Determination</v>
          </cell>
          <cell r="P35" t="str">
            <v>40 Market Street</v>
          </cell>
          <cell r="Q35"/>
          <cell r="R35" t="str">
            <v>MELBOURNE</v>
          </cell>
          <cell r="S35" t="str">
            <v>Vic</v>
          </cell>
          <cell r="U35" t="str">
            <v>Locked bag 14090</v>
          </cell>
          <cell r="V35"/>
          <cell r="W35" t="str">
            <v>MELBOURNE</v>
          </cell>
          <cell r="X35" t="str">
            <v>Vic</v>
          </cell>
          <cell r="AC35" t="str">
            <v>NO</v>
          </cell>
          <cell r="AD35" t="str">
            <v>NO</v>
          </cell>
          <cell r="AE35" t="str">
            <v>YES</v>
          </cell>
          <cell r="AF35" t="str">
            <v>YES</v>
          </cell>
          <cell r="AG35" t="str">
            <v>NO</v>
          </cell>
          <cell r="AI35" t="str">
            <v>CBD</v>
          </cell>
          <cell r="AJ35" t="str">
            <v>Urban</v>
          </cell>
          <cell r="AK35" t="str">
            <v>Short rural</v>
          </cell>
          <cell r="AL35" t="str">
            <v>Long rural</v>
          </cell>
          <cell r="AM35"/>
          <cell r="AN35" t="str">
            <v>YES</v>
          </cell>
        </row>
        <row r="36">
          <cell r="B36" t="str">
            <v>SA Power Networks</v>
          </cell>
          <cell r="C36" t="str">
            <v>SA Power Networks</v>
          </cell>
          <cell r="D36">
            <v>13332330749</v>
          </cell>
          <cell r="E36" t="str">
            <v>SA</v>
          </cell>
          <cell r="F36" t="str">
            <v>Electricity</v>
          </cell>
          <cell r="G36" t="str">
            <v>Distribution</v>
          </cell>
          <cell r="I36" t="str">
            <v>Financial</v>
          </cell>
          <cell r="J36" t="str">
            <v>June</v>
          </cell>
          <cell r="K36">
            <v>5</v>
          </cell>
          <cell r="L36">
            <v>5</v>
          </cell>
          <cell r="M36">
            <v>5</v>
          </cell>
          <cell r="N36">
            <v>5</v>
          </cell>
          <cell r="O36" t="str">
            <v>2015-20 Distribution Determination</v>
          </cell>
          <cell r="P36" t="str">
            <v>1 Anzac Highway</v>
          </cell>
          <cell r="Q36"/>
          <cell r="R36" t="str">
            <v>KESWICK</v>
          </cell>
          <cell r="S36" t="str">
            <v>SA</v>
          </cell>
          <cell r="U36" t="str">
            <v>GPO Box 77</v>
          </cell>
          <cell r="V36"/>
          <cell r="W36" t="str">
            <v>ADELAIDE</v>
          </cell>
          <cell r="X36" t="str">
            <v>SA</v>
          </cell>
          <cell r="AC36" t="str">
            <v>NO</v>
          </cell>
          <cell r="AD36" t="str">
            <v>NO</v>
          </cell>
          <cell r="AE36" t="str">
            <v>YES</v>
          </cell>
          <cell r="AF36" t="str">
            <v>YES</v>
          </cell>
          <cell r="AG36" t="str">
            <v>NO</v>
          </cell>
          <cell r="AI36" t="str">
            <v>CBD</v>
          </cell>
          <cell r="AJ36" t="str">
            <v>Urban</v>
          </cell>
          <cell r="AK36" t="str">
            <v>Short rural</v>
          </cell>
          <cell r="AL36" t="str">
            <v>Long rural</v>
          </cell>
          <cell r="AM36"/>
          <cell r="AN36" t="str">
            <v>NO</v>
          </cell>
        </row>
        <row r="37">
          <cell r="B37" t="str">
            <v>TasNetworks (D)</v>
          </cell>
          <cell r="C37" t="str">
            <v>TasNetworks (D)</v>
          </cell>
          <cell r="D37">
            <v>24167357299</v>
          </cell>
          <cell r="E37" t="str">
            <v>Tas</v>
          </cell>
          <cell r="F37" t="str">
            <v>Electricity</v>
          </cell>
          <cell r="G37" t="str">
            <v>Distribution</v>
          </cell>
          <cell r="I37" t="str">
            <v>Financial</v>
          </cell>
          <cell r="J37" t="str">
            <v>June</v>
          </cell>
          <cell r="K37">
            <v>5</v>
          </cell>
          <cell r="L37">
            <v>5</v>
          </cell>
          <cell r="M37">
            <v>5</v>
          </cell>
          <cell r="N37">
            <v>5</v>
          </cell>
          <cell r="O37" t="str">
            <v>distribution determination</v>
          </cell>
          <cell r="P37" t="str">
            <v>1-7 Maria Street</v>
          </cell>
          <cell r="Q37"/>
          <cell r="R37" t="str">
            <v>LENAH VALLEY</v>
          </cell>
          <cell r="S37" t="str">
            <v>Tas</v>
          </cell>
          <cell r="U37" t="str">
            <v>PO Box 606</v>
          </cell>
          <cell r="V37"/>
          <cell r="W37" t="str">
            <v>MOONAH</v>
          </cell>
          <cell r="X37" t="str">
            <v>Tas</v>
          </cell>
          <cell r="AC37" t="str">
            <v>YES</v>
          </cell>
          <cell r="AD37" t="str">
            <v>YES</v>
          </cell>
          <cell r="AE37" t="str">
            <v>YES</v>
          </cell>
          <cell r="AF37" t="str">
            <v>YES</v>
          </cell>
          <cell r="AG37" t="str">
            <v>YES</v>
          </cell>
          <cell r="AI37" t="str">
            <v>Critical Infrastructure</v>
          </cell>
          <cell r="AJ37" t="str">
            <v>High density commercial</v>
          </cell>
          <cell r="AK37" t="str">
            <v>Urban</v>
          </cell>
          <cell r="AL37" t="str">
            <v>High density rural</v>
          </cell>
          <cell r="AM37" t="str">
            <v>Low density rural</v>
          </cell>
          <cell r="AN37" t="str">
            <v>YES</v>
          </cell>
        </row>
        <row r="38">
          <cell r="B38" t="str">
            <v>United Energy</v>
          </cell>
          <cell r="C38" t="str">
            <v>United Energy</v>
          </cell>
          <cell r="D38">
            <v>70064651029</v>
          </cell>
          <cell r="E38" t="str">
            <v>Vic</v>
          </cell>
          <cell r="F38" t="str">
            <v>Electricity</v>
          </cell>
          <cell r="G38" t="str">
            <v>Distribution</v>
          </cell>
          <cell r="I38" t="str">
            <v>Calendar</v>
          </cell>
          <cell r="J38" t="str">
            <v>December</v>
          </cell>
          <cell r="K38">
            <v>5</v>
          </cell>
          <cell r="L38">
            <v>5</v>
          </cell>
          <cell r="M38">
            <v>5</v>
          </cell>
          <cell r="N38">
            <v>2</v>
          </cell>
          <cell r="O38" t="str">
            <v>2016-20 Distribution Determination</v>
          </cell>
          <cell r="P38" t="str">
            <v>43-45 Centreway</v>
          </cell>
          <cell r="Q38"/>
          <cell r="R38" t="str">
            <v>MOUNT WAVERLEY</v>
          </cell>
          <cell r="S38" t="str">
            <v>Vic</v>
          </cell>
          <cell r="U38" t="str">
            <v>PO Box 449</v>
          </cell>
          <cell r="V38"/>
          <cell r="W38" t="str">
            <v>MOUNT WAVERLEY</v>
          </cell>
          <cell r="X38" t="str">
            <v>Vic</v>
          </cell>
          <cell r="AC38" t="str">
            <v>NO</v>
          </cell>
          <cell r="AD38" t="str">
            <v>NO</v>
          </cell>
          <cell r="AE38" t="str">
            <v>YES</v>
          </cell>
          <cell r="AF38" t="str">
            <v>NO</v>
          </cell>
          <cell r="AG38" t="str">
            <v>NO</v>
          </cell>
          <cell r="AI38" t="str">
            <v>CBD</v>
          </cell>
          <cell r="AJ38" t="str">
            <v>Urban</v>
          </cell>
          <cell r="AK38" t="str">
            <v>Short rural</v>
          </cell>
          <cell r="AL38" t="str">
            <v>Long rural</v>
          </cell>
          <cell r="AM38"/>
          <cell r="AN38" t="str">
            <v>YES</v>
          </cell>
        </row>
        <row r="45">
          <cell r="B45" t="str">
            <v>ARR</v>
          </cell>
          <cell r="D45" t="str">
            <v>ANNUAL REPORTING</v>
          </cell>
          <cell r="E45">
            <v>1</v>
          </cell>
        </row>
        <row r="46">
          <cell r="B46" t="str">
            <v>CA</v>
          </cell>
          <cell r="D46" t="str">
            <v>CATEGORY ANALYSIS</v>
          </cell>
          <cell r="E46">
            <v>1</v>
          </cell>
        </row>
        <row r="47">
          <cell r="B47" t="str">
            <v>CESS</v>
          </cell>
          <cell r="D47" t="str">
            <v>CAPITLAL EXPENDITURE SHARING SCHEMING</v>
          </cell>
          <cell r="E47">
            <v>5</v>
          </cell>
        </row>
        <row r="48">
          <cell r="B48" t="str">
            <v>CPI</v>
          </cell>
          <cell r="D48" t="str">
            <v>CPI</v>
          </cell>
          <cell r="E48">
            <v>5</v>
          </cell>
        </row>
        <row r="49">
          <cell r="B49" t="str">
            <v>EB</v>
          </cell>
          <cell r="D49" t="str">
            <v>ECONOMIC BENCHMARKING</v>
          </cell>
          <cell r="E49">
            <v>1</v>
          </cell>
        </row>
        <row r="50">
          <cell r="B50" t="str">
            <v>Pricing</v>
          </cell>
          <cell r="D50" t="str">
            <v>PRICING PROPOSAL</v>
          </cell>
          <cell r="E50">
            <v>5</v>
          </cell>
        </row>
        <row r="51">
          <cell r="B51" t="str">
            <v>PTRM</v>
          </cell>
          <cell r="D51" t="str">
            <v>POST TAX REVENUE MODEL</v>
          </cell>
          <cell r="E51">
            <v>5</v>
          </cell>
        </row>
        <row r="52">
          <cell r="B52" t="str">
            <v>Reset</v>
          </cell>
          <cell r="D52" t="str">
            <v>REGULATORY REPORTING STATEMENT</v>
          </cell>
          <cell r="E52">
            <v>5</v>
          </cell>
        </row>
        <row r="53">
          <cell r="B53" t="str">
            <v>RFM</v>
          </cell>
          <cell r="D53" t="str">
            <v>ROLL FORWARD MODEL</v>
          </cell>
          <cell r="E53">
            <v>5</v>
          </cell>
        </row>
        <row r="54">
          <cell r="B54" t="str">
            <v>WACC</v>
          </cell>
          <cell r="D54" t="str">
            <v>WEIGHTED AVERAGE COST OF CAPITAL</v>
          </cell>
          <cell r="E54">
            <v>1</v>
          </cell>
        </row>
        <row r="59">
          <cell r="E59" t="str">
            <v>2010-11</v>
          </cell>
          <cell r="G59" t="str">
            <v>2015-16</v>
          </cell>
        </row>
        <row r="60">
          <cell r="E60" t="str">
            <v>2011-12</v>
          </cell>
          <cell r="G60" t="str">
            <v>2016-17</v>
          </cell>
          <cell r="I60" t="str">
            <v>2021-22</v>
          </cell>
        </row>
        <row r="61">
          <cell r="E61" t="str">
            <v>2012-13</v>
          </cell>
          <cell r="G61" t="str">
            <v>2017-18</v>
          </cell>
          <cell r="I61" t="str">
            <v>2022-23</v>
          </cell>
        </row>
        <row r="62">
          <cell r="E62" t="str">
            <v>2013-14</v>
          </cell>
          <cell r="G62" t="str">
            <v>2018-19</v>
          </cell>
          <cell r="I62" t="str">
            <v>2023-24</v>
          </cell>
        </row>
        <row r="63">
          <cell r="E63" t="str">
            <v>2014-15</v>
          </cell>
          <cell r="G63" t="str">
            <v>2019-20</v>
          </cell>
          <cell r="I63" t="str">
            <v>2024-25</v>
          </cell>
        </row>
        <row r="64">
          <cell r="E64" t="str">
            <v>2015-16</v>
          </cell>
          <cell r="G64" t="str">
            <v>2020-21</v>
          </cell>
          <cell r="I64" t="str">
            <v>2025-26</v>
          </cell>
        </row>
        <row r="65">
          <cell r="E65" t="str">
            <v>2016-17</v>
          </cell>
          <cell r="G65" t="str">
            <v>2021-22</v>
          </cell>
          <cell r="I65" t="str">
            <v>2026-27</v>
          </cell>
        </row>
        <row r="66">
          <cell r="E66" t="str">
            <v>2017-18</v>
          </cell>
          <cell r="G66" t="str">
            <v>2022-23</v>
          </cell>
          <cell r="I66" t="str">
            <v>2027-28</v>
          </cell>
        </row>
        <row r="67">
          <cell r="E67" t="str">
            <v>2018-19</v>
          </cell>
          <cell r="G67" t="str">
            <v>2023-24</v>
          </cell>
          <cell r="I67" t="str">
            <v>2028-29</v>
          </cell>
        </row>
        <row r="68">
          <cell r="E68" t="str">
            <v>2019-20</v>
          </cell>
          <cell r="G68" t="str">
            <v>2024-25</v>
          </cell>
          <cell r="I68" t="str">
            <v>2029-30</v>
          </cell>
        </row>
        <row r="69">
          <cell r="E69" t="str">
            <v>2020-21</v>
          </cell>
          <cell r="G69" t="str">
            <v>2025-26</v>
          </cell>
          <cell r="I69" t="str">
            <v>2030-31</v>
          </cell>
        </row>
        <row r="70">
          <cell r="E70" t="str">
            <v>2021-22</v>
          </cell>
          <cell r="G70" t="str">
            <v>2026-27</v>
          </cell>
          <cell r="I70" t="str">
            <v>2031-32</v>
          </cell>
        </row>
        <row r="71">
          <cell r="E71" t="str">
            <v>2022-23</v>
          </cell>
          <cell r="G71" t="str">
            <v>2027-28</v>
          </cell>
          <cell r="I71" t="str">
            <v>2032-33</v>
          </cell>
        </row>
        <row r="72">
          <cell r="E72" t="str">
            <v>2023-24</v>
          </cell>
          <cell r="G72" t="str">
            <v>2028-29</v>
          </cell>
          <cell r="I72" t="str">
            <v>2033-34</v>
          </cell>
        </row>
        <row r="73">
          <cell r="E73" t="str">
            <v>2024-25</v>
          </cell>
          <cell r="G73" t="str">
            <v>2029-30</v>
          </cell>
          <cell r="I73" t="str">
            <v>2034-35</v>
          </cell>
        </row>
      </sheetData>
      <sheetData sheetId="2">
        <row r="10">
          <cell r="C10" t="str">
            <v>PTRM</v>
          </cell>
        </row>
        <row r="13">
          <cell r="C13" t="str">
            <v>Public</v>
          </cell>
        </row>
        <row r="20">
          <cell r="C20" t="str">
            <v>Distribution</v>
          </cell>
        </row>
        <row r="22">
          <cell r="C22" t="str">
            <v>Financial</v>
          </cell>
        </row>
        <row r="28">
          <cell r="C28" t="str">
            <v>CRY not present</v>
          </cell>
        </row>
        <row r="29">
          <cell r="C29" t="str">
            <v>June</v>
          </cell>
        </row>
        <row r="35">
          <cell r="C35" t="str">
            <v>2020-21</v>
          </cell>
        </row>
        <row r="37">
          <cell r="C37">
            <v>0</v>
          </cell>
        </row>
        <row r="38">
          <cell r="C38">
            <v>34</v>
          </cell>
        </row>
        <row r="39">
          <cell r="C39">
            <v>29</v>
          </cell>
        </row>
        <row r="40">
          <cell r="C40">
            <v>24</v>
          </cell>
        </row>
        <row r="41">
          <cell r="C41">
            <v>38</v>
          </cell>
        </row>
        <row r="45">
          <cell r="C45" t="str">
            <v>2024-25</v>
          </cell>
        </row>
        <row r="46">
          <cell r="C46" t="str">
            <v>2019-20</v>
          </cell>
        </row>
        <row r="47">
          <cell r="C47" t="str">
            <v>2014-15</v>
          </cell>
        </row>
        <row r="48">
          <cell r="C48" t="str">
            <v>2024-25</v>
          </cell>
        </row>
        <row r="50">
          <cell r="C50" t="str">
            <v>2020</v>
          </cell>
        </row>
        <row r="51">
          <cell r="C51" t="str">
            <v>2015</v>
          </cell>
        </row>
        <row r="52">
          <cell r="C52">
            <v>0</v>
          </cell>
        </row>
        <row r="53">
          <cell r="C53" t="str">
            <v>2025</v>
          </cell>
        </row>
        <row r="54">
          <cell r="C54">
            <v>0</v>
          </cell>
        </row>
        <row r="55">
          <cell r="C55">
            <v>5</v>
          </cell>
        </row>
        <row r="56">
          <cell r="C56" t="str">
            <v>2025</v>
          </cell>
        </row>
        <row r="57">
          <cell r="C57" t="str">
            <v>2020-21 to 2024-25</v>
          </cell>
        </row>
        <row r="58">
          <cell r="C58">
            <v>0</v>
          </cell>
        </row>
        <row r="59">
          <cell r="C59" t="str">
            <v>2020-21 to 2024-25</v>
          </cell>
        </row>
        <row r="61">
          <cell r="C61" t="str">
            <v>No</v>
          </cell>
        </row>
        <row r="62">
          <cell r="C62">
            <v>0</v>
          </cell>
        </row>
        <row r="63">
          <cell r="C63" t="str">
            <v>not a Multiple year submission</v>
          </cell>
        </row>
        <row r="67">
          <cell r="C67">
            <v>5</v>
          </cell>
        </row>
        <row r="68">
          <cell r="C68">
            <v>5</v>
          </cell>
        </row>
        <row r="69">
          <cell r="C69">
            <v>5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 t="str">
            <v>no</v>
          </cell>
        </row>
        <row r="89">
          <cell r="C89" t="str">
            <v>no</v>
          </cell>
        </row>
        <row r="91">
          <cell r="C91" t="str">
            <v>not a CA</v>
          </cell>
        </row>
        <row r="97">
          <cell r="C97" t="str">
            <v>dms_LeapYear not present</v>
          </cell>
        </row>
        <row r="98">
          <cell r="C98">
            <v>1826</v>
          </cell>
        </row>
        <row r="99">
          <cell r="C99">
            <v>365</v>
          </cell>
        </row>
        <row r="105">
          <cell r="C105" t="str">
            <v>1-Jul-2013</v>
          </cell>
        </row>
        <row r="110">
          <cell r="C110">
            <v>12</v>
          </cell>
        </row>
        <row r="111">
          <cell r="C111" t="str">
            <v>0</v>
          </cell>
        </row>
        <row r="124">
          <cell r="C124" t="str">
            <v>NO</v>
          </cell>
        </row>
      </sheetData>
      <sheetData sheetId="3">
        <row r="16">
          <cell r="AL16" t="str">
            <v>Australian Distribution Co.</v>
          </cell>
        </row>
        <row r="42">
          <cell r="AR42" t="str">
            <v>2020-21</v>
          </cell>
        </row>
        <row r="61">
          <cell r="AR61" t="str">
            <v>Regulatory proposal</v>
          </cell>
        </row>
        <row r="63">
          <cell r="AR63" t="str">
            <v>Consolidated</v>
          </cell>
        </row>
        <row r="65">
          <cell r="AR65" t="str">
            <v>Public</v>
          </cell>
        </row>
        <row r="67">
          <cell r="AR67" t="str">
            <v>.</v>
          </cell>
        </row>
        <row r="71">
          <cell r="AR71" t="str">
            <v>dd/mm/yy</v>
          </cell>
        </row>
      </sheetData>
      <sheetData sheetId="4">
        <row r="4">
          <cell r="L4">
            <v>4</v>
          </cell>
        </row>
      </sheetData>
      <sheetData sheetId="5">
        <row r="16">
          <cell r="C16" t="str">
            <v>Aus Elec</v>
          </cell>
        </row>
      </sheetData>
      <sheetData sheetId="6"/>
      <sheetData sheetId="7"/>
      <sheetData sheetId="8"/>
      <sheetData sheetId="9">
        <row r="7">
          <cell r="G7" t="str">
            <v>Remotely read interval meters &amp; transformers</v>
          </cell>
          <cell r="J7">
            <v>219.64401956805909</v>
          </cell>
          <cell r="L7" t="str">
            <v>n/a</v>
          </cell>
          <cell r="M7">
            <v>15</v>
          </cell>
          <cell r="N7">
            <v>91.770758400076858</v>
          </cell>
          <cell r="O7">
            <v>9.3689159797848323</v>
          </cell>
          <cell r="P7">
            <v>15</v>
          </cell>
        </row>
        <row r="8">
          <cell r="G8" t="str">
            <v>IT</v>
          </cell>
          <cell r="J8">
            <v>9.4733485133718071E-2</v>
          </cell>
          <cell r="L8" t="str">
            <v>n/a</v>
          </cell>
          <cell r="M8">
            <v>7</v>
          </cell>
          <cell r="N8">
            <v>0.16458610529806841</v>
          </cell>
          <cell r="O8">
            <v>3</v>
          </cell>
          <cell r="P8">
            <v>3</v>
          </cell>
        </row>
        <row r="9">
          <cell r="G9" t="str">
            <v>Communications</v>
          </cell>
          <cell r="J9">
            <v>6.1487827487208477</v>
          </cell>
          <cell r="L9" t="str">
            <v>n/a</v>
          </cell>
          <cell r="M9">
            <v>7</v>
          </cell>
          <cell r="N9">
            <v>1.2145563388779761</v>
          </cell>
          <cell r="O9">
            <v>1.0272516857281333</v>
          </cell>
          <cell r="P9">
            <v>3</v>
          </cell>
        </row>
        <row r="10">
          <cell r="G10" t="str">
            <v>Other</v>
          </cell>
          <cell r="J10">
            <v>0.40571970655740525</v>
          </cell>
          <cell r="L10" t="str">
            <v>n/a</v>
          </cell>
          <cell r="M10">
            <v>7</v>
          </cell>
          <cell r="N10">
            <v>0.33818785714285721</v>
          </cell>
          <cell r="O10">
            <v>4.5</v>
          </cell>
          <cell r="P10">
            <v>7</v>
          </cell>
        </row>
        <row r="11">
          <cell r="G11" t="str">
            <v>Leases capitalised - 1 Jan 21</v>
          </cell>
          <cell r="J11">
            <v>5.6274516265159562</v>
          </cell>
          <cell r="L11" t="str">
            <v>n/a</v>
          </cell>
          <cell r="M11"/>
          <cell r="N11">
            <v>4.9837204565622502</v>
          </cell>
          <cell r="O11">
            <v>7.4999999999999991</v>
          </cell>
          <cell r="P11"/>
        </row>
        <row r="12">
          <cell r="G12" t="str">
            <v>Leases capitalised - FY22</v>
          </cell>
          <cell r="J12"/>
          <cell r="L12"/>
          <cell r="M12">
            <v>5</v>
          </cell>
          <cell r="N12"/>
          <cell r="O12"/>
          <cell r="P12">
            <v>5</v>
          </cell>
        </row>
        <row r="13">
          <cell r="G13"/>
          <cell r="J13"/>
          <cell r="L13"/>
          <cell r="M13"/>
          <cell r="N13"/>
          <cell r="O13"/>
          <cell r="P13"/>
        </row>
        <row r="14">
          <cell r="G14" t="str">
            <v>Leases capitalised - FY25</v>
          </cell>
          <cell r="J14"/>
          <cell r="L14"/>
          <cell r="M14">
            <v>5</v>
          </cell>
          <cell r="N14"/>
          <cell r="O14"/>
          <cell r="P14">
            <v>5</v>
          </cell>
        </row>
        <row r="15">
          <cell r="G15" t="str">
            <v>Leases capitalised - FY26</v>
          </cell>
          <cell r="J15"/>
          <cell r="L15"/>
          <cell r="M15">
            <v>5</v>
          </cell>
          <cell r="N15"/>
          <cell r="O15"/>
          <cell r="P15">
            <v>5</v>
          </cell>
        </row>
        <row r="16">
          <cell r="G16"/>
          <cell r="J16"/>
          <cell r="L16"/>
          <cell r="M16"/>
          <cell r="N16"/>
          <cell r="O16"/>
          <cell r="P16"/>
        </row>
        <row r="17">
          <cell r="G17"/>
          <cell r="J17"/>
          <cell r="L17"/>
          <cell r="M17"/>
          <cell r="N17"/>
          <cell r="O17"/>
          <cell r="P17"/>
        </row>
        <row r="18">
          <cell r="G18"/>
          <cell r="J18"/>
          <cell r="L18"/>
          <cell r="M18"/>
          <cell r="N18"/>
          <cell r="O18"/>
          <cell r="P18"/>
        </row>
        <row r="19">
          <cell r="G19"/>
          <cell r="J19"/>
          <cell r="L19"/>
          <cell r="M19"/>
          <cell r="N19"/>
          <cell r="O19"/>
          <cell r="P19"/>
        </row>
        <row r="20">
          <cell r="G20"/>
          <cell r="J20"/>
          <cell r="L20"/>
          <cell r="M20"/>
          <cell r="N20"/>
          <cell r="O20"/>
          <cell r="P20"/>
        </row>
        <row r="21">
          <cell r="G21"/>
          <cell r="J21"/>
          <cell r="L21"/>
          <cell r="M21"/>
          <cell r="N21"/>
          <cell r="O21"/>
          <cell r="P21"/>
        </row>
        <row r="22">
          <cell r="G22"/>
          <cell r="J22"/>
          <cell r="L22"/>
          <cell r="M22"/>
          <cell r="N22"/>
          <cell r="O22"/>
          <cell r="P22"/>
        </row>
        <row r="23">
          <cell r="G23"/>
          <cell r="J23"/>
          <cell r="L23"/>
          <cell r="M23"/>
          <cell r="N23"/>
          <cell r="O23"/>
          <cell r="P23"/>
        </row>
        <row r="24">
          <cell r="G24"/>
          <cell r="J24"/>
          <cell r="L24"/>
          <cell r="M24"/>
          <cell r="N24"/>
          <cell r="O24"/>
          <cell r="P24"/>
        </row>
        <row r="25">
          <cell r="G25"/>
          <cell r="J25"/>
          <cell r="L25"/>
          <cell r="M25"/>
          <cell r="N25"/>
          <cell r="O25"/>
          <cell r="P25"/>
        </row>
        <row r="26">
          <cell r="G26"/>
          <cell r="J26"/>
          <cell r="L26"/>
          <cell r="M26"/>
          <cell r="N26"/>
          <cell r="O26"/>
          <cell r="P26"/>
        </row>
        <row r="27">
          <cell r="G27"/>
          <cell r="J27"/>
          <cell r="L27"/>
          <cell r="M27"/>
          <cell r="N27"/>
          <cell r="O27"/>
          <cell r="P27"/>
        </row>
        <row r="28">
          <cell r="G28"/>
          <cell r="J28"/>
          <cell r="L28"/>
          <cell r="M28"/>
          <cell r="N28"/>
          <cell r="O28"/>
          <cell r="P28"/>
        </row>
        <row r="29">
          <cell r="G29"/>
          <cell r="J29"/>
          <cell r="L29"/>
          <cell r="M29"/>
          <cell r="N29"/>
          <cell r="O29"/>
          <cell r="P29"/>
        </row>
        <row r="30">
          <cell r="G30"/>
          <cell r="J30"/>
          <cell r="L30"/>
          <cell r="M30"/>
          <cell r="N30"/>
          <cell r="O30"/>
          <cell r="P30"/>
        </row>
        <row r="31">
          <cell r="G31"/>
          <cell r="J31"/>
          <cell r="L31"/>
          <cell r="M31"/>
          <cell r="N31"/>
          <cell r="O31"/>
          <cell r="P31"/>
        </row>
        <row r="32">
          <cell r="G32"/>
          <cell r="J32"/>
          <cell r="L32"/>
          <cell r="M32"/>
          <cell r="N32"/>
          <cell r="O32"/>
          <cell r="P32"/>
        </row>
        <row r="33">
          <cell r="G33"/>
          <cell r="J33"/>
          <cell r="L33"/>
          <cell r="M33"/>
          <cell r="N33"/>
          <cell r="O33"/>
          <cell r="P33"/>
        </row>
        <row r="34">
          <cell r="G34"/>
          <cell r="J34"/>
          <cell r="L34"/>
          <cell r="M34"/>
          <cell r="N34"/>
          <cell r="O34"/>
          <cell r="P34"/>
        </row>
        <row r="35">
          <cell r="G35"/>
          <cell r="J35"/>
          <cell r="L35"/>
          <cell r="M35"/>
          <cell r="N35"/>
          <cell r="O35"/>
          <cell r="P35"/>
        </row>
        <row r="36">
          <cell r="G36"/>
          <cell r="J36"/>
          <cell r="L36"/>
          <cell r="M36"/>
          <cell r="N36"/>
          <cell r="O36"/>
          <cell r="P36"/>
        </row>
        <row r="37">
          <cell r="G37"/>
          <cell r="J37"/>
          <cell r="L37"/>
          <cell r="M37"/>
          <cell r="N37"/>
          <cell r="O37"/>
          <cell r="P37"/>
        </row>
        <row r="38">
          <cell r="G38"/>
          <cell r="J38"/>
          <cell r="L38"/>
          <cell r="M38"/>
          <cell r="N38"/>
          <cell r="O38"/>
          <cell r="P38"/>
        </row>
        <row r="39">
          <cell r="G39"/>
          <cell r="J39"/>
          <cell r="L39"/>
          <cell r="M39"/>
          <cell r="N39"/>
          <cell r="O39"/>
          <cell r="P39"/>
        </row>
        <row r="40">
          <cell r="G40"/>
          <cell r="J40"/>
          <cell r="L40"/>
          <cell r="M40"/>
          <cell r="N40"/>
          <cell r="O40"/>
          <cell r="P40"/>
        </row>
        <row r="41">
          <cell r="G41"/>
          <cell r="J41"/>
          <cell r="L41"/>
          <cell r="M41"/>
          <cell r="N41"/>
          <cell r="O41"/>
          <cell r="P41"/>
        </row>
        <row r="42">
          <cell r="G42"/>
          <cell r="J42"/>
          <cell r="L42"/>
          <cell r="M42"/>
          <cell r="N42"/>
          <cell r="O42"/>
          <cell r="P42"/>
        </row>
        <row r="43">
          <cell r="G43"/>
          <cell r="J43"/>
          <cell r="L43"/>
          <cell r="M43"/>
          <cell r="N43"/>
          <cell r="O43"/>
          <cell r="P43"/>
        </row>
        <row r="44">
          <cell r="G44"/>
          <cell r="J44"/>
          <cell r="L44"/>
          <cell r="M44"/>
          <cell r="N44"/>
          <cell r="O44"/>
          <cell r="P44"/>
        </row>
        <row r="45">
          <cell r="G45"/>
          <cell r="J45"/>
          <cell r="L45"/>
          <cell r="M45"/>
          <cell r="N45"/>
          <cell r="O45"/>
          <cell r="P45"/>
        </row>
        <row r="46">
          <cell r="G46"/>
          <cell r="J46"/>
          <cell r="L46"/>
          <cell r="M46"/>
          <cell r="N46"/>
          <cell r="O46"/>
          <cell r="P46"/>
        </row>
        <row r="47">
          <cell r="G47"/>
          <cell r="J47"/>
          <cell r="L47"/>
          <cell r="M47"/>
          <cell r="N47"/>
          <cell r="O47"/>
          <cell r="P47"/>
        </row>
        <row r="48">
          <cell r="G48"/>
          <cell r="J48"/>
          <cell r="L48"/>
          <cell r="M48"/>
          <cell r="N48"/>
          <cell r="O48"/>
          <cell r="P48"/>
        </row>
        <row r="49">
          <cell r="G49"/>
          <cell r="J49"/>
          <cell r="L49"/>
          <cell r="M49"/>
          <cell r="N49"/>
          <cell r="O49"/>
          <cell r="P49"/>
        </row>
        <row r="50">
          <cell r="G50"/>
          <cell r="J50"/>
          <cell r="L50"/>
          <cell r="M50"/>
          <cell r="N50"/>
          <cell r="O50"/>
          <cell r="P50"/>
        </row>
        <row r="51">
          <cell r="G51"/>
          <cell r="J51"/>
          <cell r="L51"/>
          <cell r="M51"/>
          <cell r="N51"/>
          <cell r="O51"/>
          <cell r="P51"/>
        </row>
        <row r="52">
          <cell r="G52"/>
          <cell r="J52"/>
          <cell r="L52"/>
          <cell r="M52"/>
          <cell r="N52"/>
          <cell r="O52"/>
          <cell r="P52"/>
        </row>
        <row r="53">
          <cell r="G53"/>
          <cell r="J53"/>
          <cell r="L53"/>
          <cell r="M53"/>
          <cell r="N53"/>
          <cell r="O53"/>
          <cell r="P53"/>
        </row>
        <row r="54">
          <cell r="G54"/>
          <cell r="J54"/>
          <cell r="L54"/>
          <cell r="M54"/>
          <cell r="N54"/>
          <cell r="O54"/>
          <cell r="P54"/>
        </row>
        <row r="55">
          <cell r="G55"/>
          <cell r="J55"/>
          <cell r="L55"/>
          <cell r="M55"/>
          <cell r="N55"/>
          <cell r="O55"/>
          <cell r="P55"/>
        </row>
        <row r="56">
          <cell r="G56" t="str">
            <v>Equity raising costs</v>
          </cell>
          <cell r="J56"/>
          <cell r="L56"/>
          <cell r="M56"/>
          <cell r="N56"/>
          <cell r="O56"/>
          <cell r="P56"/>
        </row>
        <row r="57">
          <cell r="J57">
            <v>231.920707134987</v>
          </cell>
        </row>
        <row r="110">
          <cell r="G110">
            <v>0.49940947578592465</v>
          </cell>
        </row>
        <row r="373">
          <cell r="G373">
            <v>2.4500000000000001E-2</v>
          </cell>
        </row>
        <row r="375">
          <cell r="G375">
            <v>0.58499999999999996</v>
          </cell>
        </row>
        <row r="376">
          <cell r="G376">
            <v>0.6</v>
          </cell>
        </row>
        <row r="386">
          <cell r="G386">
            <v>0.83</v>
          </cell>
        </row>
        <row r="387">
          <cell r="G387">
            <v>0.03</v>
          </cell>
        </row>
        <row r="388">
          <cell r="G388">
            <v>0.01</v>
          </cell>
        </row>
        <row r="389">
          <cell r="G389">
            <v>0.3</v>
          </cell>
        </row>
        <row r="390">
          <cell r="G390">
            <v>8.4524328154390535E-4</v>
          </cell>
        </row>
      </sheetData>
      <sheetData sheetId="10">
        <row r="18">
          <cell r="G18">
            <v>4.8688812014841529E-2</v>
          </cell>
          <cell r="H18">
            <v>4.7464378089783155E-2</v>
          </cell>
          <cell r="I18">
            <v>4.6239944164724794E-2</v>
          </cell>
          <cell r="J18">
            <v>4.501551023966642E-2</v>
          </cell>
          <cell r="K18">
            <v>4.3791076314608053E-2</v>
          </cell>
          <cell r="L18">
            <v>4.3791076314608053E-2</v>
          </cell>
          <cell r="M18">
            <v>4.3791076314608053E-2</v>
          </cell>
          <cell r="N18">
            <v>4.3791076314608053E-2</v>
          </cell>
          <cell r="O18">
            <v>4.3791076314608053E-2</v>
          </cell>
          <cell r="P18">
            <v>4.3791076314608053E-2</v>
          </cell>
        </row>
        <row r="19">
          <cell r="G19">
            <v>2.3610358238010366E-2</v>
          </cell>
          <cell r="H19">
            <v>2.2415205553717191E-2</v>
          </cell>
          <cell r="I19">
            <v>2.1220052869424012E-2</v>
          </cell>
          <cell r="J19">
            <v>2.0024900185130701E-2</v>
          </cell>
          <cell r="K19">
            <v>1.8829747500837657E-2</v>
          </cell>
          <cell r="L19">
            <v>1.8829747500837657E-2</v>
          </cell>
          <cell r="M19">
            <v>1.8829747500837657E-2</v>
          </cell>
          <cell r="N19">
            <v>1.8829747500837657E-2</v>
          </cell>
          <cell r="O19">
            <v>1.8829747500837657E-2</v>
          </cell>
          <cell r="P19">
            <v>1.8829747500837657E-2</v>
          </cell>
        </row>
      </sheetData>
      <sheetData sheetId="11"/>
      <sheetData sheetId="12">
        <row r="774">
          <cell r="G774">
            <v>222.78383624748557</v>
          </cell>
        </row>
      </sheetData>
      <sheetData sheetId="13"/>
      <sheetData sheetId="14"/>
      <sheetData sheetId="15">
        <row r="8">
          <cell r="G8">
            <v>1.0486888120148414</v>
          </cell>
        </row>
        <row r="47">
          <cell r="G47">
            <v>4.4951852278776558E-2</v>
          </cell>
          <cell r="H47">
            <v>5.1317375234451124E-2</v>
          </cell>
          <cell r="I47">
            <v>5.1430044323603416E-2</v>
          </cell>
          <cell r="J47">
            <v>5.1541631367058055E-2</v>
          </cell>
          <cell r="K47">
            <v>5.1652120914944956E-2</v>
          </cell>
          <cell r="L47">
            <v>3.7695543741994617E-2</v>
          </cell>
          <cell r="M47">
            <v>3.7695543741994617E-2</v>
          </cell>
          <cell r="N47">
            <v>3.7695543741994617E-2</v>
          </cell>
          <cell r="O47">
            <v>3.7695543741994617E-2</v>
          </cell>
          <cell r="P47">
            <v>3.7695543741994617E-2</v>
          </cell>
        </row>
        <row r="63">
          <cell r="G63">
            <v>-3.8452691643554374E-2</v>
          </cell>
          <cell r="H63">
            <v>-9.607464195912626E-3</v>
          </cell>
          <cell r="I63">
            <v>-9.607464195912626E-3</v>
          </cell>
          <cell r="J63">
            <v>-9.607464195912626E-3</v>
          </cell>
          <cell r="K63">
            <v>-9.607464195912626E-3</v>
          </cell>
          <cell r="L63">
            <v>-9.607464195912626E-3</v>
          </cell>
          <cell r="M63">
            <v>-9.607464195912626E-3</v>
          </cell>
          <cell r="N63">
            <v>-9.607464195912626E-3</v>
          </cell>
          <cell r="O63">
            <v>-9.607464195912626E-3</v>
          </cell>
          <cell r="P63">
            <v>-9.607464195912626E-3</v>
          </cell>
        </row>
        <row r="83">
          <cell r="G83">
            <v>3.0325151907933359E-2</v>
          </cell>
          <cell r="H83">
            <v>3.6699417589113409E-2</v>
          </cell>
          <cell r="I83">
            <v>3.6726718743645491E-2</v>
          </cell>
          <cell r="J83">
            <v>3.675460125207082E-2</v>
          </cell>
          <cell r="K83">
            <v>3.6783075894863015E-2</v>
          </cell>
          <cell r="L83">
            <v>-3.8545140022410761E-3</v>
          </cell>
          <cell r="M83">
            <v>-3.8545140022410761E-3</v>
          </cell>
          <cell r="N83">
            <v>-3.8545140022410761E-3</v>
          </cell>
          <cell r="O83">
            <v>-3.8545140022410761E-3</v>
          </cell>
          <cell r="P83">
            <v>-3.8545140022410761E-3</v>
          </cell>
        </row>
      </sheetData>
      <sheetData sheetId="16">
        <row r="30">
          <cell r="G30">
            <v>11.332327423237244</v>
          </cell>
        </row>
      </sheetData>
      <sheetData sheetId="17">
        <row r="54">
          <cell r="Q54">
            <v>0.49940947578592465</v>
          </cell>
        </row>
      </sheetData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BD943-BFF1-4CB7-A855-7BFFFEA5BD48}">
  <sheetPr codeName="Sheet5"/>
  <dimension ref="A1:Y104"/>
  <sheetViews>
    <sheetView showGridLines="0" zoomScale="90" zoomScaleNormal="90" workbookViewId="0">
      <selection activeCell="G32" sqref="G32"/>
    </sheetView>
  </sheetViews>
  <sheetFormatPr defaultColWidth="8.88671875" defaultRowHeight="13.2" outlineLevelCol="1" x14ac:dyDescent="0.25"/>
  <cols>
    <col min="1" max="2" width="1" style="31" customWidth="1"/>
    <col min="3" max="3" width="3.44140625" style="31" customWidth="1"/>
    <col min="4" max="4" width="35.6640625" style="31" customWidth="1"/>
    <col min="5" max="5" width="14.33203125" style="31" customWidth="1"/>
    <col min="6" max="11" width="11.44140625" style="31" customWidth="1"/>
    <col min="12" max="16" width="9.88671875" style="31" hidden="1" customWidth="1" outlineLevel="1"/>
    <col min="17" max="17" width="14.88671875" style="31" customWidth="1" collapsed="1"/>
    <col min="18" max="18" width="5.5546875" style="31" customWidth="1"/>
    <col min="19" max="19" width="10.88671875" style="31" customWidth="1"/>
    <col min="20" max="20" width="13.6640625" style="31" customWidth="1"/>
    <col min="21" max="21" width="8.88671875" style="31" customWidth="1"/>
    <col min="22" max="16384" width="8.88671875" style="31"/>
  </cols>
  <sheetData>
    <row r="1" spans="1:24" x14ac:dyDescent="0.25">
      <c r="A1" s="26"/>
      <c r="B1" s="26"/>
      <c r="C1" s="27"/>
      <c r="D1" s="27"/>
      <c r="E1" s="27"/>
      <c r="F1" s="27"/>
      <c r="G1" s="28"/>
      <c r="H1" s="26"/>
      <c r="I1" s="26"/>
      <c r="J1" s="29"/>
      <c r="K1" s="26"/>
      <c r="L1" s="26"/>
      <c r="M1" s="26"/>
      <c r="N1" s="22"/>
      <c r="O1" s="22"/>
      <c r="P1" s="22"/>
      <c r="Q1" s="26"/>
      <c r="R1" s="30"/>
      <c r="S1" s="30"/>
      <c r="T1" s="30"/>
      <c r="U1" s="30"/>
      <c r="V1" s="30"/>
      <c r="W1" s="30"/>
      <c r="X1" s="30"/>
    </row>
    <row r="2" spans="1:24" ht="15.6" x14ac:dyDescent="0.3">
      <c r="A2" s="28"/>
      <c r="B2" s="28"/>
      <c r="C2" s="32" t="str">
        <f>'[1]DMS input'!$C$16&amp;" - Revenue and Price Summary"&amp;" - DNSP PTRM - version "&amp;[1]Intro!$L$4</f>
        <v>AusNet Services - Revenue and Price Summary - DNSP PTRM - version 4</v>
      </c>
      <c r="D2" s="32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30"/>
      <c r="S2" s="30"/>
      <c r="T2" s="30"/>
      <c r="U2" s="30"/>
      <c r="V2" s="30"/>
      <c r="W2" s="30"/>
      <c r="X2" s="30"/>
    </row>
    <row r="3" spans="1:24" ht="12.75" customHeight="1" x14ac:dyDescent="0.3">
      <c r="A3" s="28"/>
      <c r="B3" s="28"/>
      <c r="C3" s="32"/>
      <c r="D3" s="32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30"/>
      <c r="S3" s="30"/>
      <c r="T3" s="30"/>
      <c r="U3" s="30"/>
      <c r="V3" s="30"/>
      <c r="W3" s="30"/>
      <c r="X3" s="30"/>
    </row>
    <row r="4" spans="1:24" ht="15.6" x14ac:dyDescent="0.3">
      <c r="A4" s="33"/>
      <c r="B4" s="33"/>
      <c r="C4" s="34" t="s">
        <v>19</v>
      </c>
      <c r="D4" s="34"/>
      <c r="E4" s="33"/>
      <c r="F4" s="33" t="s">
        <v>55</v>
      </c>
      <c r="G4" s="33" t="s">
        <v>56</v>
      </c>
      <c r="H4" s="33" t="s">
        <v>57</v>
      </c>
      <c r="I4" s="33" t="s">
        <v>58</v>
      </c>
      <c r="J4" s="33" t="s">
        <v>59</v>
      </c>
      <c r="K4" s="33" t="s">
        <v>60</v>
      </c>
      <c r="L4" s="33" t="s">
        <v>61</v>
      </c>
      <c r="M4" s="33" t="s">
        <v>62</v>
      </c>
      <c r="N4" s="33" t="s">
        <v>63</v>
      </c>
      <c r="O4" s="33" t="s">
        <v>64</v>
      </c>
      <c r="P4" s="33" t="s">
        <v>65</v>
      </c>
      <c r="Q4" s="35" t="s">
        <v>20</v>
      </c>
      <c r="R4" s="35"/>
      <c r="S4" s="35"/>
      <c r="T4" s="35"/>
      <c r="U4" s="35"/>
      <c r="V4" s="30"/>
      <c r="W4" s="30"/>
      <c r="X4" s="30"/>
    </row>
    <row r="5" spans="1:24" x14ac:dyDescent="0.25">
      <c r="A5" s="36"/>
      <c r="B5" s="36"/>
      <c r="C5" s="37" t="s">
        <v>21</v>
      </c>
      <c r="D5" s="37"/>
      <c r="E5" s="37"/>
      <c r="F5" s="37"/>
      <c r="G5" s="37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0"/>
      <c r="W5" s="30"/>
      <c r="X5" s="30"/>
    </row>
    <row r="6" spans="1:24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x14ac:dyDescent="0.25">
      <c r="A7" s="30"/>
      <c r="B7" s="30"/>
      <c r="C7" s="30"/>
      <c r="D7" s="30" t="s">
        <v>22</v>
      </c>
      <c r="E7" s="30"/>
      <c r="F7" s="39"/>
      <c r="G7" s="39">
        <f>'[1]X factors'!G30</f>
        <v>11.207931755083901</v>
      </c>
      <c r="H7" s="39">
        <f>'[1]X factors'!H30</f>
        <v>10.272566075462986</v>
      </c>
      <c r="I7" s="39">
        <f>'[1]X factors'!I30</f>
        <v>9.129553575861026</v>
      </c>
      <c r="J7" s="39">
        <f>'[1]X factors'!J30</f>
        <v>7.9252709807382598</v>
      </c>
      <c r="K7" s="39">
        <f>'[1]X factors'!K30</f>
        <v>6.7269173757162299</v>
      </c>
      <c r="L7" s="39">
        <f>'[1]X factors'!L30</f>
        <v>0</v>
      </c>
      <c r="M7" s="39">
        <f>'[1]X factors'!M30</f>
        <v>0</v>
      </c>
      <c r="N7" s="39">
        <f>'[1]X factors'!N30</f>
        <v>0</v>
      </c>
      <c r="O7" s="39">
        <f>'[1]X factors'!O30</f>
        <v>0</v>
      </c>
      <c r="P7" s="39">
        <f>'[1]X factors'!P30</f>
        <v>0</v>
      </c>
      <c r="Q7" s="40">
        <f t="shared" ref="Q7:Q12" si="0">SUM(G7:P7)</f>
        <v>45.262239762862407</v>
      </c>
      <c r="R7" s="30"/>
      <c r="S7" s="30"/>
      <c r="T7" s="30"/>
      <c r="U7" s="30"/>
      <c r="V7" s="30"/>
      <c r="W7" s="30"/>
      <c r="X7" s="30"/>
    </row>
    <row r="8" spans="1:24" x14ac:dyDescent="0.25">
      <c r="A8" s="30"/>
      <c r="B8" s="30"/>
      <c r="C8" s="30"/>
      <c r="D8" s="30" t="s">
        <v>23</v>
      </c>
      <c r="E8" s="30"/>
      <c r="F8" s="39"/>
      <c r="G8" s="39">
        <f>'[1]X factors'!G31</f>
        <v>29.063966469898148</v>
      </c>
      <c r="H8" s="39">
        <f>'[1]X factors'!H31</f>
        <v>32.294705653701115</v>
      </c>
      <c r="I8" s="39">
        <f>'[1]X factors'!I31</f>
        <v>34.287681446884591</v>
      </c>
      <c r="J8" s="39">
        <f>'[1]X factors'!J31</f>
        <v>36.602283222579288</v>
      </c>
      <c r="K8" s="39">
        <f>'[1]X factors'!K31</f>
        <v>38.717319046444771</v>
      </c>
      <c r="L8" s="39">
        <f>'[1]X factors'!L31</f>
        <v>0</v>
      </c>
      <c r="M8" s="39">
        <f>'[1]X factors'!M31</f>
        <v>0</v>
      </c>
      <c r="N8" s="39">
        <f>'[1]X factors'!N31</f>
        <v>0</v>
      </c>
      <c r="O8" s="39">
        <f>'[1]X factors'!O31</f>
        <v>0</v>
      </c>
      <c r="P8" s="39">
        <f>'[1]X factors'!P31</f>
        <v>0</v>
      </c>
      <c r="Q8" s="40">
        <f t="shared" si="0"/>
        <v>170.96595583950793</v>
      </c>
      <c r="R8" s="30"/>
      <c r="S8" s="30"/>
      <c r="T8" s="30"/>
      <c r="U8" s="30"/>
      <c r="V8" s="30"/>
      <c r="W8" s="30"/>
      <c r="X8" s="30"/>
    </row>
    <row r="9" spans="1:24" x14ac:dyDescent="0.25">
      <c r="A9" s="30"/>
      <c r="B9" s="30"/>
      <c r="C9" s="30"/>
      <c r="D9" s="30" t="s">
        <v>24</v>
      </c>
      <c r="E9" s="30"/>
      <c r="F9" s="39"/>
      <c r="G9" s="39">
        <f>'[1]X factors'!G32</f>
        <v>11.38514313501261</v>
      </c>
      <c r="H9" s="39">
        <f>'[1]X factors'!H32</f>
        <v>11.928246890761711</v>
      </c>
      <c r="I9" s="39">
        <f>'[1]X factors'!I32</f>
        <v>12.345674847047494</v>
      </c>
      <c r="J9" s="39">
        <f>'[1]X factors'!J32</f>
        <v>12.592517694601666</v>
      </c>
      <c r="K9" s="39">
        <f>'[1]X factors'!K32</f>
        <v>12.9522302732973</v>
      </c>
      <c r="L9" s="39">
        <f>'[1]X factors'!L32</f>
        <v>0</v>
      </c>
      <c r="M9" s="39">
        <f>'[1]X factors'!M32</f>
        <v>0</v>
      </c>
      <c r="N9" s="39">
        <f>'[1]X factors'!N32</f>
        <v>0</v>
      </c>
      <c r="O9" s="39">
        <f>'[1]X factors'!O32</f>
        <v>0</v>
      </c>
      <c r="P9" s="39">
        <f>'[1]X factors'!P32</f>
        <v>0</v>
      </c>
      <c r="Q9" s="40">
        <f t="shared" si="0"/>
        <v>61.203812840720786</v>
      </c>
      <c r="R9" s="30"/>
      <c r="S9" s="30"/>
      <c r="T9" s="30"/>
      <c r="U9" s="30"/>
      <c r="V9" s="30"/>
      <c r="W9" s="30"/>
      <c r="X9" s="30"/>
    </row>
    <row r="10" spans="1:24" x14ac:dyDescent="0.25">
      <c r="A10" s="30"/>
      <c r="B10" s="30"/>
      <c r="C10" s="30"/>
      <c r="D10" s="30" t="s">
        <v>25</v>
      </c>
      <c r="E10" s="30"/>
      <c r="F10" s="39"/>
      <c r="G10" s="39">
        <f>'[1]X factors'!G33</f>
        <v>0</v>
      </c>
      <c r="H10" s="39">
        <f>'[1]X factors'!H33</f>
        <v>0</v>
      </c>
      <c r="I10" s="39">
        <f>'[1]X factors'!I33</f>
        <v>0</v>
      </c>
      <c r="J10" s="39">
        <f>'[1]X factors'!J33</f>
        <v>0</v>
      </c>
      <c r="K10" s="39">
        <f>'[1]X factors'!K33</f>
        <v>0</v>
      </c>
      <c r="L10" s="39">
        <f>'[1]X factors'!L33</f>
        <v>0</v>
      </c>
      <c r="M10" s="39">
        <f>'[1]X factors'!M33</f>
        <v>0</v>
      </c>
      <c r="N10" s="39">
        <f>'[1]X factors'!N33</f>
        <v>0</v>
      </c>
      <c r="O10" s="39">
        <f>'[1]X factors'!O33</f>
        <v>0</v>
      </c>
      <c r="P10" s="39">
        <f>'[1]X factors'!P33</f>
        <v>0</v>
      </c>
      <c r="Q10" s="40">
        <f t="shared" si="0"/>
        <v>0</v>
      </c>
      <c r="R10" s="30"/>
      <c r="S10" s="30"/>
      <c r="T10" s="30"/>
      <c r="U10" s="30"/>
      <c r="V10" s="30"/>
      <c r="W10" s="30"/>
      <c r="X10" s="30"/>
    </row>
    <row r="11" spans="1:24" x14ac:dyDescent="0.25">
      <c r="A11" s="30"/>
      <c r="B11" s="30"/>
      <c r="C11" s="30"/>
      <c r="D11" s="30" t="s">
        <v>26</v>
      </c>
      <c r="E11" s="30"/>
      <c r="F11" s="39"/>
      <c r="G11" s="39">
        <f>'[1]X factors'!G34</f>
        <v>3.1046967268458054</v>
      </c>
      <c r="H11" s="39">
        <f>'[1]X factors'!H34</f>
        <v>2.7630361488728328</v>
      </c>
      <c r="I11" s="39">
        <f>'[1]X factors'!I34</f>
        <v>2.9228528094265416</v>
      </c>
      <c r="J11" s="39">
        <f>'[1]X factors'!J34</f>
        <v>3.1957902169545198</v>
      </c>
      <c r="K11" s="39">
        <f>'[1]X factors'!K34</f>
        <v>3.3324083246593972</v>
      </c>
      <c r="L11" s="39">
        <f>'[1]X factors'!L34</f>
        <v>0</v>
      </c>
      <c r="M11" s="39">
        <f>'[1]X factors'!M34</f>
        <v>0</v>
      </c>
      <c r="N11" s="39">
        <f>'[1]X factors'!N34</f>
        <v>0</v>
      </c>
      <c r="O11" s="39">
        <f>'[1]X factors'!O34</f>
        <v>0</v>
      </c>
      <c r="P11" s="39">
        <f>'[1]X factors'!P34</f>
        <v>0</v>
      </c>
      <c r="Q11" s="40">
        <f t="shared" si="0"/>
        <v>15.318784226759096</v>
      </c>
      <c r="R11" s="30"/>
      <c r="S11" s="30"/>
      <c r="T11" s="30"/>
      <c r="U11" s="30"/>
      <c r="V11" s="30"/>
      <c r="W11" s="30"/>
      <c r="X11" s="30"/>
    </row>
    <row r="12" spans="1:24" x14ac:dyDescent="0.25">
      <c r="A12" s="30"/>
      <c r="B12" s="30"/>
      <c r="C12" s="30"/>
      <c r="D12" s="41" t="s">
        <v>27</v>
      </c>
      <c r="E12" s="41"/>
      <c r="F12" s="42">
        <v>57.614976629409192</v>
      </c>
      <c r="G12" s="43">
        <f>'[1]X factors'!G35</f>
        <v>54.761738086840467</v>
      </c>
      <c r="H12" s="43">
        <f>'[1]X factors'!H35</f>
        <v>57.258554768798653</v>
      </c>
      <c r="I12" s="43">
        <f>'[1]X factors'!I35</f>
        <v>58.68576267921965</v>
      </c>
      <c r="J12" s="43">
        <f>'[1]X factors'!J35</f>
        <v>60.315862114873738</v>
      </c>
      <c r="K12" s="43">
        <f>'[1]X factors'!K35</f>
        <v>61.728875020117698</v>
      </c>
      <c r="L12" s="43">
        <f>'[1]X factors'!L35</f>
        <v>0</v>
      </c>
      <c r="M12" s="43">
        <f>'[1]X factors'!M35</f>
        <v>0</v>
      </c>
      <c r="N12" s="43">
        <f>'[1]X factors'!N35</f>
        <v>0</v>
      </c>
      <c r="O12" s="43">
        <f>'[1]X factors'!O35</f>
        <v>0</v>
      </c>
      <c r="P12" s="43">
        <f>'[1]X factors'!P35</f>
        <v>0</v>
      </c>
      <c r="Q12" s="44">
        <f t="shared" si="0"/>
        <v>292.75079266985017</v>
      </c>
      <c r="R12" s="30"/>
      <c r="S12" s="45">
        <f>G12/'[1]X factors'!G$8+H12/'[1]X factors'!H$8+I12/'[1]X factors'!I$8+J12/'[1]X factors'!J$8+K12/'[1]X factors'!K$8+L12/'[1]X factors'!L$8+M12/'[1]X factors'!M$8+N12/'[1]X factors'!N$8+O12/'[1]X factors'!O$8+P12/'[1]X factors'!P$8</f>
        <v>255.06099053135696</v>
      </c>
      <c r="T12" s="30" t="s">
        <v>28</v>
      </c>
      <c r="U12" s="30"/>
      <c r="V12" s="30"/>
      <c r="W12" s="30"/>
      <c r="X12" s="30"/>
    </row>
    <row r="13" spans="1:24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</row>
    <row r="14" spans="1:24" x14ac:dyDescent="0.25">
      <c r="A14" s="36"/>
      <c r="B14" s="36"/>
      <c r="C14" s="37" t="s">
        <v>29</v>
      </c>
      <c r="D14" s="37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0"/>
      <c r="W14" s="30"/>
      <c r="X14" s="30"/>
    </row>
    <row r="15" spans="1:24" x14ac:dyDescent="0.25">
      <c r="A15" s="26"/>
      <c r="B15" s="26"/>
      <c r="C15" s="26"/>
      <c r="D15" s="26"/>
      <c r="E15" s="26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26"/>
      <c r="S15" s="26"/>
      <c r="T15" s="26"/>
      <c r="U15" s="26"/>
      <c r="V15" s="30"/>
      <c r="W15" s="30"/>
      <c r="X15" s="30"/>
    </row>
    <row r="16" spans="1:24" x14ac:dyDescent="0.25">
      <c r="A16" s="26"/>
      <c r="B16" s="26"/>
      <c r="C16" s="41" t="s">
        <v>30</v>
      </c>
      <c r="D16" s="26"/>
      <c r="E16" s="26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26"/>
      <c r="S16" s="26"/>
      <c r="T16" s="26"/>
      <c r="U16" s="26"/>
      <c r="V16" s="30"/>
      <c r="W16" s="30"/>
      <c r="X16" s="30"/>
    </row>
    <row r="17" spans="1:24" x14ac:dyDescent="0.25">
      <c r="A17" s="26"/>
      <c r="B17" s="26"/>
      <c r="C17" s="30"/>
      <c r="D17" s="41" t="s">
        <v>31</v>
      </c>
      <c r="E17" s="27"/>
      <c r="F17" s="42">
        <f>F12</f>
        <v>57.614976629409192</v>
      </c>
      <c r="G17" s="43">
        <f>'[1]X factors'!G44</f>
        <v>0</v>
      </c>
      <c r="H17" s="43">
        <f>'[1]X factors'!H44</f>
        <v>0</v>
      </c>
      <c r="I17" s="43">
        <f>'[1]X factors'!I44</f>
        <v>0</v>
      </c>
      <c r="J17" s="43">
        <f>'[1]X factors'!J44</f>
        <v>0</v>
      </c>
      <c r="K17" s="43">
        <f>'[1]X factors'!K44</f>
        <v>0</v>
      </c>
      <c r="L17" s="43">
        <f>'[1]X factors'!L44</f>
        <v>0</v>
      </c>
      <c r="M17" s="43">
        <f>'[1]X factors'!M44</f>
        <v>0</v>
      </c>
      <c r="N17" s="43">
        <f>'[1]X factors'!N44</f>
        <v>0</v>
      </c>
      <c r="O17" s="43">
        <f>'[1]X factors'!O44</f>
        <v>0</v>
      </c>
      <c r="P17" s="43">
        <f>'[1]X factors'!P44</f>
        <v>0</v>
      </c>
      <c r="Q17" s="44">
        <f>SUM(G17:P17)</f>
        <v>0</v>
      </c>
      <c r="R17" s="46"/>
      <c r="S17" s="45">
        <f>G17/'[1]X factors'!G$8+H17/'[1]X factors'!H$8+I17/'[1]X factors'!I$8+J17/'[1]X factors'!J$8+K17/'[1]X factors'!K$8+L17/'[1]X factors'!L$8+M17/'[1]X factors'!M$8+N17/'[1]X factors'!N$8+O17/'[1]X factors'!O$8+P17/'[1]X factors'!P$8</f>
        <v>0</v>
      </c>
      <c r="T17" s="30" t="s">
        <v>28</v>
      </c>
      <c r="U17" s="26"/>
      <c r="V17" s="30"/>
      <c r="W17" s="30"/>
      <c r="X17" s="30"/>
    </row>
    <row r="18" spans="1:24" x14ac:dyDescent="0.25">
      <c r="A18" s="26"/>
      <c r="B18" s="26"/>
      <c r="C18" s="30"/>
      <c r="D18" s="30" t="s">
        <v>32</v>
      </c>
      <c r="E18" s="26"/>
      <c r="F18" s="30"/>
      <c r="G18" s="47">
        <v>4.4951852278776558E-2</v>
      </c>
      <c r="H18" s="47">
        <v>5.1317375234451124E-2</v>
      </c>
      <c r="I18" s="47">
        <v>5.1430044323603416E-2</v>
      </c>
      <c r="J18" s="47">
        <v>5.1541631367058055E-2</v>
      </c>
      <c r="K18" s="47">
        <v>5.1652120914944956E-2</v>
      </c>
      <c r="L18" s="47" t="s">
        <v>66</v>
      </c>
      <c r="M18" s="47" t="s">
        <v>66</v>
      </c>
      <c r="N18" s="47" t="s">
        <v>66</v>
      </c>
      <c r="O18" s="47" t="s">
        <v>66</v>
      </c>
      <c r="P18" s="47" t="s">
        <v>66</v>
      </c>
      <c r="Q18" s="48"/>
      <c r="R18" s="26"/>
      <c r="S18" s="26"/>
      <c r="T18" s="26"/>
      <c r="U18" s="26"/>
      <c r="V18" s="30"/>
      <c r="W18" s="30"/>
      <c r="X18" s="30"/>
    </row>
    <row r="19" spans="1:24" x14ac:dyDescent="0.25">
      <c r="A19" s="26"/>
      <c r="B19" s="26"/>
      <c r="C19" s="30"/>
      <c r="D19" s="30"/>
      <c r="E19" s="26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26"/>
      <c r="S19" s="26"/>
      <c r="T19" s="26"/>
      <c r="U19" s="26"/>
      <c r="V19" s="30"/>
      <c r="W19" s="30"/>
      <c r="X19" s="30"/>
    </row>
    <row r="20" spans="1:24" x14ac:dyDescent="0.25">
      <c r="A20" s="26"/>
      <c r="B20" s="26"/>
      <c r="C20" s="41" t="s">
        <v>33</v>
      </c>
      <c r="D20" s="30"/>
      <c r="E20" s="26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26"/>
      <c r="S20" s="26"/>
      <c r="T20" s="26"/>
      <c r="U20" s="26"/>
      <c r="V20" s="30"/>
      <c r="W20" s="30"/>
      <c r="X20" s="30"/>
    </row>
    <row r="21" spans="1:24" x14ac:dyDescent="0.25">
      <c r="A21" s="26"/>
      <c r="B21" s="26"/>
      <c r="C21" s="30"/>
      <c r="D21" s="41" t="s">
        <v>31</v>
      </c>
      <c r="E21" s="27"/>
      <c r="F21" s="42">
        <f>F12</f>
        <v>57.614976629409192</v>
      </c>
      <c r="G21" s="43">
        <f>'[1]X factors'!G60</f>
        <v>54.761738086840474</v>
      </c>
      <c r="H21" s="43">
        <f>'[1]X factors'!H60</f>
        <v>56.60311543922387</v>
      </c>
      <c r="I21" s="43">
        <f>'[1]X factors'!I60</f>
        <v>58.506409572781983</v>
      </c>
      <c r="J21" s="43">
        <f>'[1]X factors'!J60</f>
        <v>60.473702455008386</v>
      </c>
      <c r="K21" s="43">
        <f>'[1]X factors'!K60</f>
        <v>62.507146060082412</v>
      </c>
      <c r="L21" s="43">
        <f>'[1]X factors'!L60</f>
        <v>0</v>
      </c>
      <c r="M21" s="43">
        <f>'[1]X factors'!M60</f>
        <v>0</v>
      </c>
      <c r="N21" s="43">
        <f>'[1]X factors'!N60</f>
        <v>0</v>
      </c>
      <c r="O21" s="43">
        <f>'[1]X factors'!O60</f>
        <v>0</v>
      </c>
      <c r="P21" s="43">
        <f>'[1]X factors'!P60</f>
        <v>0</v>
      </c>
      <c r="Q21" s="44">
        <f>SUM(G21:P21)</f>
        <v>292.8521116139371</v>
      </c>
      <c r="R21" s="46"/>
      <c r="S21" s="45">
        <f>G21/'[1]X factors'!G$8+H21/'[1]X factors'!H$8+I21/'[1]X factors'!I$8+J21/'[1]X factors'!J$8+K21/'[1]X factors'!K$8+L21/'[1]X factors'!L$8+M21/'[1]X factors'!M$8+N21/'[1]X factors'!N$8+O21/'[1]X factors'!O$8+P21/'[1]X factors'!P$8</f>
        <v>255.06099537420056</v>
      </c>
      <c r="T21" s="30" t="s">
        <v>28</v>
      </c>
      <c r="U21" s="26"/>
      <c r="V21" s="30"/>
      <c r="W21" s="30"/>
      <c r="X21" s="30"/>
    </row>
    <row r="22" spans="1:24" x14ac:dyDescent="0.25">
      <c r="A22" s="26"/>
      <c r="B22" s="26"/>
      <c r="C22" s="30"/>
      <c r="D22" s="30" t="s">
        <v>32</v>
      </c>
      <c r="E22" s="26"/>
      <c r="F22" s="30"/>
      <c r="G22" s="47">
        <v>7.2252332815035389E-2</v>
      </c>
      <c r="H22" s="47">
        <v>-8.907031718013084E-3</v>
      </c>
      <c r="I22" s="47">
        <v>-8.907031718013084E-3</v>
      </c>
      <c r="J22" s="47">
        <v>-8.907031718013084E-3</v>
      </c>
      <c r="K22" s="47">
        <v>-8.907031718013084E-3</v>
      </c>
      <c r="L22" s="47" t="s">
        <v>66</v>
      </c>
      <c r="M22" s="47" t="s">
        <v>66</v>
      </c>
      <c r="N22" s="47" t="s">
        <v>66</v>
      </c>
      <c r="O22" s="47" t="s">
        <v>66</v>
      </c>
      <c r="P22" s="47" t="s">
        <v>66</v>
      </c>
      <c r="Q22" s="48"/>
      <c r="R22" s="26"/>
      <c r="S22" s="26"/>
      <c r="T22" s="26"/>
      <c r="U22" s="26"/>
      <c r="V22" s="30"/>
      <c r="W22" s="30"/>
      <c r="X22" s="30"/>
    </row>
    <row r="23" spans="1:24" x14ac:dyDescent="0.25">
      <c r="A23" s="26"/>
      <c r="B23" s="26"/>
      <c r="C23" s="30"/>
      <c r="D23" s="30"/>
      <c r="E23" s="26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26"/>
      <c r="S23" s="26"/>
      <c r="T23" s="26"/>
      <c r="U23" s="26"/>
      <c r="V23" s="30"/>
      <c r="W23" s="30"/>
      <c r="X23" s="30"/>
    </row>
    <row r="24" spans="1:24" x14ac:dyDescent="0.25">
      <c r="A24" s="26"/>
      <c r="B24" s="26"/>
      <c r="C24" s="41" t="s">
        <v>34</v>
      </c>
      <c r="D24" s="30"/>
      <c r="E24" s="26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26"/>
      <c r="S24" s="26"/>
      <c r="T24" s="26"/>
      <c r="U24" s="26"/>
      <c r="V24" s="30"/>
      <c r="W24" s="30"/>
      <c r="X24" s="30"/>
    </row>
    <row r="25" spans="1:24" x14ac:dyDescent="0.25">
      <c r="A25" s="26"/>
      <c r="B25" s="26"/>
      <c r="C25" s="30"/>
      <c r="D25" s="41" t="s">
        <v>31</v>
      </c>
      <c r="E25" s="27"/>
      <c r="F25" s="42">
        <f>F12</f>
        <v>57.614976629409192</v>
      </c>
      <c r="G25" s="43">
        <f>'[1]X factors'!G80</f>
        <v>0</v>
      </c>
      <c r="H25" s="43">
        <f>'[1]X factors'!H80</f>
        <v>0</v>
      </c>
      <c r="I25" s="43">
        <f>'[1]X factors'!I80</f>
        <v>0</v>
      </c>
      <c r="J25" s="43">
        <f>'[1]X factors'!J80</f>
        <v>0</v>
      </c>
      <c r="K25" s="43">
        <f>'[1]X factors'!K80</f>
        <v>0</v>
      </c>
      <c r="L25" s="43">
        <f>'[1]X factors'!L80</f>
        <v>0</v>
      </c>
      <c r="M25" s="43">
        <f>'[1]X factors'!M80</f>
        <v>0</v>
      </c>
      <c r="N25" s="43">
        <f>'[1]X factors'!N80</f>
        <v>0</v>
      </c>
      <c r="O25" s="43">
        <f>'[1]X factors'!O80</f>
        <v>0</v>
      </c>
      <c r="P25" s="43">
        <f>'[1]X factors'!P80</f>
        <v>0</v>
      </c>
      <c r="Q25" s="44">
        <f>SUM(G25:P25)</f>
        <v>0</v>
      </c>
      <c r="R25" s="46"/>
      <c r="S25" s="45">
        <f>G25/'[1]X factors'!G$8+H25/'[1]X factors'!H$8+I25/'[1]X factors'!I$8+J25/'[1]X factors'!J$8+K25/'[1]X factors'!K$8+L25/'[1]X factors'!L$8+M25/'[1]X factors'!M$8+N25/'[1]X factors'!N$8+O25/'[1]X factors'!O$8+P25/'[1]X factors'!P$8</f>
        <v>0</v>
      </c>
      <c r="T25" s="30" t="s">
        <v>28</v>
      </c>
      <c r="U25" s="26"/>
      <c r="V25" s="30"/>
      <c r="W25" s="30"/>
      <c r="X25" s="30"/>
    </row>
    <row r="26" spans="1:24" x14ac:dyDescent="0.25">
      <c r="A26" s="26"/>
      <c r="B26" s="26"/>
      <c r="C26" s="30"/>
      <c r="D26" s="30" t="s">
        <v>32</v>
      </c>
      <c r="E26" s="26"/>
      <c r="F26" s="30"/>
      <c r="G26" s="47">
        <v>0</v>
      </c>
      <c r="H26" s="47">
        <v>0</v>
      </c>
      <c r="I26" s="47">
        <v>0</v>
      </c>
      <c r="J26" s="47">
        <v>0</v>
      </c>
      <c r="K26" s="47">
        <v>0</v>
      </c>
      <c r="L26" s="47" t="s">
        <v>66</v>
      </c>
      <c r="M26" s="47" t="s">
        <v>66</v>
      </c>
      <c r="N26" s="47" t="s">
        <v>66</v>
      </c>
      <c r="O26" s="47" t="s">
        <v>66</v>
      </c>
      <c r="P26" s="47" t="s">
        <v>66</v>
      </c>
      <c r="Q26" s="48"/>
      <c r="R26" s="26"/>
      <c r="S26" s="26"/>
      <c r="T26" s="26"/>
      <c r="U26" s="26"/>
      <c r="V26" s="30"/>
      <c r="W26" s="30"/>
      <c r="X26" s="30"/>
    </row>
    <row r="27" spans="1:24" x14ac:dyDescent="0.25">
      <c r="A27" s="26"/>
      <c r="B27" s="26"/>
      <c r="C27" s="30"/>
      <c r="D27" s="30"/>
      <c r="E27" s="26"/>
      <c r="F27" s="30"/>
      <c r="G27" s="30"/>
      <c r="H27" s="49"/>
      <c r="I27" s="49"/>
      <c r="J27" s="49"/>
      <c r="K27" s="49"/>
      <c r="L27" s="49"/>
      <c r="M27" s="49"/>
      <c r="N27" s="49"/>
      <c r="O27" s="49"/>
      <c r="P27" s="49"/>
      <c r="Q27" s="30"/>
      <c r="R27" s="26"/>
      <c r="S27" s="26"/>
      <c r="T27" s="26"/>
      <c r="U27" s="26"/>
      <c r="V27" s="30"/>
      <c r="W27" s="30"/>
      <c r="X27" s="30"/>
    </row>
    <row r="28" spans="1:24" x14ac:dyDescent="0.25">
      <c r="A28" s="36"/>
      <c r="B28" s="36"/>
      <c r="C28" s="37" t="s">
        <v>67</v>
      </c>
      <c r="D28" s="37"/>
      <c r="E28" s="37"/>
      <c r="F28" s="37"/>
      <c r="G28" s="37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0"/>
      <c r="W28" s="30"/>
      <c r="X28" s="30"/>
    </row>
    <row r="29" spans="1:24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</row>
    <row r="30" spans="1:24" x14ac:dyDescent="0.25">
      <c r="A30" s="30"/>
      <c r="B30" s="30"/>
      <c r="C30" s="30"/>
      <c r="D30" s="30" t="s">
        <v>22</v>
      </c>
      <c r="E30" s="30"/>
      <c r="F30" s="39"/>
      <c r="G30" s="39">
        <f>G7/'[1]X factors'!G$11</f>
        <v>10.939904104523086</v>
      </c>
      <c r="H30" s="39">
        <f>H7/'[1]X factors'!H$11</f>
        <v>9.7871223596440533</v>
      </c>
      <c r="I30" s="39">
        <f>I7/'[1]X factors'!I$11</f>
        <v>8.490116573568308</v>
      </c>
      <c r="J30" s="39">
        <f>J7/'[1]X factors'!J$11</f>
        <v>7.1939310262093974</v>
      </c>
      <c r="K30" s="39">
        <f>K7/'[1]X factors'!K$11</f>
        <v>5.960137510233241</v>
      </c>
      <c r="L30" s="39">
        <f>L7/'[1]X factors'!L$11</f>
        <v>0</v>
      </c>
      <c r="M30" s="39">
        <f>M7/'[1]X factors'!M$11</f>
        <v>0</v>
      </c>
      <c r="N30" s="39">
        <f>N7/'[1]X factors'!N$11</f>
        <v>0</v>
      </c>
      <c r="O30" s="39">
        <f>O7/'[1]X factors'!O$11</f>
        <v>0</v>
      </c>
      <c r="P30" s="39">
        <f>P7/'[1]X factors'!P$11</f>
        <v>0</v>
      </c>
      <c r="Q30" s="40">
        <f t="shared" ref="Q30:Q35" si="1">SUM(G30:P30)</f>
        <v>42.371211574178083</v>
      </c>
      <c r="R30" s="30"/>
      <c r="S30" s="30"/>
      <c r="T30" s="30"/>
      <c r="U30" s="30"/>
      <c r="V30" s="30"/>
      <c r="W30" s="30"/>
      <c r="X30" s="30"/>
    </row>
    <row r="31" spans="1:24" x14ac:dyDescent="0.25">
      <c r="A31" s="30"/>
      <c r="B31" s="30"/>
      <c r="C31" s="30"/>
      <c r="D31" s="30" t="s">
        <v>23</v>
      </c>
      <c r="E31" s="30"/>
      <c r="F31" s="39"/>
      <c r="G31" s="39">
        <f>G8/'[1]X factors'!G$11</f>
        <v>28.368927740261736</v>
      </c>
      <c r="H31" s="39">
        <f>H8/'[1]X factors'!H$11</f>
        <v>30.768576563983402</v>
      </c>
      <c r="I31" s="39">
        <f>I8/'[1]X factors'!I$11</f>
        <v>31.886160709010422</v>
      </c>
      <c r="J31" s="39">
        <f>J8/'[1]X factors'!J$11</f>
        <v>33.22464323869572</v>
      </c>
      <c r="K31" s="39">
        <f>K8/'[1]X factors'!K$11</f>
        <v>34.304055283541189</v>
      </c>
      <c r="L31" s="39">
        <f>L8/'[1]X factors'!L$11</f>
        <v>0</v>
      </c>
      <c r="M31" s="39">
        <f>M8/'[1]X factors'!M$11</f>
        <v>0</v>
      </c>
      <c r="N31" s="39">
        <f>N8/'[1]X factors'!N$11</f>
        <v>0</v>
      </c>
      <c r="O31" s="39">
        <f>O8/'[1]X factors'!O$11</f>
        <v>0</v>
      </c>
      <c r="P31" s="39">
        <f>P8/'[1]X factors'!P$11</f>
        <v>0</v>
      </c>
      <c r="Q31" s="40">
        <f t="shared" si="1"/>
        <v>158.55236353549247</v>
      </c>
      <c r="R31" s="30"/>
      <c r="S31" s="30"/>
      <c r="T31" s="30"/>
      <c r="U31" s="30"/>
      <c r="V31" s="30"/>
      <c r="W31" s="30"/>
      <c r="X31" s="30"/>
    </row>
    <row r="32" spans="1:24" x14ac:dyDescent="0.25">
      <c r="A32" s="30"/>
      <c r="B32" s="30"/>
      <c r="C32" s="30"/>
      <c r="D32" s="30" t="s">
        <v>24</v>
      </c>
      <c r="E32" s="30"/>
      <c r="F32" s="39"/>
      <c r="G32" s="39">
        <f>G9/'[1]X factors'!G$11</f>
        <v>11.112877633004013</v>
      </c>
      <c r="H32" s="39">
        <f>H9/'[1]X factors'!H$11</f>
        <v>11.364561785081237</v>
      </c>
      <c r="I32" s="39">
        <f>I9/'[1]X factors'!I$11</f>
        <v>11.48097962949058</v>
      </c>
      <c r="J32" s="39">
        <f>J9/'[1]X factors'!J$11</f>
        <v>11.430486599317149</v>
      </c>
      <c r="K32" s="39">
        <f>K9/'[1]X factors'!K$11</f>
        <v>11.475846837622029</v>
      </c>
      <c r="L32" s="39">
        <f>L9/'[1]X factors'!L$11</f>
        <v>0</v>
      </c>
      <c r="M32" s="39">
        <f>M9/'[1]X factors'!M$11</f>
        <v>0</v>
      </c>
      <c r="N32" s="39">
        <f>N9/'[1]X factors'!N$11</f>
        <v>0</v>
      </c>
      <c r="O32" s="39">
        <f>O9/'[1]X factors'!O$11</f>
        <v>0</v>
      </c>
      <c r="P32" s="39">
        <f>P9/'[1]X factors'!P$11</f>
        <v>0</v>
      </c>
      <c r="Q32" s="40">
        <f t="shared" si="1"/>
        <v>56.864752484515009</v>
      </c>
      <c r="R32" s="30"/>
      <c r="S32" s="30"/>
      <c r="T32" s="30"/>
      <c r="U32" s="30"/>
      <c r="V32" s="30"/>
      <c r="W32" s="30"/>
      <c r="X32" s="30"/>
    </row>
    <row r="33" spans="1:24" x14ac:dyDescent="0.25">
      <c r="A33" s="30"/>
      <c r="B33" s="30"/>
      <c r="C33" s="30"/>
      <c r="D33" s="30" t="s">
        <v>25</v>
      </c>
      <c r="E33" s="30"/>
      <c r="F33" s="39"/>
      <c r="G33" s="39">
        <f>G10/'[1]X factors'!G$11</f>
        <v>0</v>
      </c>
      <c r="H33" s="39">
        <f>H10/'[1]X factors'!H$11</f>
        <v>0</v>
      </c>
      <c r="I33" s="39">
        <f>I10/'[1]X factors'!I$11</f>
        <v>0</v>
      </c>
      <c r="J33" s="39">
        <f>J10/'[1]X factors'!J$11</f>
        <v>0</v>
      </c>
      <c r="K33" s="39">
        <f>K10/'[1]X factors'!K$11</f>
        <v>0</v>
      </c>
      <c r="L33" s="39">
        <f>L10/'[1]X factors'!L$11</f>
        <v>0</v>
      </c>
      <c r="M33" s="39">
        <f>M10/'[1]X factors'!M$11</f>
        <v>0</v>
      </c>
      <c r="N33" s="39">
        <f>N10/'[1]X factors'!N$11</f>
        <v>0</v>
      </c>
      <c r="O33" s="39">
        <f>O10/'[1]X factors'!O$11</f>
        <v>0</v>
      </c>
      <c r="P33" s="39">
        <f>P10/'[1]X factors'!P$11</f>
        <v>0</v>
      </c>
      <c r="Q33" s="40">
        <f t="shared" si="1"/>
        <v>0</v>
      </c>
      <c r="R33" s="30"/>
      <c r="S33" s="30"/>
      <c r="T33" s="30"/>
      <c r="U33" s="30"/>
      <c r="V33" s="30"/>
      <c r="W33" s="30"/>
      <c r="X33" s="30"/>
    </row>
    <row r="34" spans="1:24" x14ac:dyDescent="0.25">
      <c r="A34" s="30"/>
      <c r="B34" s="30"/>
      <c r="C34" s="30"/>
      <c r="D34" s="30" t="s">
        <v>26</v>
      </c>
      <c r="E34" s="30"/>
      <c r="F34" s="39"/>
      <c r="G34" s="39">
        <f>G11/'[1]X factors'!G$11</f>
        <v>3.0304506850617918</v>
      </c>
      <c r="H34" s="39">
        <f>H11/'[1]X factors'!H$11</f>
        <v>2.6324652160409006</v>
      </c>
      <c r="I34" s="39">
        <f>I11/'[1]X factors'!I$11</f>
        <v>2.7181352158363983</v>
      </c>
      <c r="J34" s="39">
        <f>J11/'[1]X factors'!J$11</f>
        <v>2.9008843294925386</v>
      </c>
      <c r="K34" s="39">
        <f>K11/'[1]X factors'!K$11</f>
        <v>2.9525577238268479</v>
      </c>
      <c r="L34" s="39">
        <f>L11/'[1]X factors'!L$11</f>
        <v>0</v>
      </c>
      <c r="M34" s="39">
        <f>M11/'[1]X factors'!M$11</f>
        <v>0</v>
      </c>
      <c r="N34" s="39">
        <f>N11/'[1]X factors'!N$11</f>
        <v>0</v>
      </c>
      <c r="O34" s="39">
        <f>O11/'[1]X factors'!O$11</f>
        <v>0</v>
      </c>
      <c r="P34" s="39">
        <f>P11/'[1]X factors'!P$11</f>
        <v>0</v>
      </c>
      <c r="Q34" s="40">
        <f t="shared" si="1"/>
        <v>14.234493170258476</v>
      </c>
      <c r="R34" s="30"/>
      <c r="S34" s="30"/>
      <c r="T34" s="30"/>
      <c r="U34" s="30"/>
      <c r="V34" s="30"/>
      <c r="W34" s="30"/>
      <c r="X34" s="30"/>
    </row>
    <row r="35" spans="1:24" x14ac:dyDescent="0.25">
      <c r="A35" s="30"/>
      <c r="B35" s="30"/>
      <c r="C35" s="30"/>
      <c r="D35" s="41" t="s">
        <v>27</v>
      </c>
      <c r="E35" s="41"/>
      <c r="F35" s="42">
        <f>F12/'[1]X factors'!F$11</f>
        <v>57.614976629409192</v>
      </c>
      <c r="G35" s="43">
        <f>G12/'[1]X factors'!G$11</f>
        <v>53.452160162850625</v>
      </c>
      <c r="H35" s="43">
        <f>H12/'[1]X factors'!H$11</f>
        <v>54.552725924749595</v>
      </c>
      <c r="I35" s="43">
        <f>I12/'[1]X factors'!I$11</f>
        <v>54.575392127905708</v>
      </c>
      <c r="J35" s="43">
        <f>J12/'[1]X factors'!J$11</f>
        <v>54.749945193714808</v>
      </c>
      <c r="K35" s="43">
        <f>K12/'[1]X factors'!K$11</f>
        <v>54.692597355223313</v>
      </c>
      <c r="L35" s="43">
        <f>L12/'[1]X factors'!L$11</f>
        <v>0</v>
      </c>
      <c r="M35" s="43">
        <f>M12/'[1]X factors'!M$11</f>
        <v>0</v>
      </c>
      <c r="N35" s="43">
        <f>N12/'[1]X factors'!N$11</f>
        <v>0</v>
      </c>
      <c r="O35" s="43">
        <f>O12/'[1]X factors'!O$11</f>
        <v>0</v>
      </c>
      <c r="P35" s="43">
        <f>P12/'[1]X factors'!P$11</f>
        <v>0</v>
      </c>
      <c r="Q35" s="44">
        <f t="shared" si="1"/>
        <v>272.02282076444408</v>
      </c>
      <c r="R35" s="30"/>
      <c r="S35" s="50"/>
      <c r="T35" s="30"/>
      <c r="U35" s="30"/>
      <c r="V35" s="30"/>
      <c r="W35" s="30"/>
      <c r="X35" s="30"/>
    </row>
    <row r="36" spans="1:24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</row>
    <row r="37" spans="1:24" x14ac:dyDescent="0.25">
      <c r="A37" s="36"/>
      <c r="B37" s="36"/>
      <c r="C37" s="37" t="s">
        <v>68</v>
      </c>
      <c r="D37" s="37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0"/>
      <c r="W37" s="30"/>
      <c r="X37" s="30"/>
    </row>
    <row r="38" spans="1:24" x14ac:dyDescent="0.25">
      <c r="A38" s="26"/>
      <c r="B38" s="26"/>
      <c r="C38" s="26"/>
      <c r="D38" s="26"/>
      <c r="E38" s="26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26"/>
      <c r="S38" s="26"/>
      <c r="T38" s="26"/>
      <c r="U38" s="26"/>
      <c r="V38" s="30"/>
      <c r="W38" s="30"/>
      <c r="X38" s="30"/>
    </row>
    <row r="39" spans="1:24" x14ac:dyDescent="0.25">
      <c r="A39" s="26"/>
      <c r="B39" s="26"/>
      <c r="C39" s="41" t="s">
        <v>30</v>
      </c>
      <c r="D39" s="27"/>
      <c r="E39" s="27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26"/>
      <c r="S39" s="30"/>
      <c r="T39" s="30"/>
      <c r="U39" s="26"/>
      <c r="V39" s="30"/>
      <c r="W39" s="30"/>
      <c r="X39" s="30"/>
    </row>
    <row r="40" spans="1:24" x14ac:dyDescent="0.25">
      <c r="A40" s="26"/>
      <c r="B40" s="26"/>
      <c r="C40" s="41"/>
      <c r="D40" s="41" t="s">
        <v>31</v>
      </c>
      <c r="E40" s="27"/>
      <c r="F40" s="42">
        <f>F35</f>
        <v>57.614976629409192</v>
      </c>
      <c r="G40" s="43">
        <f>G17/'[1]X factors'!G$11</f>
        <v>0</v>
      </c>
      <c r="H40" s="43">
        <f>H17/'[1]X factors'!H$11</f>
        <v>0</v>
      </c>
      <c r="I40" s="43">
        <f>I17/'[1]X factors'!I$11</f>
        <v>0</v>
      </c>
      <c r="J40" s="43">
        <f>J17/'[1]X factors'!J$11</f>
        <v>0</v>
      </c>
      <c r="K40" s="43">
        <f>K17/'[1]X factors'!K$11</f>
        <v>0</v>
      </c>
      <c r="L40" s="43">
        <f>L17/'[1]X factors'!L$11</f>
        <v>0</v>
      </c>
      <c r="M40" s="43">
        <f>M17/'[1]X factors'!M$11</f>
        <v>0</v>
      </c>
      <c r="N40" s="43">
        <f>N17/'[1]X factors'!N$11</f>
        <v>0</v>
      </c>
      <c r="O40" s="43">
        <f>O17/'[1]X factors'!O$11</f>
        <v>0</v>
      </c>
      <c r="P40" s="43">
        <f>P17/'[1]X factors'!P$11</f>
        <v>0</v>
      </c>
      <c r="Q40" s="44">
        <f>SUM(G40:P40)</f>
        <v>0</v>
      </c>
      <c r="R40" s="26"/>
      <c r="S40" s="50"/>
      <c r="T40" s="30"/>
      <c r="U40" s="26"/>
      <c r="V40" s="30"/>
      <c r="W40" s="30"/>
      <c r="X40" s="30"/>
    </row>
    <row r="41" spans="1:24" x14ac:dyDescent="0.25">
      <c r="A41" s="26"/>
      <c r="B41" s="26"/>
      <c r="C41" s="30"/>
      <c r="D41" s="30" t="s">
        <v>32</v>
      </c>
      <c r="E41" s="26"/>
      <c r="F41" s="30"/>
      <c r="G41" s="47">
        <v>4.4951852278776558E-2</v>
      </c>
      <c r="H41" s="47">
        <v>5.1317375234451124E-2</v>
      </c>
      <c r="I41" s="47">
        <v>5.1430044323603416E-2</v>
      </c>
      <c r="J41" s="47">
        <v>5.1541631367058055E-2</v>
      </c>
      <c r="K41" s="47">
        <v>5.1652120914944956E-2</v>
      </c>
      <c r="L41" s="47" t="s">
        <v>66</v>
      </c>
      <c r="M41" s="47" t="s">
        <v>66</v>
      </c>
      <c r="N41" s="47" t="s">
        <v>66</v>
      </c>
      <c r="O41" s="47" t="s">
        <v>66</v>
      </c>
      <c r="P41" s="47" t="s">
        <v>66</v>
      </c>
      <c r="Q41" s="48"/>
      <c r="R41" s="26"/>
      <c r="S41" s="30"/>
      <c r="T41" s="30"/>
      <c r="U41" s="26"/>
      <c r="V41" s="30"/>
      <c r="W41" s="30"/>
      <c r="X41" s="30"/>
    </row>
    <row r="42" spans="1:24" x14ac:dyDescent="0.25">
      <c r="A42" s="26"/>
      <c r="B42" s="26"/>
      <c r="C42" s="30"/>
      <c r="D42" s="30"/>
      <c r="E42" s="26"/>
      <c r="F42" s="30"/>
      <c r="G42" s="51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6"/>
      <c r="S42" s="30"/>
      <c r="T42" s="30"/>
      <c r="U42" s="26"/>
      <c r="V42" s="30"/>
      <c r="W42" s="30"/>
      <c r="X42" s="30"/>
    </row>
    <row r="43" spans="1:24" x14ac:dyDescent="0.25">
      <c r="A43" s="26"/>
      <c r="B43" s="26"/>
      <c r="C43" s="41" t="s">
        <v>33</v>
      </c>
      <c r="D43" s="41"/>
      <c r="E43" s="26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6"/>
      <c r="S43" s="30"/>
      <c r="T43" s="30"/>
      <c r="U43" s="26"/>
      <c r="V43" s="30"/>
      <c r="W43" s="30"/>
      <c r="X43" s="30"/>
    </row>
    <row r="44" spans="1:24" x14ac:dyDescent="0.25">
      <c r="A44" s="26"/>
      <c r="B44" s="26"/>
      <c r="C44" s="30"/>
      <c r="D44" s="41" t="s">
        <v>31</v>
      </c>
      <c r="E44" s="27"/>
      <c r="F44" s="42">
        <f>F35</f>
        <v>57.614976629409192</v>
      </c>
      <c r="G44" s="43">
        <f>G21/'[1]X factors'!G$11</f>
        <v>53.452160162850632</v>
      </c>
      <c r="H44" s="43">
        <f>H21/'[1]X factors'!H$11</f>
        <v>53.928260248817466</v>
      </c>
      <c r="I44" s="43">
        <f>I21/'[1]X factors'!I$11</f>
        <v>54.40860097335095</v>
      </c>
      <c r="J44" s="43">
        <f>J21/'[1]X factors'!J$11</f>
        <v>54.893220107953304</v>
      </c>
      <c r="K44" s="43">
        <f>K21/'[1]X factors'!K$11</f>
        <v>55.382155760558717</v>
      </c>
      <c r="L44" s="43">
        <f>L21/'[1]X factors'!L$11</f>
        <v>0</v>
      </c>
      <c r="M44" s="43">
        <f>M21/'[1]X factors'!M$11</f>
        <v>0</v>
      </c>
      <c r="N44" s="43">
        <f>N21/'[1]X factors'!N$11</f>
        <v>0</v>
      </c>
      <c r="O44" s="43">
        <f>O21/'[1]X factors'!O$11</f>
        <v>0</v>
      </c>
      <c r="P44" s="43">
        <f>P21/'[1]X factors'!P$11</f>
        <v>0</v>
      </c>
      <c r="Q44" s="44">
        <f>SUM(G44:P44)</f>
        <v>272.06439725353107</v>
      </c>
      <c r="R44" s="26"/>
      <c r="S44" s="50"/>
      <c r="T44" s="30"/>
      <c r="U44" s="26"/>
      <c r="V44" s="30"/>
      <c r="W44" s="30"/>
      <c r="X44" s="30"/>
    </row>
    <row r="45" spans="1:24" x14ac:dyDescent="0.25">
      <c r="A45" s="26"/>
      <c r="B45" s="26"/>
      <c r="C45" s="30"/>
      <c r="D45" s="30" t="s">
        <v>32</v>
      </c>
      <c r="E45" s="26"/>
      <c r="F45" s="30"/>
      <c r="G45" s="47">
        <v>7.2252332815035389E-2</v>
      </c>
      <c r="H45" s="47">
        <v>-8.907031718013084E-3</v>
      </c>
      <c r="I45" s="47">
        <v>-8.907031718013084E-3</v>
      </c>
      <c r="J45" s="47">
        <v>-8.907031718013084E-3</v>
      </c>
      <c r="K45" s="47">
        <v>-8.907031718013084E-3</v>
      </c>
      <c r="L45" s="47" t="s">
        <v>66</v>
      </c>
      <c r="M45" s="47" t="s">
        <v>66</v>
      </c>
      <c r="N45" s="47" t="s">
        <v>66</v>
      </c>
      <c r="O45" s="47" t="s">
        <v>66</v>
      </c>
      <c r="P45" s="47" t="s">
        <v>66</v>
      </c>
      <c r="Q45" s="48"/>
      <c r="R45" s="26"/>
      <c r="S45" s="30"/>
      <c r="T45" s="30"/>
      <c r="U45" s="26"/>
      <c r="V45" s="30"/>
      <c r="W45" s="30"/>
      <c r="X45" s="30"/>
    </row>
    <row r="46" spans="1:24" x14ac:dyDescent="0.25">
      <c r="A46" s="26"/>
      <c r="B46" s="26"/>
      <c r="C46" s="30"/>
      <c r="D46" s="30"/>
      <c r="E46" s="26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6"/>
      <c r="S46" s="30"/>
      <c r="T46" s="30"/>
      <c r="U46" s="26"/>
      <c r="V46" s="30"/>
      <c r="W46" s="30"/>
      <c r="X46" s="30"/>
    </row>
    <row r="47" spans="1:24" x14ac:dyDescent="0.25">
      <c r="A47" s="26"/>
      <c r="B47" s="26"/>
      <c r="C47" s="41" t="s">
        <v>34</v>
      </c>
      <c r="D47" s="41"/>
      <c r="E47" s="26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6"/>
      <c r="S47" s="30"/>
      <c r="T47" s="30"/>
      <c r="U47" s="26"/>
      <c r="V47" s="30"/>
      <c r="W47" s="30"/>
      <c r="X47" s="30"/>
    </row>
    <row r="48" spans="1:24" x14ac:dyDescent="0.25">
      <c r="A48" s="26"/>
      <c r="B48" s="26"/>
      <c r="C48" s="30"/>
      <c r="D48" s="41" t="s">
        <v>31</v>
      </c>
      <c r="E48" s="27"/>
      <c r="F48" s="42">
        <f>F35</f>
        <v>57.614976629409192</v>
      </c>
      <c r="G48" s="43">
        <f>G25/'[1]X factors'!G$11</f>
        <v>0</v>
      </c>
      <c r="H48" s="43">
        <f>H25/'[1]X factors'!H$11</f>
        <v>0</v>
      </c>
      <c r="I48" s="43">
        <f>I25/'[1]X factors'!I$11</f>
        <v>0</v>
      </c>
      <c r="J48" s="43">
        <f>J25/'[1]X factors'!J$11</f>
        <v>0</v>
      </c>
      <c r="K48" s="43">
        <f>K25/'[1]X factors'!K$11</f>
        <v>0</v>
      </c>
      <c r="L48" s="43">
        <f>L25/'[1]X factors'!L$11</f>
        <v>0</v>
      </c>
      <c r="M48" s="43">
        <f>M25/'[1]X factors'!M$11</f>
        <v>0</v>
      </c>
      <c r="N48" s="43">
        <f>N25/'[1]X factors'!N$11</f>
        <v>0</v>
      </c>
      <c r="O48" s="43">
        <f>O25/'[1]X factors'!O$11</f>
        <v>0</v>
      </c>
      <c r="P48" s="43">
        <f>P25/'[1]X factors'!P$11</f>
        <v>0</v>
      </c>
      <c r="Q48" s="44">
        <f>SUM(G48:P48)</f>
        <v>0</v>
      </c>
      <c r="R48" s="26"/>
      <c r="S48" s="50"/>
      <c r="T48" s="30"/>
      <c r="U48" s="26"/>
      <c r="V48" s="30"/>
      <c r="W48" s="30"/>
      <c r="X48" s="30"/>
    </row>
    <row r="49" spans="1:25" x14ac:dyDescent="0.25">
      <c r="A49" s="26"/>
      <c r="B49" s="26"/>
      <c r="C49" s="30"/>
      <c r="D49" s="30" t="s">
        <v>32</v>
      </c>
      <c r="E49" s="26"/>
      <c r="F49" s="30"/>
      <c r="G49" s="47">
        <v>0</v>
      </c>
      <c r="H49" s="47">
        <v>0</v>
      </c>
      <c r="I49" s="47">
        <v>0</v>
      </c>
      <c r="J49" s="47">
        <v>0</v>
      </c>
      <c r="K49" s="47">
        <v>0</v>
      </c>
      <c r="L49" s="47" t="s">
        <v>66</v>
      </c>
      <c r="M49" s="47" t="s">
        <v>66</v>
      </c>
      <c r="N49" s="47" t="s">
        <v>66</v>
      </c>
      <c r="O49" s="47" t="s">
        <v>66</v>
      </c>
      <c r="P49" s="47" t="s">
        <v>66</v>
      </c>
      <c r="Q49" s="48"/>
      <c r="R49" s="26"/>
      <c r="S49" s="30"/>
      <c r="T49" s="30"/>
      <c r="U49" s="26"/>
      <c r="V49" s="30"/>
      <c r="W49" s="30"/>
      <c r="X49" s="30"/>
    </row>
    <row r="50" spans="1:25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30"/>
      <c r="W50" s="30"/>
      <c r="X50" s="30"/>
    </row>
    <row r="51" spans="1:25" x14ac:dyDescent="0.25">
      <c r="A51" s="52"/>
      <c r="B51" s="52"/>
      <c r="C51" s="53" t="s">
        <v>35</v>
      </c>
      <c r="D51" s="53"/>
      <c r="E51" s="52"/>
      <c r="F51" s="53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0"/>
      <c r="W51" s="30"/>
      <c r="X51" s="30"/>
      <c r="Y51" s="26"/>
    </row>
    <row r="52" spans="1:25" x14ac:dyDescent="0.25">
      <c r="A52" s="26"/>
      <c r="B52" s="26"/>
      <c r="C52" s="30"/>
      <c r="D52" s="30"/>
      <c r="E52" s="26"/>
      <c r="F52" s="26"/>
      <c r="G52" s="54"/>
      <c r="H52" s="54"/>
      <c r="I52" s="54"/>
      <c r="J52" s="54"/>
      <c r="K52" s="54"/>
      <c r="L52" s="54"/>
      <c r="M52" s="54"/>
      <c r="N52" s="54"/>
      <c r="O52" s="54"/>
      <c r="P52" s="26"/>
      <c r="Q52" s="26"/>
      <c r="R52" s="26"/>
      <c r="S52" s="26"/>
      <c r="T52" s="26"/>
      <c r="U52" s="26"/>
      <c r="V52" s="30"/>
      <c r="W52" s="30"/>
      <c r="X52" s="30"/>
    </row>
    <row r="53" spans="1:25" x14ac:dyDescent="0.25">
      <c r="A53" s="26"/>
      <c r="B53" s="26"/>
      <c r="C53" s="30"/>
      <c r="D53" s="30" t="s">
        <v>36</v>
      </c>
      <c r="E53" s="26" t="s">
        <v>37</v>
      </c>
      <c r="F53" s="55">
        <f>'[1]X factors'!F$76/1000</f>
        <v>0</v>
      </c>
      <c r="G53" s="54">
        <f>'[1]X factors'!G$76/1000</f>
        <v>0</v>
      </c>
      <c r="H53" s="54">
        <f>'[1]X factors'!H$76/1000</f>
        <v>0</v>
      </c>
      <c r="I53" s="54">
        <f>'[1]X factors'!I$76/1000</f>
        <v>0</v>
      </c>
      <c r="J53" s="54">
        <f>'[1]X factors'!J$76/1000</f>
        <v>0</v>
      </c>
      <c r="K53" s="54">
        <f>'[1]X factors'!K$76/1000</f>
        <v>0</v>
      </c>
      <c r="L53" s="54">
        <f>'[1]X factors'!L$76/1000</f>
        <v>0</v>
      </c>
      <c r="M53" s="54">
        <f>'[1]X factors'!M$76/1000</f>
        <v>0</v>
      </c>
      <c r="N53" s="54">
        <f>'[1]X factors'!N$76/1000</f>
        <v>0</v>
      </c>
      <c r="O53" s="54">
        <f>'[1]X factors'!O$76/1000</f>
        <v>0</v>
      </c>
      <c r="P53" s="54">
        <f>'[1]X factors'!P$76/1000</f>
        <v>0</v>
      </c>
      <c r="Q53" s="26"/>
      <c r="R53" s="26"/>
      <c r="S53" s="26"/>
      <c r="T53" s="26"/>
      <c r="U53" s="26"/>
      <c r="V53" s="30"/>
      <c r="W53" s="30"/>
      <c r="X53" s="30"/>
    </row>
    <row r="54" spans="1:25" x14ac:dyDescent="0.25">
      <c r="A54" s="26"/>
      <c r="B54" s="26"/>
      <c r="C54" s="30"/>
      <c r="D54" s="30"/>
      <c r="E54" s="26"/>
      <c r="F54" s="56"/>
      <c r="G54" s="56"/>
      <c r="H54" s="56"/>
      <c r="I54" s="56"/>
      <c r="J54" s="56"/>
      <c r="L54" s="54"/>
      <c r="M54" s="54"/>
      <c r="N54" s="54"/>
      <c r="O54" s="54"/>
      <c r="P54" s="54"/>
      <c r="Q54" s="26"/>
      <c r="R54" s="26"/>
      <c r="S54" s="26"/>
      <c r="T54" s="26"/>
      <c r="U54" s="26"/>
      <c r="V54" s="30"/>
      <c r="W54" s="30"/>
      <c r="X54" s="30"/>
    </row>
    <row r="55" spans="1:25" x14ac:dyDescent="0.25">
      <c r="A55" s="26"/>
      <c r="B55" s="26"/>
      <c r="C55" s="30" t="s">
        <v>30</v>
      </c>
      <c r="D55" s="30"/>
      <c r="E55" s="26"/>
      <c r="F55" s="30"/>
      <c r="G55" s="30"/>
      <c r="H55" s="30"/>
      <c r="I55" s="30"/>
      <c r="J55" s="30"/>
      <c r="K55" s="23"/>
      <c r="L55" s="30"/>
      <c r="M55" s="30"/>
      <c r="N55" s="30"/>
      <c r="O55" s="30"/>
      <c r="P55" s="30"/>
      <c r="Q55" s="26"/>
      <c r="R55" s="26"/>
      <c r="S55" s="57"/>
      <c r="T55" s="26"/>
      <c r="U55" s="26"/>
      <c r="V55" s="30"/>
      <c r="W55" s="30"/>
      <c r="X55" s="30"/>
    </row>
    <row r="56" spans="1:25" x14ac:dyDescent="0.25">
      <c r="A56" s="26"/>
      <c r="B56" s="26"/>
      <c r="C56" s="30"/>
      <c r="D56" s="30" t="s">
        <v>38</v>
      </c>
      <c r="E56" s="26" t="s">
        <v>39</v>
      </c>
      <c r="F56" s="24">
        <f>'[1]X factors'!F44</f>
        <v>0</v>
      </c>
      <c r="G56" s="23">
        <f t="shared" ref="G56:P56" si="2">G17</f>
        <v>0</v>
      </c>
      <c r="H56" s="23">
        <f t="shared" si="2"/>
        <v>0</v>
      </c>
      <c r="I56" s="23">
        <f t="shared" si="2"/>
        <v>0</v>
      </c>
      <c r="J56" s="23">
        <f t="shared" si="2"/>
        <v>0</v>
      </c>
      <c r="K56" s="23">
        <f t="shared" si="2"/>
        <v>0</v>
      </c>
      <c r="L56" s="23">
        <f t="shared" si="2"/>
        <v>0</v>
      </c>
      <c r="M56" s="23">
        <f t="shared" si="2"/>
        <v>0</v>
      </c>
      <c r="N56" s="23">
        <f t="shared" si="2"/>
        <v>0</v>
      </c>
      <c r="O56" s="23">
        <f t="shared" si="2"/>
        <v>0</v>
      </c>
      <c r="P56" s="23">
        <f t="shared" si="2"/>
        <v>0</v>
      </c>
      <c r="Q56" s="26"/>
      <c r="R56" s="26"/>
      <c r="S56" s="58" t="e">
        <v>#DIV/0!</v>
      </c>
      <c r="T56" s="26" t="s">
        <v>40</v>
      </c>
      <c r="U56" s="26"/>
      <c r="V56" s="30"/>
      <c r="W56" s="30"/>
      <c r="X56" s="30"/>
    </row>
    <row r="57" spans="1:25" x14ac:dyDescent="0.25">
      <c r="A57" s="26"/>
      <c r="B57" s="26"/>
      <c r="C57" s="30"/>
      <c r="D57" s="30" t="s">
        <v>41</v>
      </c>
      <c r="E57" s="26" t="s">
        <v>42</v>
      </c>
      <c r="F57" s="30"/>
      <c r="G57" s="59" t="e">
        <f>G56/F56-1</f>
        <v>#DIV/0!</v>
      </c>
      <c r="H57" s="59" t="e">
        <v>#DIV/0!</v>
      </c>
      <c r="I57" s="59" t="e">
        <v>#DIV/0!</v>
      </c>
      <c r="J57" s="59" t="e">
        <v>#DIV/0!</v>
      </c>
      <c r="K57" s="59" t="e">
        <v>#DIV/0!</v>
      </c>
      <c r="L57" s="59" t="e">
        <v>#DIV/0!</v>
      </c>
      <c r="M57" s="59" t="e">
        <v>#DIV/0!</v>
      </c>
      <c r="N57" s="59" t="e">
        <v>#DIV/0!</v>
      </c>
      <c r="O57" s="59" t="e">
        <v>#DIV/0!</v>
      </c>
      <c r="P57" s="59" t="e">
        <v>#DIV/0!</v>
      </c>
      <c r="Q57" s="26"/>
      <c r="R57" s="26"/>
      <c r="S57" s="60" t="e">
        <v>#DIV/0!</v>
      </c>
      <c r="T57" s="26" t="s">
        <v>43</v>
      </c>
      <c r="U57" s="26"/>
      <c r="V57" s="30"/>
      <c r="W57" s="30"/>
      <c r="X57" s="30"/>
    </row>
    <row r="58" spans="1:25" x14ac:dyDescent="0.25">
      <c r="A58" s="26"/>
      <c r="B58" s="26"/>
      <c r="C58" s="30"/>
      <c r="D58" s="30"/>
      <c r="E58" s="26"/>
      <c r="F58" s="30"/>
      <c r="G58" s="61"/>
      <c r="H58" s="61"/>
      <c r="I58" s="61"/>
      <c r="J58" s="61"/>
      <c r="K58" s="61"/>
      <c r="L58" s="30"/>
      <c r="M58" s="30"/>
      <c r="N58" s="30"/>
      <c r="O58" s="30"/>
      <c r="P58" s="30"/>
      <c r="Q58" s="26"/>
      <c r="R58" s="26"/>
      <c r="S58" s="62"/>
      <c r="T58" s="26"/>
      <c r="U58" s="26"/>
      <c r="V58" s="30"/>
      <c r="W58" s="30"/>
      <c r="X58" s="30"/>
    </row>
    <row r="59" spans="1:25" x14ac:dyDescent="0.25">
      <c r="A59" s="26"/>
      <c r="B59" s="26"/>
      <c r="C59" s="30"/>
      <c r="D59" s="30" t="s">
        <v>44</v>
      </c>
      <c r="E59" s="26" t="s">
        <v>45</v>
      </c>
      <c r="F59" s="63">
        <f>IF(F53&gt;0,(F56*1000)/(F53),0)</f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26"/>
      <c r="R59" s="26"/>
      <c r="S59" s="58" t="e">
        <v>#DIV/0!</v>
      </c>
      <c r="T59" s="26" t="s">
        <v>40</v>
      </c>
      <c r="U59" s="26"/>
      <c r="V59" s="30"/>
      <c r="W59" s="30"/>
      <c r="X59" s="30"/>
    </row>
    <row r="60" spans="1:25" x14ac:dyDescent="0.25">
      <c r="A60" s="26"/>
      <c r="B60" s="26"/>
      <c r="C60" s="30"/>
      <c r="D60" s="30" t="s">
        <v>46</v>
      </c>
      <c r="E60" s="26" t="s">
        <v>42</v>
      </c>
      <c r="F60" s="30"/>
      <c r="G60" s="59" t="e">
        <f>G59/F59-1</f>
        <v>#DIV/0!</v>
      </c>
      <c r="H60" s="59" t="e">
        <v>#DIV/0!</v>
      </c>
      <c r="I60" s="59" t="e">
        <v>#DIV/0!</v>
      </c>
      <c r="J60" s="59" t="e">
        <v>#DIV/0!</v>
      </c>
      <c r="K60" s="59" t="e">
        <v>#DIV/0!</v>
      </c>
      <c r="L60" s="59" t="e">
        <v>#DIV/0!</v>
      </c>
      <c r="M60" s="59" t="e">
        <v>#DIV/0!</v>
      </c>
      <c r="N60" s="59" t="e">
        <v>#DIV/0!</v>
      </c>
      <c r="O60" s="59" t="e">
        <v>#DIV/0!</v>
      </c>
      <c r="P60" s="59" t="e">
        <v>#DIV/0!</v>
      </c>
      <c r="Q60" s="26"/>
      <c r="R60" s="26"/>
      <c r="S60" s="60" t="e">
        <v>#DIV/0!</v>
      </c>
      <c r="T60" s="26" t="s">
        <v>43</v>
      </c>
      <c r="U60" s="26"/>
      <c r="V60" s="30"/>
      <c r="W60" s="30"/>
      <c r="X60" s="30"/>
    </row>
    <row r="61" spans="1:25" x14ac:dyDescent="0.25">
      <c r="A61" s="26"/>
      <c r="B61" s="26"/>
      <c r="C61" s="26"/>
      <c r="D61" s="26"/>
      <c r="E61" s="26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26"/>
      <c r="R61" s="26"/>
      <c r="S61" s="26"/>
      <c r="T61" s="26"/>
      <c r="U61" s="26"/>
      <c r="V61" s="30"/>
      <c r="W61" s="30"/>
      <c r="X61" s="30"/>
    </row>
    <row r="62" spans="1:25" x14ac:dyDescent="0.25">
      <c r="A62" s="26"/>
      <c r="B62" s="26"/>
      <c r="C62" s="30" t="s">
        <v>33</v>
      </c>
      <c r="D62" s="30"/>
      <c r="E62" s="26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26"/>
      <c r="R62" s="26"/>
      <c r="S62" s="26"/>
      <c r="T62" s="26"/>
      <c r="U62" s="26"/>
      <c r="V62" s="30"/>
      <c r="W62" s="30"/>
      <c r="X62" s="30"/>
    </row>
    <row r="63" spans="1:25" x14ac:dyDescent="0.25">
      <c r="A63" s="26"/>
      <c r="B63" s="26"/>
      <c r="C63" s="30"/>
      <c r="D63" s="30" t="s">
        <v>38</v>
      </c>
      <c r="E63" s="26" t="s">
        <v>39</v>
      </c>
      <c r="F63" s="63">
        <f>'[1]X factors'!F60</f>
        <v>57.614976629409192</v>
      </c>
      <c r="G63" s="39">
        <f t="shared" ref="G63:P63" si="3">G21</f>
        <v>54.761738086840474</v>
      </c>
      <c r="H63" s="39">
        <f t="shared" si="3"/>
        <v>56.60311543922387</v>
      </c>
      <c r="I63" s="39">
        <f t="shared" si="3"/>
        <v>58.506409572781983</v>
      </c>
      <c r="J63" s="39">
        <f t="shared" si="3"/>
        <v>60.473702455008386</v>
      </c>
      <c r="K63" s="39">
        <f t="shared" si="3"/>
        <v>62.507146060082412</v>
      </c>
      <c r="L63" s="39">
        <f t="shared" si="3"/>
        <v>0</v>
      </c>
      <c r="M63" s="39">
        <f t="shared" si="3"/>
        <v>0</v>
      </c>
      <c r="N63" s="39">
        <f t="shared" si="3"/>
        <v>0</v>
      </c>
      <c r="O63" s="39">
        <f t="shared" si="3"/>
        <v>0</v>
      </c>
      <c r="P63" s="39">
        <f t="shared" si="3"/>
        <v>0</v>
      </c>
      <c r="Q63" s="26"/>
      <c r="R63" s="26"/>
      <c r="S63" s="58">
        <v>8.4936693425396559E-2</v>
      </c>
      <c r="T63" s="26" t="s">
        <v>40</v>
      </c>
      <c r="U63" s="26"/>
      <c r="V63" s="30"/>
      <c r="W63" s="30"/>
      <c r="X63" s="30"/>
    </row>
    <row r="64" spans="1:25" x14ac:dyDescent="0.25">
      <c r="A64" s="26"/>
      <c r="B64" s="26"/>
      <c r="C64" s="30"/>
      <c r="D64" s="30" t="s">
        <v>41</v>
      </c>
      <c r="E64" s="26" t="s">
        <v>42</v>
      </c>
      <c r="F64" s="30"/>
      <c r="G64" s="59">
        <f>G63/F63-1</f>
        <v>-4.9522514969003728E-2</v>
      </c>
      <c r="H64" s="59">
        <v>3.362769879866101E-2</v>
      </c>
      <c r="I64" s="59">
        <v>3.3627698798660788E-2</v>
      </c>
      <c r="J64" s="59">
        <v>3.3627698798660788E-2</v>
      </c>
      <c r="K64" s="59">
        <v>3.362769879866101E-2</v>
      </c>
      <c r="L64" s="59" t="s">
        <v>66</v>
      </c>
      <c r="M64" s="59" t="s">
        <v>66</v>
      </c>
      <c r="N64" s="59" t="s">
        <v>66</v>
      </c>
      <c r="O64" s="59" t="s">
        <v>66</v>
      </c>
      <c r="P64" s="59" t="s">
        <v>66</v>
      </c>
      <c r="Q64" s="26"/>
      <c r="R64" s="26"/>
      <c r="S64" s="60">
        <v>1.6437968513587364E-2</v>
      </c>
      <c r="T64" s="26" t="s">
        <v>43</v>
      </c>
      <c r="U64" s="26"/>
      <c r="V64" s="30"/>
      <c r="W64" s="30"/>
      <c r="X64" s="30"/>
    </row>
    <row r="65" spans="1:24" x14ac:dyDescent="0.25">
      <c r="A65" s="26"/>
      <c r="B65" s="26"/>
      <c r="C65" s="30"/>
      <c r="D65" s="30"/>
      <c r="E65" s="26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26"/>
      <c r="R65" s="26"/>
      <c r="S65" s="26"/>
      <c r="T65" s="26"/>
      <c r="U65" s="26"/>
      <c r="V65" s="30"/>
      <c r="W65" s="30"/>
      <c r="X65" s="30"/>
    </row>
    <row r="66" spans="1:24" x14ac:dyDescent="0.25">
      <c r="A66" s="26"/>
      <c r="B66" s="26"/>
      <c r="C66" s="30"/>
      <c r="D66" s="30" t="s">
        <v>44</v>
      </c>
      <c r="E66" s="26" t="s">
        <v>45</v>
      </c>
      <c r="F66" s="63">
        <f>IF(F$53&gt;0,(F63*1000)/(F$53),0)</f>
        <v>0</v>
      </c>
      <c r="G66" s="39" t="e">
        <f>G63*1000/G$53</f>
        <v>#DIV/0!</v>
      </c>
      <c r="H66" s="39" t="e">
        <v>#DIV/0!</v>
      </c>
      <c r="I66" s="39" t="e">
        <v>#DIV/0!</v>
      </c>
      <c r="J66" s="39" t="e">
        <v>#DIV/0!</v>
      </c>
      <c r="K66" s="39" t="e">
        <v>#DIV/0!</v>
      </c>
      <c r="L66" s="39" t="e">
        <v>#DIV/0!</v>
      </c>
      <c r="M66" s="39" t="e">
        <v>#DIV/0!</v>
      </c>
      <c r="N66" s="39" t="e">
        <v>#DIV/0!</v>
      </c>
      <c r="O66" s="39" t="e">
        <v>#DIV/0!</v>
      </c>
      <c r="P66" s="39" t="e">
        <v>#DIV/0!</v>
      </c>
      <c r="Q66" s="26"/>
      <c r="R66" s="26"/>
      <c r="S66" s="58" t="e">
        <v>#DIV/0!</v>
      </c>
      <c r="T66" s="26" t="s">
        <v>40</v>
      </c>
      <c r="U66" s="26"/>
      <c r="V66" s="30"/>
      <c r="W66" s="30"/>
      <c r="X66" s="30"/>
    </row>
    <row r="67" spans="1:24" x14ac:dyDescent="0.25">
      <c r="A67" s="26"/>
      <c r="B67" s="26"/>
      <c r="C67" s="30"/>
      <c r="D67" s="30" t="s">
        <v>46</v>
      </c>
      <c r="E67" s="26" t="s">
        <v>42</v>
      </c>
      <c r="F67" s="30"/>
      <c r="G67" s="59" t="e">
        <f>G66/F66-1</f>
        <v>#DIV/0!</v>
      </c>
      <c r="H67" s="59" t="e">
        <v>#DIV/0!</v>
      </c>
      <c r="I67" s="59" t="e">
        <v>#DIV/0!</v>
      </c>
      <c r="J67" s="59" t="e">
        <v>#DIV/0!</v>
      </c>
      <c r="K67" s="59" t="e">
        <v>#DIV/0!</v>
      </c>
      <c r="L67" s="59" t="e">
        <v>#DIV/0!</v>
      </c>
      <c r="M67" s="59" t="e">
        <v>#DIV/0!</v>
      </c>
      <c r="N67" s="59" t="e">
        <v>#DIV/0!</v>
      </c>
      <c r="O67" s="59" t="e">
        <v>#DIV/0!</v>
      </c>
      <c r="P67" s="59" t="e">
        <v>#DIV/0!</v>
      </c>
      <c r="Q67" s="26"/>
      <c r="R67" s="26"/>
      <c r="S67" s="60" t="e">
        <v>#DIV/0!</v>
      </c>
      <c r="T67" s="26" t="s">
        <v>43</v>
      </c>
      <c r="U67" s="26"/>
      <c r="V67" s="30"/>
      <c r="W67" s="30"/>
      <c r="X67" s="30"/>
    </row>
    <row r="68" spans="1:24" x14ac:dyDescent="0.25">
      <c r="A68" s="26"/>
      <c r="B68" s="26"/>
      <c r="C68" s="26"/>
      <c r="D68" s="26"/>
      <c r="E68" s="26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26"/>
      <c r="R68" s="26"/>
      <c r="S68" s="26"/>
      <c r="T68" s="26"/>
      <c r="U68" s="26"/>
      <c r="V68" s="30"/>
      <c r="W68" s="30"/>
      <c r="X68" s="30"/>
    </row>
    <row r="69" spans="1:24" x14ac:dyDescent="0.25">
      <c r="A69" s="26"/>
      <c r="B69" s="26"/>
      <c r="C69" s="30" t="s">
        <v>34</v>
      </c>
      <c r="D69" s="30"/>
      <c r="E69" s="26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26"/>
      <c r="R69" s="26"/>
      <c r="S69" s="26"/>
      <c r="T69" s="26"/>
      <c r="U69" s="26"/>
      <c r="V69" s="30"/>
      <c r="W69" s="30"/>
      <c r="X69" s="30"/>
    </row>
    <row r="70" spans="1:24" x14ac:dyDescent="0.25">
      <c r="A70" s="26"/>
      <c r="B70" s="26"/>
      <c r="C70" s="30"/>
      <c r="D70" s="30" t="s">
        <v>38</v>
      </c>
      <c r="E70" s="26" t="s">
        <v>39</v>
      </c>
      <c r="F70" s="63">
        <f>'[1]X factors'!F80</f>
        <v>0</v>
      </c>
      <c r="G70" s="39">
        <f>G73*G53/1000</f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26"/>
      <c r="R70" s="26"/>
      <c r="S70" s="58" t="e">
        <v>#DIV/0!</v>
      </c>
      <c r="T70" s="26" t="s">
        <v>40</v>
      </c>
      <c r="U70" s="26"/>
      <c r="V70" s="30"/>
      <c r="W70" s="30"/>
      <c r="X70" s="30"/>
    </row>
    <row r="71" spans="1:24" x14ac:dyDescent="0.25">
      <c r="A71" s="26"/>
      <c r="B71" s="26"/>
      <c r="C71" s="30"/>
      <c r="D71" s="30" t="s">
        <v>41</v>
      </c>
      <c r="E71" s="26" t="s">
        <v>42</v>
      </c>
      <c r="F71" s="25"/>
      <c r="G71" s="59" t="e">
        <f>G70/F70-1</f>
        <v>#DIV/0!</v>
      </c>
      <c r="H71" s="59" t="e">
        <v>#DIV/0!</v>
      </c>
      <c r="I71" s="59" t="e">
        <v>#DIV/0!</v>
      </c>
      <c r="J71" s="59" t="e">
        <v>#DIV/0!</v>
      </c>
      <c r="K71" s="59" t="e">
        <v>#DIV/0!</v>
      </c>
      <c r="L71" s="59" t="e">
        <v>#DIV/0!</v>
      </c>
      <c r="M71" s="59" t="e">
        <v>#DIV/0!</v>
      </c>
      <c r="N71" s="59" t="e">
        <v>#DIV/0!</v>
      </c>
      <c r="O71" s="59" t="e">
        <v>#DIV/0!</v>
      </c>
      <c r="P71" s="59" t="e">
        <v>#DIV/0!</v>
      </c>
      <c r="Q71" s="26"/>
      <c r="R71" s="26"/>
      <c r="S71" s="60" t="e">
        <v>#DIV/0!</v>
      </c>
      <c r="T71" s="26" t="s">
        <v>43</v>
      </c>
      <c r="U71" s="26"/>
      <c r="V71" s="30"/>
      <c r="W71" s="30"/>
      <c r="X71" s="30"/>
    </row>
    <row r="72" spans="1:24" x14ac:dyDescent="0.25">
      <c r="A72" s="26"/>
      <c r="B72" s="26"/>
      <c r="C72" s="30"/>
      <c r="D72" s="30"/>
      <c r="E72" s="26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26"/>
      <c r="R72" s="26"/>
      <c r="S72" s="26"/>
      <c r="T72" s="26"/>
      <c r="U72" s="26"/>
      <c r="V72" s="30"/>
      <c r="W72" s="30"/>
      <c r="X72" s="30"/>
    </row>
    <row r="73" spans="1:24" x14ac:dyDescent="0.25">
      <c r="A73" s="26"/>
      <c r="B73" s="26"/>
      <c r="C73" s="30"/>
      <c r="D73" s="30" t="s">
        <v>44</v>
      </c>
      <c r="E73" s="26" t="s">
        <v>45</v>
      </c>
      <c r="F73" s="63">
        <f>'[1]X factors'!F78</f>
        <v>0</v>
      </c>
      <c r="G73" s="39">
        <f>'[1]X factors'!G78</f>
        <v>0</v>
      </c>
      <c r="H73" s="39">
        <f>'[1]X factors'!H78</f>
        <v>0</v>
      </c>
      <c r="I73" s="39">
        <f>'[1]X factors'!I78</f>
        <v>0</v>
      </c>
      <c r="J73" s="39">
        <f>'[1]X factors'!J78</f>
        <v>0</v>
      </c>
      <c r="K73" s="39">
        <f>'[1]X factors'!K78</f>
        <v>0</v>
      </c>
      <c r="L73" s="39">
        <f>'[1]X factors'!L78</f>
        <v>0</v>
      </c>
      <c r="M73" s="39">
        <f>'[1]X factors'!M78</f>
        <v>0</v>
      </c>
      <c r="N73" s="39">
        <f>'[1]X factors'!N78</f>
        <v>0</v>
      </c>
      <c r="O73" s="39">
        <f>'[1]X factors'!O78</f>
        <v>0</v>
      </c>
      <c r="P73" s="39">
        <f>'[1]X factors'!P78</f>
        <v>0</v>
      </c>
      <c r="Q73" s="26"/>
      <c r="R73" s="26"/>
      <c r="S73" s="58" t="e">
        <v>#DIV/0!</v>
      </c>
      <c r="T73" s="26" t="s">
        <v>40</v>
      </c>
      <c r="U73" s="26"/>
      <c r="V73" s="30"/>
      <c r="W73" s="30"/>
      <c r="X73" s="30"/>
    </row>
    <row r="74" spans="1:24" x14ac:dyDescent="0.25">
      <c r="A74" s="26"/>
      <c r="B74" s="26"/>
      <c r="C74" s="30"/>
      <c r="D74" s="30" t="s">
        <v>46</v>
      </c>
      <c r="E74" s="26" t="s">
        <v>42</v>
      </c>
      <c r="F74" s="30"/>
      <c r="G74" s="59" t="e">
        <f>G73/F73-1</f>
        <v>#DIV/0!</v>
      </c>
      <c r="H74" s="59" t="e">
        <v>#DIV/0!</v>
      </c>
      <c r="I74" s="59" t="e">
        <v>#DIV/0!</v>
      </c>
      <c r="J74" s="59" t="e">
        <v>#DIV/0!</v>
      </c>
      <c r="K74" s="59" t="e">
        <v>#DIV/0!</v>
      </c>
      <c r="L74" s="59" t="e">
        <v>#DIV/0!</v>
      </c>
      <c r="M74" s="59" t="e">
        <v>#DIV/0!</v>
      </c>
      <c r="N74" s="59" t="e">
        <v>#DIV/0!</v>
      </c>
      <c r="O74" s="59" t="e">
        <v>#DIV/0!</v>
      </c>
      <c r="P74" s="59" t="e">
        <v>#DIV/0!</v>
      </c>
      <c r="Q74" s="26"/>
      <c r="R74" s="26"/>
      <c r="S74" s="60" t="e">
        <v>#DIV/0!</v>
      </c>
      <c r="T74" s="26" t="s">
        <v>43</v>
      </c>
      <c r="U74" s="26"/>
      <c r="V74" s="30"/>
      <c r="W74" s="30"/>
      <c r="X74" s="30"/>
    </row>
    <row r="75" spans="1:24" x14ac:dyDescent="0.25">
      <c r="A75" s="26"/>
      <c r="B75" s="26"/>
      <c r="C75" s="26"/>
      <c r="D75" s="26"/>
      <c r="E75" s="26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26"/>
      <c r="R75" s="26"/>
      <c r="S75" s="26"/>
      <c r="T75" s="26"/>
      <c r="U75" s="26"/>
      <c r="V75" s="30"/>
      <c r="W75" s="30"/>
      <c r="X75" s="30"/>
    </row>
    <row r="76" spans="1:24" x14ac:dyDescent="0.25">
      <c r="A76" s="52"/>
      <c r="B76" s="52"/>
      <c r="C76" s="53" t="s">
        <v>69</v>
      </c>
      <c r="D76" s="52"/>
      <c r="E76" s="52"/>
      <c r="F76" s="53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0"/>
      <c r="W76" s="30"/>
      <c r="X76" s="30"/>
    </row>
    <row r="77" spans="1:24" x14ac:dyDescent="0.25">
      <c r="A77" s="26"/>
      <c r="B77" s="26"/>
      <c r="C77" s="30"/>
      <c r="D77" s="30"/>
      <c r="E77" s="26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26"/>
      <c r="R77" s="26"/>
      <c r="S77" s="26"/>
      <c r="T77" s="26"/>
      <c r="U77" s="26"/>
      <c r="V77" s="30"/>
      <c r="W77" s="30"/>
      <c r="X77" s="30"/>
    </row>
    <row r="78" spans="1:24" x14ac:dyDescent="0.25">
      <c r="A78" s="26"/>
      <c r="B78" s="26"/>
      <c r="C78" s="30"/>
      <c r="D78" s="30" t="s">
        <v>36</v>
      </c>
      <c r="E78" s="26" t="s">
        <v>37</v>
      </c>
      <c r="F78" s="55">
        <f>'[1]X factors'!F$76/1000</f>
        <v>0</v>
      </c>
      <c r="G78" s="54">
        <f>'[1]X factors'!G$76/1000</f>
        <v>0</v>
      </c>
      <c r="H78" s="54">
        <f>'[1]X factors'!H$76/1000</f>
        <v>0</v>
      </c>
      <c r="I78" s="54">
        <f>'[1]X factors'!I$76/1000</f>
        <v>0</v>
      </c>
      <c r="J78" s="54">
        <f>'[1]X factors'!J$76/1000</f>
        <v>0</v>
      </c>
      <c r="K78" s="54">
        <f>'[1]X factors'!K$76/1000</f>
        <v>0</v>
      </c>
      <c r="L78" s="54">
        <f>'[1]X factors'!L$76/1000</f>
        <v>0</v>
      </c>
      <c r="M78" s="54">
        <f>'[1]X factors'!M$76/1000</f>
        <v>0</v>
      </c>
      <c r="N78" s="54">
        <f>'[1]X factors'!N$76/1000</f>
        <v>0</v>
      </c>
      <c r="O78" s="54">
        <f>'[1]X factors'!O$76/1000</f>
        <v>0</v>
      </c>
      <c r="P78" s="54">
        <f>'[1]X factors'!P$76/1000</f>
        <v>0</v>
      </c>
      <c r="Q78" s="26"/>
      <c r="R78" s="26"/>
      <c r="S78" s="26"/>
      <c r="T78" s="26"/>
      <c r="U78" s="26"/>
      <c r="V78" s="30"/>
      <c r="W78" s="30"/>
      <c r="X78" s="30"/>
    </row>
    <row r="79" spans="1:24" x14ac:dyDescent="0.25">
      <c r="A79" s="26"/>
      <c r="B79" s="26"/>
      <c r="C79" s="30"/>
      <c r="D79" s="30"/>
      <c r="E79" s="26"/>
      <c r="F79" s="56"/>
      <c r="G79" s="56"/>
      <c r="H79" s="56"/>
      <c r="I79" s="56"/>
      <c r="J79" s="56"/>
      <c r="K79" s="56"/>
      <c r="L79" s="54"/>
      <c r="M79" s="54"/>
      <c r="N79" s="54"/>
      <c r="O79" s="54"/>
      <c r="P79" s="54"/>
      <c r="Q79" s="26"/>
      <c r="R79" s="26"/>
      <c r="S79" s="26"/>
      <c r="T79" s="26"/>
      <c r="U79" s="26"/>
      <c r="V79" s="30"/>
      <c r="W79" s="30"/>
      <c r="X79" s="30"/>
    </row>
    <row r="80" spans="1:24" x14ac:dyDescent="0.25">
      <c r="A80" s="26"/>
      <c r="B80" s="26"/>
      <c r="C80" s="30" t="s">
        <v>30</v>
      </c>
      <c r="D80" s="30"/>
      <c r="E80" s="26"/>
      <c r="F80" s="30"/>
      <c r="G80" s="30"/>
      <c r="H80" s="30"/>
      <c r="I80" s="30"/>
      <c r="J80" s="30"/>
      <c r="K80" s="39"/>
      <c r="L80" s="30"/>
      <c r="M80" s="30"/>
      <c r="N80" s="30"/>
      <c r="O80" s="30"/>
      <c r="P80" s="30"/>
      <c r="Q80" s="26"/>
      <c r="R80" s="26"/>
      <c r="S80" s="26"/>
      <c r="T80" s="26"/>
      <c r="U80" s="26"/>
      <c r="V80" s="30"/>
      <c r="W80" s="30"/>
      <c r="X80" s="30"/>
    </row>
    <row r="81" spans="1:24" x14ac:dyDescent="0.25">
      <c r="A81" s="26"/>
      <c r="B81" s="26"/>
      <c r="C81" s="30"/>
      <c r="D81" s="30" t="s">
        <v>38</v>
      </c>
      <c r="E81" s="26" t="s">
        <v>47</v>
      </c>
      <c r="F81" s="24">
        <f>F56/'[1]X factors'!F$11</f>
        <v>0</v>
      </c>
      <c r="G81" s="23">
        <f>G56/'[1]X factors'!G$11</f>
        <v>0</v>
      </c>
      <c r="H81" s="23">
        <f>H56/'[1]X factors'!H$11</f>
        <v>0</v>
      </c>
      <c r="I81" s="23">
        <f>I56/'[1]X factors'!I$11</f>
        <v>0</v>
      </c>
      <c r="J81" s="23">
        <f>J56/'[1]X factors'!J$11</f>
        <v>0</v>
      </c>
      <c r="K81" s="23">
        <f>K56/'[1]X factors'!K$11</f>
        <v>0</v>
      </c>
      <c r="L81" s="23">
        <f>L56/'[1]X factors'!L$11</f>
        <v>0</v>
      </c>
      <c r="M81" s="23">
        <f>M56/'[1]X factors'!M$11</f>
        <v>0</v>
      </c>
      <c r="N81" s="23">
        <f>N56/'[1]X factors'!N$11</f>
        <v>0</v>
      </c>
      <c r="O81" s="23">
        <f>O56/'[1]X factors'!O$11</f>
        <v>0</v>
      </c>
      <c r="P81" s="23">
        <f>P56/'[1]X factors'!P$11</f>
        <v>0</v>
      </c>
      <c r="Q81" s="26"/>
      <c r="R81" s="26"/>
      <c r="S81" s="58" t="e">
        <v>#DIV/0!</v>
      </c>
      <c r="T81" s="26" t="s">
        <v>40</v>
      </c>
      <c r="U81" s="26"/>
      <c r="V81" s="30"/>
      <c r="W81" s="30"/>
      <c r="X81" s="30"/>
    </row>
    <row r="82" spans="1:24" x14ac:dyDescent="0.25">
      <c r="A82" s="26"/>
      <c r="B82" s="26"/>
      <c r="C82" s="30"/>
      <c r="D82" s="30" t="s">
        <v>41</v>
      </c>
      <c r="E82" s="26" t="s">
        <v>42</v>
      </c>
      <c r="F82" s="30"/>
      <c r="G82" s="59" t="e">
        <f>G81/F81-1</f>
        <v>#DIV/0!</v>
      </c>
      <c r="H82" s="59" t="e">
        <v>#DIV/0!</v>
      </c>
      <c r="I82" s="59" t="e">
        <v>#DIV/0!</v>
      </c>
      <c r="J82" s="59" t="e">
        <v>#DIV/0!</v>
      </c>
      <c r="K82" s="59" t="e">
        <v>#DIV/0!</v>
      </c>
      <c r="L82" s="59" t="e">
        <v>#DIV/0!</v>
      </c>
      <c r="M82" s="59" t="e">
        <v>#DIV/0!</v>
      </c>
      <c r="N82" s="59" t="e">
        <v>#DIV/0!</v>
      </c>
      <c r="O82" s="59" t="e">
        <v>#DIV/0!</v>
      </c>
      <c r="P82" s="59" t="e">
        <v>#DIV/0!</v>
      </c>
      <c r="Q82" s="26"/>
      <c r="R82" s="26"/>
      <c r="S82" s="60" t="e">
        <v>#DIV/0!</v>
      </c>
      <c r="T82" s="26" t="s">
        <v>43</v>
      </c>
      <c r="U82" s="26"/>
      <c r="V82" s="30"/>
      <c r="W82" s="30"/>
      <c r="X82" s="30"/>
    </row>
    <row r="83" spans="1:24" x14ac:dyDescent="0.25">
      <c r="A83" s="26"/>
      <c r="B83" s="26"/>
      <c r="C83" s="30"/>
      <c r="D83" s="30"/>
      <c r="E83" s="26"/>
      <c r="F83" s="30"/>
      <c r="G83" s="39"/>
      <c r="H83" s="39"/>
      <c r="I83" s="39"/>
      <c r="J83" s="39"/>
      <c r="K83" s="39"/>
      <c r="L83" s="30"/>
      <c r="M83" s="30"/>
      <c r="N83" s="30"/>
      <c r="O83" s="30"/>
      <c r="P83" s="30"/>
      <c r="Q83" s="26"/>
      <c r="R83" s="26"/>
      <c r="S83" s="26"/>
      <c r="T83" s="26"/>
      <c r="U83" s="26"/>
      <c r="V83" s="30"/>
      <c r="W83" s="30"/>
      <c r="X83" s="30"/>
    </row>
    <row r="84" spans="1:24" x14ac:dyDescent="0.25">
      <c r="A84" s="26"/>
      <c r="B84" s="26"/>
      <c r="C84" s="30"/>
      <c r="D84" s="30" t="s">
        <v>44</v>
      </c>
      <c r="E84" s="26" t="s">
        <v>45</v>
      </c>
      <c r="F84" s="63">
        <f>IF(F78&gt;0,(F81*1000)/(F78),0)</f>
        <v>0</v>
      </c>
      <c r="G84" s="39">
        <f>G59/'[1]X factors'!G$11</f>
        <v>0</v>
      </c>
      <c r="H84" s="39">
        <f>H59/'[1]X factors'!H$11</f>
        <v>0</v>
      </c>
      <c r="I84" s="39">
        <f>I59/'[1]X factors'!I$11</f>
        <v>0</v>
      </c>
      <c r="J84" s="39">
        <f>J59/'[1]X factors'!J$11</f>
        <v>0</v>
      </c>
      <c r="K84" s="39">
        <f>K59/'[1]X factors'!K$11</f>
        <v>0</v>
      </c>
      <c r="L84" s="39">
        <f>L59/'[1]X factors'!L$11</f>
        <v>0</v>
      </c>
      <c r="M84" s="39">
        <f>M59/'[1]X factors'!M$11</f>
        <v>0</v>
      </c>
      <c r="N84" s="39">
        <f>N59/'[1]X factors'!N$11</f>
        <v>0</v>
      </c>
      <c r="O84" s="39">
        <f>O59/'[1]X factors'!O$11</f>
        <v>0</v>
      </c>
      <c r="P84" s="39">
        <f>P59/'[1]X factors'!P$11</f>
        <v>0</v>
      </c>
      <c r="Q84" s="26"/>
      <c r="R84" s="26"/>
      <c r="S84" s="58" t="e">
        <v>#DIV/0!</v>
      </c>
      <c r="T84" s="26" t="s">
        <v>40</v>
      </c>
      <c r="U84" s="26"/>
      <c r="V84" s="30"/>
      <c r="W84" s="30"/>
      <c r="X84" s="30"/>
    </row>
    <row r="85" spans="1:24" x14ac:dyDescent="0.25">
      <c r="A85" s="26"/>
      <c r="B85" s="26"/>
      <c r="C85" s="30"/>
      <c r="D85" s="30" t="s">
        <v>46</v>
      </c>
      <c r="E85" s="26" t="s">
        <v>42</v>
      </c>
      <c r="F85" s="30"/>
      <c r="G85" s="59" t="e">
        <f>G84/F84-1</f>
        <v>#DIV/0!</v>
      </c>
      <c r="H85" s="59" t="e">
        <v>#DIV/0!</v>
      </c>
      <c r="I85" s="59" t="e">
        <v>#DIV/0!</v>
      </c>
      <c r="J85" s="59" t="e">
        <v>#DIV/0!</v>
      </c>
      <c r="K85" s="59" t="e">
        <v>#DIV/0!</v>
      </c>
      <c r="L85" s="59" t="e">
        <v>#DIV/0!</v>
      </c>
      <c r="M85" s="59" t="e">
        <v>#DIV/0!</v>
      </c>
      <c r="N85" s="59" t="e">
        <v>#DIV/0!</v>
      </c>
      <c r="O85" s="59" t="e">
        <v>#DIV/0!</v>
      </c>
      <c r="P85" s="59" t="e">
        <v>#DIV/0!</v>
      </c>
      <c r="Q85" s="26"/>
      <c r="R85" s="26"/>
      <c r="S85" s="60" t="e">
        <v>#DIV/0!</v>
      </c>
      <c r="T85" s="26" t="s">
        <v>43</v>
      </c>
      <c r="U85" s="26"/>
      <c r="V85" s="30"/>
      <c r="W85" s="30"/>
      <c r="X85" s="30"/>
    </row>
    <row r="86" spans="1:24" x14ac:dyDescent="0.25">
      <c r="A86" s="26"/>
      <c r="B86" s="26"/>
      <c r="C86" s="26"/>
      <c r="D86" s="26"/>
      <c r="E86" s="26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26"/>
      <c r="R86" s="26"/>
      <c r="S86" s="26"/>
      <c r="T86" s="26"/>
      <c r="U86" s="26"/>
      <c r="V86" s="30"/>
      <c r="W86" s="30"/>
      <c r="X86" s="30"/>
    </row>
    <row r="87" spans="1:24" x14ac:dyDescent="0.25">
      <c r="A87" s="26"/>
      <c r="B87" s="26"/>
      <c r="C87" s="30" t="s">
        <v>33</v>
      </c>
      <c r="D87" s="30"/>
      <c r="E87" s="26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26"/>
      <c r="R87" s="26"/>
      <c r="S87" s="26"/>
      <c r="T87" s="26"/>
      <c r="U87" s="26"/>
      <c r="V87" s="30"/>
      <c r="W87" s="30"/>
      <c r="X87" s="30"/>
    </row>
    <row r="88" spans="1:24" x14ac:dyDescent="0.25">
      <c r="A88" s="26"/>
      <c r="B88" s="26"/>
      <c r="C88" s="30"/>
      <c r="D88" s="30" t="s">
        <v>38</v>
      </c>
      <c r="E88" s="26" t="s">
        <v>47</v>
      </c>
      <c r="F88" s="24">
        <f>F63/'[1]X factors'!F$11</f>
        <v>57.614976629409192</v>
      </c>
      <c r="G88" s="23">
        <f>G63/'[1]X factors'!G$11</f>
        <v>53.452160162850632</v>
      </c>
      <c r="H88" s="23">
        <f>H63/'[1]X factors'!H$11</f>
        <v>53.928260248817466</v>
      </c>
      <c r="I88" s="23">
        <f>I63/'[1]X factors'!I$11</f>
        <v>54.40860097335095</v>
      </c>
      <c r="J88" s="23">
        <f>J63/'[1]X factors'!J$11</f>
        <v>54.893220107953304</v>
      </c>
      <c r="K88" s="23">
        <f>K63/'[1]X factors'!K$11</f>
        <v>55.382155760558717</v>
      </c>
      <c r="L88" s="23">
        <f>L63/'[1]X factors'!L$11</f>
        <v>0</v>
      </c>
      <c r="M88" s="23">
        <f>M63/'[1]X factors'!M$11</f>
        <v>0</v>
      </c>
      <c r="N88" s="23">
        <f>N63/'[1]X factors'!N$11</f>
        <v>0</v>
      </c>
      <c r="O88" s="23">
        <f>O63/'[1]X factors'!O$11</f>
        <v>0</v>
      </c>
      <c r="P88" s="23">
        <f>P63/'[1]X factors'!P$11</f>
        <v>0</v>
      </c>
      <c r="Q88" s="26"/>
      <c r="R88" s="26"/>
      <c r="S88" s="58">
        <v>-3.8731781357038031E-2</v>
      </c>
      <c r="T88" s="26" t="s">
        <v>40</v>
      </c>
      <c r="U88" s="26"/>
      <c r="V88" s="30"/>
      <c r="W88" s="30"/>
      <c r="X88" s="30"/>
    </row>
    <row r="89" spans="1:24" x14ac:dyDescent="0.25">
      <c r="A89" s="26"/>
      <c r="B89" s="26"/>
      <c r="C89" s="30"/>
      <c r="D89" s="30" t="s">
        <v>41</v>
      </c>
      <c r="E89" s="26" t="s">
        <v>42</v>
      </c>
      <c r="F89" s="30"/>
      <c r="G89" s="59">
        <f>G88/F88-1</f>
        <v>-7.2252332815035403E-2</v>
      </c>
      <c r="H89" s="59">
        <v>8.9094180562820924E-3</v>
      </c>
      <c r="I89" s="59">
        <v>8.9094180562820924E-3</v>
      </c>
      <c r="J89" s="59">
        <v>8.9094180562820924E-3</v>
      </c>
      <c r="K89" s="59">
        <v>8.9094180562820924E-3</v>
      </c>
      <c r="L89" s="59" t="s">
        <v>66</v>
      </c>
      <c r="M89" s="59" t="s">
        <v>66</v>
      </c>
      <c r="N89" s="59" t="s">
        <v>66</v>
      </c>
      <c r="O89" s="59" t="s">
        <v>66</v>
      </c>
      <c r="P89" s="59" t="s">
        <v>66</v>
      </c>
      <c r="Q89" s="26"/>
      <c r="R89" s="26"/>
      <c r="S89" s="60">
        <v>-7.8692352234384089E-3</v>
      </c>
      <c r="T89" s="26" t="s">
        <v>43</v>
      </c>
      <c r="U89" s="26"/>
      <c r="V89" s="30"/>
      <c r="W89" s="30"/>
      <c r="X89" s="30"/>
    </row>
    <row r="90" spans="1:24" x14ac:dyDescent="0.25">
      <c r="A90" s="26"/>
      <c r="B90" s="26"/>
      <c r="C90" s="30"/>
      <c r="D90" s="30"/>
      <c r="E90" s="26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26"/>
      <c r="R90" s="26"/>
      <c r="S90" s="26"/>
      <c r="T90" s="26"/>
      <c r="U90" s="26"/>
      <c r="V90" s="30"/>
      <c r="W90" s="30"/>
      <c r="X90" s="30"/>
    </row>
    <row r="91" spans="1:24" x14ac:dyDescent="0.25">
      <c r="A91" s="26"/>
      <c r="B91" s="26"/>
      <c r="C91" s="30"/>
      <c r="D91" s="30" t="s">
        <v>44</v>
      </c>
      <c r="E91" s="26" t="s">
        <v>45</v>
      </c>
      <c r="F91" s="24">
        <f>F66/'[1]X factors'!F$11</f>
        <v>0</v>
      </c>
      <c r="G91" s="23" t="e">
        <f>G66/'[1]X factors'!G$11</f>
        <v>#DIV/0!</v>
      </c>
      <c r="H91" s="23" t="e">
        <f>H66/'[1]X factors'!H$11</f>
        <v>#DIV/0!</v>
      </c>
      <c r="I91" s="23" t="e">
        <f>I66/'[1]X factors'!I$11</f>
        <v>#DIV/0!</v>
      </c>
      <c r="J91" s="23" t="e">
        <f>J66/'[1]X factors'!J$11</f>
        <v>#DIV/0!</v>
      </c>
      <c r="K91" s="23" t="e">
        <f>K66/'[1]X factors'!K$11</f>
        <v>#DIV/0!</v>
      </c>
      <c r="L91" s="23" t="e">
        <f>L66/'[1]X factors'!L$11</f>
        <v>#DIV/0!</v>
      </c>
      <c r="M91" s="23" t="e">
        <f>M66/'[1]X factors'!M$11</f>
        <v>#DIV/0!</v>
      </c>
      <c r="N91" s="23" t="e">
        <f>N66/'[1]X factors'!N$11</f>
        <v>#DIV/0!</v>
      </c>
      <c r="O91" s="23" t="e">
        <f>O66/'[1]X factors'!O$11</f>
        <v>#DIV/0!</v>
      </c>
      <c r="P91" s="23" t="e">
        <f>P66/'[1]X factors'!P$11</f>
        <v>#DIV/0!</v>
      </c>
      <c r="Q91" s="26"/>
      <c r="R91" s="26"/>
      <c r="S91" s="58" t="e">
        <v>#DIV/0!</v>
      </c>
      <c r="T91" s="26" t="s">
        <v>40</v>
      </c>
      <c r="U91" s="26"/>
      <c r="V91" s="30"/>
      <c r="W91" s="30"/>
      <c r="X91" s="30"/>
    </row>
    <row r="92" spans="1:24" x14ac:dyDescent="0.25">
      <c r="A92" s="26"/>
      <c r="B92" s="26"/>
      <c r="C92" s="30"/>
      <c r="D92" s="30" t="s">
        <v>46</v>
      </c>
      <c r="E92" s="26" t="s">
        <v>42</v>
      </c>
      <c r="F92" s="30"/>
      <c r="G92" s="59" t="e">
        <f>G91/F91-1</f>
        <v>#DIV/0!</v>
      </c>
      <c r="H92" s="59" t="e">
        <v>#DIV/0!</v>
      </c>
      <c r="I92" s="59" t="e">
        <v>#DIV/0!</v>
      </c>
      <c r="J92" s="59" t="e">
        <v>#DIV/0!</v>
      </c>
      <c r="K92" s="59" t="e">
        <v>#DIV/0!</v>
      </c>
      <c r="L92" s="59" t="e">
        <v>#DIV/0!</v>
      </c>
      <c r="M92" s="59" t="e">
        <v>#DIV/0!</v>
      </c>
      <c r="N92" s="59" t="e">
        <v>#DIV/0!</v>
      </c>
      <c r="O92" s="59" t="e">
        <v>#DIV/0!</v>
      </c>
      <c r="P92" s="59" t="e">
        <v>#DIV/0!</v>
      </c>
      <c r="Q92" s="26"/>
      <c r="R92" s="26"/>
      <c r="S92" s="60" t="e">
        <v>#DIV/0!</v>
      </c>
      <c r="T92" s="26" t="s">
        <v>43</v>
      </c>
      <c r="U92" s="26"/>
      <c r="V92" s="30"/>
      <c r="W92" s="30"/>
      <c r="X92" s="30"/>
    </row>
    <row r="93" spans="1:24" x14ac:dyDescent="0.25">
      <c r="A93" s="26"/>
      <c r="B93" s="26"/>
      <c r="C93" s="26"/>
      <c r="D93" s="26"/>
      <c r="E93" s="26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26"/>
      <c r="R93" s="26"/>
      <c r="S93" s="26"/>
      <c r="T93" s="26"/>
      <c r="U93" s="26"/>
      <c r="V93" s="30"/>
      <c r="W93" s="30"/>
      <c r="X93" s="30"/>
    </row>
    <row r="94" spans="1:24" x14ac:dyDescent="0.25">
      <c r="A94" s="26"/>
      <c r="B94" s="26"/>
      <c r="C94" s="30" t="s">
        <v>34</v>
      </c>
      <c r="D94" s="30"/>
      <c r="E94" s="26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26"/>
      <c r="R94" s="26"/>
      <c r="S94" s="26"/>
      <c r="T94" s="26"/>
      <c r="U94" s="26"/>
      <c r="V94" s="30"/>
      <c r="W94" s="30"/>
      <c r="X94" s="30"/>
    </row>
    <row r="95" spans="1:24" x14ac:dyDescent="0.25">
      <c r="A95" s="26"/>
      <c r="B95" s="26"/>
      <c r="C95" s="30"/>
      <c r="D95" s="30" t="s">
        <v>38</v>
      </c>
      <c r="E95" s="26" t="s">
        <v>47</v>
      </c>
      <c r="F95" s="24">
        <f>F70/'[1]X factors'!F$11</f>
        <v>0</v>
      </c>
      <c r="G95" s="23">
        <f>G70/'[1]X factors'!G$11</f>
        <v>0</v>
      </c>
      <c r="H95" s="23">
        <f>H70/'[1]X factors'!H$11</f>
        <v>0</v>
      </c>
      <c r="I95" s="23">
        <f>I70/'[1]X factors'!I$11</f>
        <v>0</v>
      </c>
      <c r="J95" s="23">
        <f>J70/'[1]X factors'!J$11</f>
        <v>0</v>
      </c>
      <c r="K95" s="23">
        <f>K70/'[1]X factors'!K$11</f>
        <v>0</v>
      </c>
      <c r="L95" s="23">
        <f>L70/'[1]X factors'!L$11</f>
        <v>0</v>
      </c>
      <c r="M95" s="23">
        <f>M70/'[1]X factors'!M$11</f>
        <v>0</v>
      </c>
      <c r="N95" s="23">
        <f>N70/'[1]X factors'!N$11</f>
        <v>0</v>
      </c>
      <c r="O95" s="23">
        <f>O70/'[1]X factors'!O$11</f>
        <v>0</v>
      </c>
      <c r="P95" s="23">
        <f>P70/'[1]X factors'!P$11</f>
        <v>0</v>
      </c>
      <c r="Q95" s="26"/>
      <c r="R95" s="26"/>
      <c r="S95" s="58" t="e">
        <v>#DIV/0!</v>
      </c>
      <c r="T95" s="26" t="s">
        <v>40</v>
      </c>
      <c r="U95" s="26"/>
      <c r="V95" s="30"/>
      <c r="W95" s="30"/>
      <c r="X95" s="30"/>
    </row>
    <row r="96" spans="1:24" x14ac:dyDescent="0.25">
      <c r="A96" s="26"/>
      <c r="B96" s="26"/>
      <c r="C96" s="30"/>
      <c r="D96" s="30" t="s">
        <v>41</v>
      </c>
      <c r="E96" s="26" t="s">
        <v>42</v>
      </c>
      <c r="F96" s="30"/>
      <c r="G96" s="59" t="e">
        <f>G95/F95-1</f>
        <v>#DIV/0!</v>
      </c>
      <c r="H96" s="59" t="e">
        <v>#DIV/0!</v>
      </c>
      <c r="I96" s="59" t="e">
        <v>#DIV/0!</v>
      </c>
      <c r="J96" s="59" t="e">
        <v>#DIV/0!</v>
      </c>
      <c r="K96" s="59" t="e">
        <v>#DIV/0!</v>
      </c>
      <c r="L96" s="59" t="e">
        <v>#DIV/0!</v>
      </c>
      <c r="M96" s="59" t="e">
        <v>#DIV/0!</v>
      </c>
      <c r="N96" s="59" t="e">
        <v>#DIV/0!</v>
      </c>
      <c r="O96" s="59" t="e">
        <v>#DIV/0!</v>
      </c>
      <c r="P96" s="59" t="e">
        <v>#DIV/0!</v>
      </c>
      <c r="Q96" s="26"/>
      <c r="R96" s="26"/>
      <c r="S96" s="60" t="e">
        <v>#DIV/0!</v>
      </c>
      <c r="T96" s="26" t="s">
        <v>43</v>
      </c>
      <c r="U96" s="26"/>
      <c r="V96" s="30"/>
      <c r="W96" s="30"/>
      <c r="X96" s="30"/>
    </row>
    <row r="97" spans="1:24" x14ac:dyDescent="0.25">
      <c r="A97" s="26"/>
      <c r="B97" s="26"/>
      <c r="C97" s="30"/>
      <c r="D97" s="30"/>
      <c r="E97" s="26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26"/>
      <c r="R97" s="26"/>
      <c r="S97" s="26"/>
      <c r="T97" s="26"/>
      <c r="U97" s="26"/>
      <c r="V97" s="30"/>
      <c r="W97" s="30"/>
      <c r="X97" s="30"/>
    </row>
    <row r="98" spans="1:24" x14ac:dyDescent="0.25">
      <c r="A98" s="26"/>
      <c r="B98" s="26"/>
      <c r="C98" s="30"/>
      <c r="D98" s="30" t="s">
        <v>44</v>
      </c>
      <c r="E98" s="26" t="s">
        <v>45</v>
      </c>
      <c r="F98" s="24">
        <f>F73/'[1]X factors'!F$11</f>
        <v>0</v>
      </c>
      <c r="G98" s="23">
        <f>G73/'[1]X factors'!G$11</f>
        <v>0</v>
      </c>
      <c r="H98" s="23">
        <f>H73/'[1]X factors'!H$11</f>
        <v>0</v>
      </c>
      <c r="I98" s="23">
        <f>I73/'[1]X factors'!I$11</f>
        <v>0</v>
      </c>
      <c r="J98" s="23">
        <f>J73/'[1]X factors'!J$11</f>
        <v>0</v>
      </c>
      <c r="K98" s="23">
        <f>K73/'[1]X factors'!K$11</f>
        <v>0</v>
      </c>
      <c r="L98" s="23">
        <f>L73/'[1]X factors'!L$11</f>
        <v>0</v>
      </c>
      <c r="M98" s="23">
        <f>M73/'[1]X factors'!M$11</f>
        <v>0</v>
      </c>
      <c r="N98" s="23">
        <f>N73/'[1]X factors'!N$11</f>
        <v>0</v>
      </c>
      <c r="O98" s="23">
        <f>O73/'[1]X factors'!O$11</f>
        <v>0</v>
      </c>
      <c r="P98" s="23">
        <f>P73/'[1]X factors'!P$11</f>
        <v>0</v>
      </c>
      <c r="Q98" s="26"/>
      <c r="R98" s="26"/>
      <c r="S98" s="58" t="e">
        <v>#DIV/0!</v>
      </c>
      <c r="T98" s="26" t="s">
        <v>40</v>
      </c>
      <c r="U98" s="26"/>
      <c r="V98" s="30"/>
      <c r="W98" s="30"/>
      <c r="X98" s="30"/>
    </row>
    <row r="99" spans="1:24" x14ac:dyDescent="0.25">
      <c r="A99" s="26"/>
      <c r="B99" s="26"/>
      <c r="C99" s="30"/>
      <c r="D99" s="30" t="s">
        <v>46</v>
      </c>
      <c r="E99" s="26" t="s">
        <v>42</v>
      </c>
      <c r="F99" s="30"/>
      <c r="G99" s="59" t="e">
        <f>G98/F98-1</f>
        <v>#DIV/0!</v>
      </c>
      <c r="H99" s="59" t="e">
        <v>#DIV/0!</v>
      </c>
      <c r="I99" s="59" t="e">
        <v>#DIV/0!</v>
      </c>
      <c r="J99" s="59" t="e">
        <v>#DIV/0!</v>
      </c>
      <c r="K99" s="59" t="e">
        <v>#DIV/0!</v>
      </c>
      <c r="L99" s="59" t="e">
        <v>#DIV/0!</v>
      </c>
      <c r="M99" s="59" t="e">
        <v>#DIV/0!</v>
      </c>
      <c r="N99" s="59" t="e">
        <v>#DIV/0!</v>
      </c>
      <c r="O99" s="59" t="e">
        <v>#DIV/0!</v>
      </c>
      <c r="P99" s="59" t="e">
        <v>#DIV/0!</v>
      </c>
      <c r="Q99" s="26"/>
      <c r="R99" s="26"/>
      <c r="S99" s="60" t="e">
        <v>#DIV/0!</v>
      </c>
      <c r="T99" s="26" t="s">
        <v>43</v>
      </c>
      <c r="U99" s="26"/>
      <c r="V99" s="30"/>
      <c r="W99" s="30"/>
      <c r="X99" s="30"/>
    </row>
    <row r="100" spans="1:24" x14ac:dyDescent="0.25">
      <c r="A100" s="26"/>
      <c r="B100" s="26"/>
      <c r="C100" s="26"/>
      <c r="D100" s="26"/>
      <c r="E100" s="26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26"/>
      <c r="R100" s="26"/>
      <c r="S100" s="26"/>
      <c r="T100" s="26"/>
      <c r="U100" s="26"/>
      <c r="V100" s="30"/>
      <c r="W100" s="30"/>
      <c r="X100" s="30"/>
    </row>
    <row r="101" spans="1:24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30"/>
      <c r="W101" s="30"/>
      <c r="X101" s="30"/>
    </row>
    <row r="102" spans="1:24" x14ac:dyDescent="0.25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</row>
    <row r="103" spans="1:24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</row>
    <row r="104" spans="1:24" x14ac:dyDescent="0.25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</row>
  </sheetData>
  <printOptions headings="1"/>
  <pageMargins left="0.70866141732283472" right="0.70866141732283472" top="0.74803149606299213" bottom="0.74803149606299213" header="0.31496062992125984" footer="0.31496062992125984"/>
  <pageSetup paperSize="9" scale="72" fitToHeight="2" orientation="landscape" r:id="rId1"/>
  <rowBreaks count="1" manualBreakCount="1">
    <brk id="50" max="20" man="1"/>
  </rowBreaks>
  <customProperties>
    <customPr name="_pios_id" r:id="rId2"/>
  </customPropertie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1F762-1C99-440C-9BDC-12DA36EA7A48}">
  <dimension ref="A1:R21"/>
  <sheetViews>
    <sheetView workbookViewId="0">
      <selection activeCell="D2" sqref="D2"/>
    </sheetView>
  </sheetViews>
  <sheetFormatPr defaultRowHeight="13.2" x14ac:dyDescent="0.25"/>
  <cols>
    <col min="1" max="1" width="36.6640625" bestFit="1" customWidth="1"/>
    <col min="2" max="2" width="15.44140625" customWidth="1"/>
    <col min="3" max="3" width="14.5546875" customWidth="1"/>
    <col min="4" max="16" width="19.88671875" customWidth="1"/>
  </cols>
  <sheetData>
    <row r="1" spans="1:18" x14ac:dyDescent="0.25">
      <c r="D1" s="1">
        <v>2022</v>
      </c>
      <c r="E1" s="1"/>
      <c r="F1" s="1"/>
      <c r="G1" s="1">
        <v>2023</v>
      </c>
      <c r="H1" s="1"/>
      <c r="I1" s="1"/>
      <c r="J1" s="1">
        <v>2024</v>
      </c>
      <c r="K1" s="1"/>
      <c r="L1" s="1"/>
      <c r="M1" s="1">
        <v>2025</v>
      </c>
      <c r="N1" s="1"/>
      <c r="O1" s="1"/>
      <c r="P1" s="1">
        <v>2026</v>
      </c>
      <c r="Q1" s="1"/>
      <c r="R1" s="1"/>
    </row>
    <row r="2" spans="1:18" x14ac:dyDescent="0.25">
      <c r="A2" t="s">
        <v>0</v>
      </c>
      <c r="D2" s="2">
        <f>'Revenue summary'!G21*10^6</f>
        <v>54761738.086840473</v>
      </c>
      <c r="G2" s="2">
        <f>'Revenue summary'!H21*10^6</f>
        <v>56603115.439223871</v>
      </c>
      <c r="J2" s="2">
        <f>'Revenue summary'!I21*10^6</f>
        <v>58506409.57278198</v>
      </c>
      <c r="M2" s="2">
        <f>'Revenue summary'!J21*10^6</f>
        <v>60473702.455008388</v>
      </c>
      <c r="P2" s="2">
        <f>'Revenue summary'!K21*10^6</f>
        <v>62507146.060082413</v>
      </c>
    </row>
    <row r="4" spans="1:18" ht="13.8" thickBot="1" x14ac:dyDescent="0.3"/>
    <row r="5" spans="1:18" ht="40.200000000000003" thickBot="1" x14ac:dyDescent="0.3">
      <c r="A5" s="3"/>
      <c r="B5" s="4" t="s">
        <v>52</v>
      </c>
      <c r="C5" s="4" t="s">
        <v>1</v>
      </c>
      <c r="D5" s="4" t="s">
        <v>2</v>
      </c>
      <c r="E5" s="4" t="s">
        <v>48</v>
      </c>
      <c r="F5" s="4" t="s">
        <v>3</v>
      </c>
      <c r="G5" s="4" t="s">
        <v>4</v>
      </c>
      <c r="H5" s="4" t="s">
        <v>49</v>
      </c>
      <c r="I5" s="4" t="s">
        <v>5</v>
      </c>
      <c r="J5" s="4" t="s">
        <v>6</v>
      </c>
      <c r="K5" s="4" t="s">
        <v>50</v>
      </c>
      <c r="L5" s="4" t="s">
        <v>7</v>
      </c>
      <c r="M5" s="4" t="s">
        <v>8</v>
      </c>
      <c r="N5" s="4" t="s">
        <v>51</v>
      </c>
      <c r="O5" s="4" t="s">
        <v>9</v>
      </c>
      <c r="P5" s="4" t="s">
        <v>10</v>
      </c>
    </row>
    <row r="6" spans="1:18" ht="26.4" x14ac:dyDescent="0.25">
      <c r="A6" s="5" t="s">
        <v>11</v>
      </c>
      <c r="B6" s="6" t="s">
        <v>53</v>
      </c>
      <c r="C6" s="6" t="s">
        <v>12</v>
      </c>
      <c r="D6" s="6" t="s">
        <v>54</v>
      </c>
      <c r="E6" s="6" t="s">
        <v>53</v>
      </c>
      <c r="F6" s="6" t="s">
        <v>12</v>
      </c>
      <c r="G6" s="6" t="s">
        <v>54</v>
      </c>
      <c r="H6" s="6" t="s">
        <v>53</v>
      </c>
      <c r="I6" s="6" t="s">
        <v>12</v>
      </c>
      <c r="J6" s="6" t="s">
        <v>54</v>
      </c>
      <c r="K6" s="6" t="s">
        <v>53</v>
      </c>
      <c r="L6" s="6" t="s">
        <v>12</v>
      </c>
      <c r="M6" s="6" t="s">
        <v>54</v>
      </c>
      <c r="N6" s="6" t="s">
        <v>53</v>
      </c>
      <c r="O6" s="6" t="s">
        <v>12</v>
      </c>
      <c r="P6" s="6" t="s">
        <v>54</v>
      </c>
    </row>
    <row r="7" spans="1:18" x14ac:dyDescent="0.25">
      <c r="A7" s="7"/>
      <c r="B7" s="8"/>
      <c r="C7" s="9"/>
      <c r="D7" s="10"/>
      <c r="E7" s="8"/>
      <c r="F7" s="9"/>
      <c r="G7" s="10"/>
      <c r="H7" s="8"/>
      <c r="I7" s="9"/>
      <c r="J7" s="10"/>
      <c r="K7" s="8"/>
      <c r="L7" s="9"/>
      <c r="M7" s="10"/>
      <c r="N7" s="8"/>
      <c r="O7" s="9"/>
      <c r="P7" s="10"/>
    </row>
    <row r="8" spans="1:18" x14ac:dyDescent="0.25">
      <c r="A8" s="7" t="s">
        <v>13</v>
      </c>
      <c r="B8" s="11">
        <v>59.530688206986412</v>
      </c>
      <c r="C8" s="12">
        <v>438344.56662971928</v>
      </c>
      <c r="D8" s="13">
        <f t="shared" ref="D8:D16" si="0">B8*C8</f>
        <v>26094953.723260399</v>
      </c>
      <c r="E8" s="11">
        <v>60.456434845421619</v>
      </c>
      <c r="F8" s="12">
        <v>445734.54054877302</v>
      </c>
      <c r="G8" s="13">
        <f t="shared" ref="G8:G16" si="1">E8*F8</f>
        <v>26947521.209040835</v>
      </c>
      <c r="H8" s="11">
        <v>61.393532728214673</v>
      </c>
      <c r="I8" s="12">
        <v>453259.0516225078</v>
      </c>
      <c r="J8" s="13">
        <f t="shared" ref="J8:J16" si="2">H8*I8</f>
        <v>27827174.420145977</v>
      </c>
      <c r="K8" s="11">
        <v>62.382708836937546</v>
      </c>
      <c r="L8" s="12">
        <v>460777.9335265907</v>
      </c>
      <c r="M8" s="13">
        <f t="shared" ref="M8:M16" si="3">K8*L8</f>
        <v>28744575.66567507</v>
      </c>
      <c r="N8" s="11">
        <v>63.392081764950333</v>
      </c>
      <c r="O8" s="12">
        <v>468406.02132192097</v>
      </c>
      <c r="P8" s="13">
        <f t="shared" ref="P8:P16" si="4">N8*O8</f>
        <v>29693232.802834284</v>
      </c>
    </row>
    <row r="9" spans="1:18" x14ac:dyDescent="0.25">
      <c r="A9" s="7" t="s">
        <v>14</v>
      </c>
      <c r="B9" s="11">
        <v>71.3</v>
      </c>
      <c r="C9" s="12">
        <v>216813.1523227538</v>
      </c>
      <c r="D9" s="13">
        <f t="shared" si="0"/>
        <v>15458777.760612344</v>
      </c>
      <c r="E9" s="11">
        <v>72.599999999999994</v>
      </c>
      <c r="F9" s="12">
        <v>220468.36710799017</v>
      </c>
      <c r="G9" s="13">
        <f t="shared" si="1"/>
        <v>16006003.452040086</v>
      </c>
      <c r="H9" s="11">
        <v>73.923702664796622</v>
      </c>
      <c r="I9" s="12">
        <v>224190.12640371337</v>
      </c>
      <c r="J9" s="13">
        <f t="shared" si="2"/>
        <v>16572964.244651277</v>
      </c>
      <c r="K9" s="11">
        <v>75.271540160788703</v>
      </c>
      <c r="L9" s="12">
        <v>227909.10141029485</v>
      </c>
      <c r="M9" s="13">
        <f t="shared" si="3"/>
        <v>17155069.079814274</v>
      </c>
      <c r="N9" s="11">
        <v>76.643952533986806</v>
      </c>
      <c r="O9" s="12">
        <v>231682.09162622551</v>
      </c>
      <c r="P9" s="13">
        <f t="shared" si="4"/>
        <v>17757031.23357521</v>
      </c>
    </row>
    <row r="10" spans="1:18" x14ac:dyDescent="0.25">
      <c r="A10" s="7" t="s">
        <v>15</v>
      </c>
      <c r="B10" s="11">
        <v>85.9</v>
      </c>
      <c r="C10" s="12">
        <v>68342.30735615638</v>
      </c>
      <c r="D10" s="13">
        <f t="shared" si="0"/>
        <v>5870604.2018938335</v>
      </c>
      <c r="E10" s="11">
        <v>87.3</v>
      </c>
      <c r="F10" s="12">
        <v>69494.478290572399</v>
      </c>
      <c r="G10" s="13">
        <f t="shared" si="1"/>
        <v>6066867.9547669701</v>
      </c>
      <c r="H10" s="11">
        <v>88.722817229336414</v>
      </c>
      <c r="I10" s="12">
        <v>70667.624914607964</v>
      </c>
      <c r="J10" s="13">
        <f t="shared" si="2"/>
        <v>6269830.7693300629</v>
      </c>
      <c r="K10" s="11">
        <v>90.16882356369112</v>
      </c>
      <c r="L10" s="12">
        <v>71839.893894726396</v>
      </c>
      <c r="M10" s="13">
        <f t="shared" si="3"/>
        <v>6477718.7174278749</v>
      </c>
      <c r="N10" s="11">
        <v>91.638396939583629</v>
      </c>
      <c r="O10" s="12">
        <v>73029.189166837255</v>
      </c>
      <c r="P10" s="13">
        <f t="shared" si="4"/>
        <v>6692277.8250465728</v>
      </c>
    </row>
    <row r="11" spans="1:18" x14ac:dyDescent="0.25">
      <c r="A11" s="7" t="s">
        <v>16</v>
      </c>
      <c r="B11" s="11">
        <v>95.2</v>
      </c>
      <c r="C11" s="12">
        <v>71412.255011959845</v>
      </c>
      <c r="D11" s="13">
        <f t="shared" si="0"/>
        <v>6798446.6771385772</v>
      </c>
      <c r="E11" s="11">
        <v>96.8</v>
      </c>
      <c r="F11" s="12">
        <v>72616.18165372654</v>
      </c>
      <c r="G11" s="13">
        <f t="shared" si="1"/>
        <v>7029246.3840807285</v>
      </c>
      <c r="H11" s="11">
        <v>98.426890756302512</v>
      </c>
      <c r="I11" s="12">
        <v>73842.026216530881</v>
      </c>
      <c r="J11" s="13">
        <f t="shared" si="2"/>
        <v>7268041.0476385113</v>
      </c>
      <c r="K11" s="11">
        <v>100.08112421439162</v>
      </c>
      <c r="L11" s="12">
        <v>75066.953711509384</v>
      </c>
      <c r="M11" s="13">
        <f t="shared" si="3"/>
        <v>7512785.1187975565</v>
      </c>
      <c r="N11" s="11">
        <v>101.76315991547382</v>
      </c>
      <c r="O11" s="12">
        <v>76309.672322309227</v>
      </c>
      <c r="P11" s="13">
        <f t="shared" si="4"/>
        <v>7765513.38763256</v>
      </c>
    </row>
    <row r="12" spans="1:18" x14ac:dyDescent="0.25">
      <c r="A12" s="7" t="s">
        <v>17</v>
      </c>
      <c r="B12" s="11">
        <v>118</v>
      </c>
      <c r="C12" s="12">
        <v>4573.8419270286704</v>
      </c>
      <c r="D12" s="13">
        <f t="shared" si="0"/>
        <v>539713.34738938313</v>
      </c>
      <c r="E12" s="11">
        <v>119.2</v>
      </c>
      <c r="F12" s="12">
        <v>4650.951523277341</v>
      </c>
      <c r="G12" s="13">
        <f t="shared" si="1"/>
        <v>554393.42157465906</v>
      </c>
      <c r="H12" s="11">
        <v>120.41220338983052</v>
      </c>
      <c r="I12" s="12">
        <v>4729.4649276844084</v>
      </c>
      <c r="J12" s="13">
        <f t="shared" si="2"/>
        <v>569485.29279740504</v>
      </c>
      <c r="K12" s="11">
        <v>121.63673427176101</v>
      </c>
      <c r="L12" s="12">
        <v>4807.9195953484468</v>
      </c>
      <c r="M12" s="13">
        <f t="shared" si="3"/>
        <v>584819.63821939181</v>
      </c>
      <c r="N12" s="11">
        <v>122.87371801011791</v>
      </c>
      <c r="O12" s="12">
        <v>4887.51375582725</v>
      </c>
      <c r="P12" s="13">
        <f t="shared" si="4"/>
        <v>600546.98700408975</v>
      </c>
    </row>
    <row r="13" spans="1:18" x14ac:dyDescent="0.25">
      <c r="A13" s="7"/>
      <c r="B13" s="14"/>
      <c r="C13" s="15"/>
      <c r="D13" s="13">
        <f t="shared" si="0"/>
        <v>0</v>
      </c>
      <c r="E13" s="14"/>
      <c r="F13" s="15"/>
      <c r="G13" s="13">
        <f t="shared" si="1"/>
        <v>0</v>
      </c>
      <c r="H13" s="14"/>
      <c r="I13" s="15"/>
      <c r="J13" s="13">
        <f t="shared" si="2"/>
        <v>0</v>
      </c>
      <c r="K13" s="14"/>
      <c r="L13" s="15"/>
      <c r="M13" s="13">
        <f t="shared" si="3"/>
        <v>0</v>
      </c>
      <c r="N13" s="14"/>
      <c r="O13" s="15"/>
      <c r="P13" s="13">
        <f t="shared" si="4"/>
        <v>0</v>
      </c>
    </row>
    <row r="14" spans="1:18" x14ac:dyDescent="0.25">
      <c r="A14" s="7"/>
      <c r="B14" s="14"/>
      <c r="C14" s="15"/>
      <c r="D14" s="13">
        <f t="shared" si="0"/>
        <v>0</v>
      </c>
      <c r="E14" s="14"/>
      <c r="F14" s="15"/>
      <c r="G14" s="13">
        <f t="shared" si="1"/>
        <v>0</v>
      </c>
      <c r="H14" s="14"/>
      <c r="I14" s="15"/>
      <c r="J14" s="13">
        <f t="shared" si="2"/>
        <v>0</v>
      </c>
      <c r="K14" s="14"/>
      <c r="L14" s="15"/>
      <c r="M14" s="13">
        <f t="shared" si="3"/>
        <v>0</v>
      </c>
      <c r="N14" s="14"/>
      <c r="O14" s="15"/>
      <c r="P14" s="13">
        <f t="shared" si="4"/>
        <v>0</v>
      </c>
    </row>
    <row r="15" spans="1:18" x14ac:dyDescent="0.25">
      <c r="A15" s="7"/>
      <c r="B15" s="14"/>
      <c r="C15" s="15"/>
      <c r="D15" s="13">
        <f t="shared" si="0"/>
        <v>0</v>
      </c>
      <c r="E15" s="14"/>
      <c r="F15" s="15"/>
      <c r="G15" s="13">
        <f t="shared" si="1"/>
        <v>0</v>
      </c>
      <c r="H15" s="14"/>
      <c r="I15" s="15"/>
      <c r="J15" s="13">
        <f t="shared" si="2"/>
        <v>0</v>
      </c>
      <c r="K15" s="14"/>
      <c r="L15" s="15"/>
      <c r="M15" s="13">
        <f t="shared" si="3"/>
        <v>0</v>
      </c>
      <c r="N15" s="14"/>
      <c r="O15" s="15"/>
      <c r="P15" s="13">
        <f t="shared" si="4"/>
        <v>0</v>
      </c>
    </row>
    <row r="16" spans="1:18" ht="13.8" thickBot="1" x14ac:dyDescent="0.3">
      <c r="A16" s="16"/>
      <c r="B16" s="17"/>
      <c r="C16" s="18"/>
      <c r="D16" s="19">
        <f t="shared" si="0"/>
        <v>0</v>
      </c>
      <c r="E16" s="17"/>
      <c r="F16" s="18"/>
      <c r="G16" s="19">
        <f t="shared" si="1"/>
        <v>0</v>
      </c>
      <c r="H16" s="17"/>
      <c r="I16" s="18"/>
      <c r="J16" s="19">
        <f t="shared" si="2"/>
        <v>0</v>
      </c>
      <c r="K16" s="17"/>
      <c r="L16" s="18"/>
      <c r="M16" s="19">
        <f t="shared" si="3"/>
        <v>0</v>
      </c>
      <c r="N16" s="17"/>
      <c r="O16" s="18"/>
      <c r="P16" s="19">
        <f t="shared" si="4"/>
        <v>0</v>
      </c>
    </row>
    <row r="17" spans="1:16" ht="13.8" thickBot="1" x14ac:dyDescent="0.3">
      <c r="A17" s="3"/>
      <c r="B17" s="3"/>
      <c r="C17" s="3"/>
      <c r="D17" s="20">
        <f>SUM(D7:D16)</f>
        <v>54762495.710294537</v>
      </c>
      <c r="E17" s="3"/>
      <c r="F17" s="3"/>
      <c r="G17" s="20">
        <f>SUM(G7:G16)</f>
        <v>56604032.421503276</v>
      </c>
      <c r="H17" s="3"/>
      <c r="I17" s="3"/>
      <c r="J17" s="20">
        <f>SUM(J7:J16)</f>
        <v>58507495.774563231</v>
      </c>
      <c r="K17" s="3"/>
      <c r="L17" s="3"/>
      <c r="M17" s="20">
        <f>SUM(M7:M16)</f>
        <v>60474968.219934165</v>
      </c>
      <c r="N17" s="3"/>
      <c r="O17" s="3"/>
      <c r="P17" s="20">
        <f>SUM(P7:P16)</f>
        <v>62508602.236092716</v>
      </c>
    </row>
    <row r="18" spans="1:16" ht="13.8" thickTop="1" x14ac:dyDescent="0.25">
      <c r="B18" s="2">
        <f>-D18/C8</f>
        <v>-1.7283742328306636E-3</v>
      </c>
      <c r="D18" s="2">
        <f>D17-D2</f>
        <v>757.62345406413078</v>
      </c>
      <c r="E18" s="2">
        <f>-G18/F8</f>
        <v>-2.0572385489265447E-3</v>
      </c>
      <c r="G18" s="2">
        <f>G17-G2</f>
        <v>916.98227940499783</v>
      </c>
      <c r="H18" s="2">
        <f>-J18/I8</f>
        <v>-2.3964260114879483E-3</v>
      </c>
      <c r="J18" s="2">
        <f>J17-J2</f>
        <v>1086.2017812505364</v>
      </c>
      <c r="K18" s="2">
        <f>-M18/L8</f>
        <v>-2.7470172368939342E-3</v>
      </c>
      <c r="M18" s="2">
        <f>M17-M2</f>
        <v>1265.7649257779121</v>
      </c>
      <c r="N18" s="2">
        <f>-P18/O8</f>
        <v>-3.1087901180126259E-3</v>
      </c>
      <c r="P18" s="2">
        <f>P17-P2</f>
        <v>1456.1760103031993</v>
      </c>
    </row>
    <row r="20" spans="1:16" x14ac:dyDescent="0.25">
      <c r="A20" s="21" t="s">
        <v>18</v>
      </c>
      <c r="B20" s="21"/>
      <c r="C20" s="21"/>
      <c r="D20" s="21">
        <f>D2/SUM(C8:C12)</f>
        <v>68.496170845831671</v>
      </c>
      <c r="E20" s="21"/>
      <c r="F20" s="21"/>
      <c r="G20" s="21">
        <f>G2/SUM(F8:F12)</f>
        <v>69.625566808490277</v>
      </c>
      <c r="H20" s="21"/>
      <c r="I20" s="21"/>
      <c r="J20" s="21">
        <f>J2/SUM(I8:I12)</f>
        <v>70.772030995715539</v>
      </c>
      <c r="K20" s="21"/>
      <c r="L20" s="21"/>
      <c r="M20" s="21">
        <f>M2/SUM(L8:L12)</f>
        <v>71.958082789837192</v>
      </c>
      <c r="N20" s="21"/>
      <c r="O20" s="21"/>
      <c r="P20" s="21">
        <f>P2/SUM(O8:O12)</f>
        <v>73.16643569077867</v>
      </c>
    </row>
    <row r="21" spans="1:16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</sheetData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462C7-DF30-4C0E-8FF9-E7D6343C7602}">
  <dimension ref="A1:K7"/>
  <sheetViews>
    <sheetView showGridLines="0" tabSelected="1" workbookViewId="0">
      <selection activeCell="A10" sqref="A10"/>
    </sheetView>
  </sheetViews>
  <sheetFormatPr defaultRowHeight="13.2" x14ac:dyDescent="0.25"/>
  <cols>
    <col min="1" max="1" width="38" bestFit="1" customWidth="1"/>
    <col min="2" max="2" width="11.109375" bestFit="1" customWidth="1"/>
    <col min="3" max="3" width="8.88671875" bestFit="1" customWidth="1"/>
    <col min="4" max="4" width="11.109375" bestFit="1" customWidth="1"/>
    <col min="5" max="5" width="8.88671875" bestFit="1" customWidth="1"/>
    <col min="6" max="6" width="11.109375" bestFit="1" customWidth="1"/>
    <col min="7" max="7" width="8.88671875" bestFit="1" customWidth="1"/>
    <col min="8" max="8" width="11.109375" bestFit="1" customWidth="1"/>
    <col min="9" max="9" width="8.88671875" bestFit="1" customWidth="1"/>
    <col min="10" max="10" width="11.109375" bestFit="1" customWidth="1"/>
    <col min="11" max="11" width="8.88671875" bestFit="1" customWidth="1"/>
  </cols>
  <sheetData>
    <row r="1" spans="1:11" ht="14.4" x14ac:dyDescent="0.3">
      <c r="B1" s="64">
        <v>2016</v>
      </c>
      <c r="C1" s="65"/>
      <c r="D1" s="64">
        <f>B1+1</f>
        <v>2017</v>
      </c>
      <c r="E1" s="65"/>
      <c r="F1" s="64">
        <f>D1+1</f>
        <v>2018</v>
      </c>
      <c r="G1" s="65"/>
      <c r="H1" s="64">
        <f>F1+1</f>
        <v>2019</v>
      </c>
      <c r="I1" s="65"/>
      <c r="J1" s="64">
        <f>H1+1</f>
        <v>2020</v>
      </c>
      <c r="K1" s="65"/>
    </row>
    <row r="2" spans="1:11" ht="14.4" x14ac:dyDescent="0.3">
      <c r="A2" s="66" t="s">
        <v>70</v>
      </c>
      <c r="B2" s="66" t="s">
        <v>71</v>
      </c>
      <c r="C2" s="66" t="s">
        <v>72</v>
      </c>
      <c r="D2" s="66" t="s">
        <v>71</v>
      </c>
      <c r="E2" s="66" t="s">
        <v>72</v>
      </c>
      <c r="F2" s="66" t="s">
        <v>71</v>
      </c>
      <c r="G2" s="66" t="s">
        <v>72</v>
      </c>
      <c r="H2" s="66" t="s">
        <v>71</v>
      </c>
      <c r="I2" s="66" t="s">
        <v>72</v>
      </c>
      <c r="J2" s="66" t="s">
        <v>71</v>
      </c>
      <c r="K2" s="66" t="s">
        <v>72</v>
      </c>
    </row>
    <row r="3" spans="1:11" x14ac:dyDescent="0.25">
      <c r="A3" s="67" t="s">
        <v>13</v>
      </c>
      <c r="B3" s="68">
        <v>62341730</v>
      </c>
      <c r="C3" s="69">
        <v>498160.46299999999</v>
      </c>
      <c r="D3" s="68">
        <v>59102340</v>
      </c>
      <c r="E3" s="69">
        <v>500709.53399999999</v>
      </c>
      <c r="F3" s="68">
        <v>33368518.080700003</v>
      </c>
      <c r="G3" s="70">
        <v>514284.11499999999</v>
      </c>
      <c r="H3" s="68">
        <v>32848742.288475905</v>
      </c>
      <c r="I3" s="70">
        <v>531680.19999999995</v>
      </c>
      <c r="J3" s="68">
        <v>30198951.915240981</v>
      </c>
      <c r="K3" s="70">
        <v>543300.29700000002</v>
      </c>
    </row>
    <row r="4" spans="1:11" x14ac:dyDescent="0.25">
      <c r="A4" s="67" t="s">
        <v>14</v>
      </c>
      <c r="B4" s="68">
        <v>14993700</v>
      </c>
      <c r="C4" s="70">
        <v>94182.536999999997</v>
      </c>
      <c r="D4" s="68">
        <v>14214600</v>
      </c>
      <c r="E4" s="70">
        <v>94664.466</v>
      </c>
      <c r="F4" s="68">
        <v>8025403.6830000002</v>
      </c>
      <c r="G4" s="70">
        <v>97230.884999999995</v>
      </c>
      <c r="H4" s="68">
        <v>7900393.3200237006</v>
      </c>
      <c r="I4" s="70">
        <v>100519.8</v>
      </c>
      <c r="J4" s="68">
        <v>7263096.8908233494</v>
      </c>
      <c r="K4" s="70">
        <v>102716.70300000001</v>
      </c>
    </row>
    <row r="5" spans="1:11" x14ac:dyDescent="0.25">
      <c r="A5" s="67" t="s">
        <v>15</v>
      </c>
      <c r="B5" s="68">
        <v>8213530</v>
      </c>
      <c r="C5" s="69">
        <v>65594</v>
      </c>
      <c r="D5" s="68">
        <v>7786740</v>
      </c>
      <c r="E5" s="69">
        <v>65430.5</v>
      </c>
      <c r="F5" s="68">
        <v>4396306.0427000001</v>
      </c>
      <c r="G5" s="70">
        <v>67195.5</v>
      </c>
      <c r="H5" s="68">
        <v>4327825.5231073229</v>
      </c>
      <c r="I5" s="70">
        <v>66613</v>
      </c>
      <c r="J5" s="68">
        <v>3978715.3408220983</v>
      </c>
      <c r="K5" s="70">
        <v>67633.25</v>
      </c>
    </row>
    <row r="6" spans="1:11" x14ac:dyDescent="0.25">
      <c r="A6" s="67" t="s">
        <v>16</v>
      </c>
      <c r="B6" s="68">
        <v>8213530</v>
      </c>
      <c r="C6" s="70">
        <v>65594</v>
      </c>
      <c r="D6" s="68">
        <v>7786740</v>
      </c>
      <c r="E6" s="70">
        <v>65430.5</v>
      </c>
      <c r="F6" s="68">
        <v>4396306.0427000001</v>
      </c>
      <c r="G6" s="70">
        <v>67195.5</v>
      </c>
      <c r="H6" s="68">
        <v>4327825.5231073229</v>
      </c>
      <c r="I6" s="70">
        <v>66613</v>
      </c>
      <c r="J6" s="68">
        <v>3978715.3408220983</v>
      </c>
      <c r="K6" s="70">
        <v>67633.25</v>
      </c>
    </row>
    <row r="7" spans="1:11" x14ac:dyDescent="0.25">
      <c r="A7" s="67" t="s">
        <v>17</v>
      </c>
      <c r="B7" s="68">
        <v>537510</v>
      </c>
      <c r="C7" s="69">
        <v>3825</v>
      </c>
      <c r="D7" s="68">
        <v>509580</v>
      </c>
      <c r="E7" s="69">
        <v>3985</v>
      </c>
      <c r="F7" s="68">
        <v>287703.15090000001</v>
      </c>
      <c r="G7" s="70">
        <v>4210</v>
      </c>
      <c r="H7" s="68">
        <v>283221.64732160437</v>
      </c>
      <c r="I7" s="70">
        <v>4370</v>
      </c>
      <c r="J7" s="68">
        <v>260375.17155781819</v>
      </c>
      <c r="K7" s="70">
        <v>4440</v>
      </c>
    </row>
  </sheetData>
  <mergeCells count="5">
    <mergeCell ref="B1:C1"/>
    <mergeCell ref="D1:E1"/>
    <mergeCell ref="F1:G1"/>
    <mergeCell ref="H1:I1"/>
    <mergeCell ref="J1:K1"/>
  </mergeCells>
  <pageMargins left="0.7" right="0.7" top="0.75" bottom="0.75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45</vt:i4>
      </vt:variant>
    </vt:vector>
  </HeadingPairs>
  <TitlesOfParts>
    <vt:vector size="48" baseType="lpstr">
      <vt:lpstr>Revenue summary</vt:lpstr>
      <vt:lpstr>Charges 22-26</vt:lpstr>
      <vt:lpstr>Historical Charges</vt:lpstr>
      <vt:lpstr>'Revenue summary'!DMS_50_04_01</vt:lpstr>
      <vt:lpstr>'Revenue summary'!DMS_50_04_02_01a</vt:lpstr>
      <vt:lpstr>'Revenue summary'!DMS_50_04_02_01b</vt:lpstr>
      <vt:lpstr>'Revenue summary'!DMS_50_04_02_02a</vt:lpstr>
      <vt:lpstr>'Revenue summary'!DMS_50_04_02_02b</vt:lpstr>
      <vt:lpstr>'Revenue summary'!DMS_50_04_02_03a</vt:lpstr>
      <vt:lpstr>'Revenue summary'!DMS_50_04_02_03b</vt:lpstr>
      <vt:lpstr>'Revenue summary'!DMS_50_04_03_01a</vt:lpstr>
      <vt:lpstr>'Revenue summary'!DMS_50_04_03_01b</vt:lpstr>
      <vt:lpstr>'Revenue summary'!DMS_50_04_03_01c</vt:lpstr>
      <vt:lpstr>'Revenue summary'!DMS_50_04_03_01d</vt:lpstr>
      <vt:lpstr>'Revenue summary'!DMS_50_04_03_02a</vt:lpstr>
      <vt:lpstr>'Revenue summary'!DMS_50_04_03_02b</vt:lpstr>
      <vt:lpstr>'Revenue summary'!DMS_50_04_03_02c</vt:lpstr>
      <vt:lpstr>'Revenue summary'!DMS_50_04_03_02d</vt:lpstr>
      <vt:lpstr>'Revenue summary'!DMS_50_04_03_03a</vt:lpstr>
      <vt:lpstr>'Revenue summary'!DMS_50_04_03_03b</vt:lpstr>
      <vt:lpstr>'Revenue summary'!DMS_50_04_03_03c</vt:lpstr>
      <vt:lpstr>'Revenue summary'!DMS_50_04_03_03d</vt:lpstr>
      <vt:lpstr>'Revenue summary'!DMS_BuildBlock</vt:lpstr>
      <vt:lpstr>'Revenue summary'!DMS_PPArevcap</vt:lpstr>
      <vt:lpstr>'Revenue summary'!DMS_PPArevcap1</vt:lpstr>
      <vt:lpstr>'Revenue summary'!DMS_PPArevcap2</vt:lpstr>
      <vt:lpstr>'Revenue summary'!DMS_PPArevcap3</vt:lpstr>
      <vt:lpstr>'Revenue summary'!DMS_PPArevcap4</vt:lpstr>
      <vt:lpstr>'Revenue summary'!DMS_PPArevyield</vt:lpstr>
      <vt:lpstr>'Revenue summary'!DMS_PPArevyield1</vt:lpstr>
      <vt:lpstr>'Revenue summary'!DMS_PPArevyield2</vt:lpstr>
      <vt:lpstr>'Revenue summary'!DMS_PPArevyield3</vt:lpstr>
      <vt:lpstr>'Revenue summary'!DMS_PPArevyield4</vt:lpstr>
      <vt:lpstr>'Revenue summary'!DMS_PPAwapc</vt:lpstr>
      <vt:lpstr>'Revenue summary'!DMS_PPAwapc1</vt:lpstr>
      <vt:lpstr>'Revenue summary'!DMS_PPAwapc2</vt:lpstr>
      <vt:lpstr>'Revenue summary'!DMS_PPAwapc3</vt:lpstr>
      <vt:lpstr>'Revenue summary'!DMS_PPAwapc4</vt:lpstr>
      <vt:lpstr>'Revenue summary'!DMS_RSrevcap</vt:lpstr>
      <vt:lpstr>'Revenue summary'!DMS_RSrevcap1</vt:lpstr>
      <vt:lpstr>'Revenue summary'!DMS_RSrevcap2</vt:lpstr>
      <vt:lpstr>'Revenue summary'!DMS_RSrevyield</vt:lpstr>
      <vt:lpstr>'Revenue summary'!DMS_RSrevyield1</vt:lpstr>
      <vt:lpstr>'Revenue summary'!DMS_RSrevyield2</vt:lpstr>
      <vt:lpstr>'Revenue summary'!DMS_RSwapc</vt:lpstr>
      <vt:lpstr>'Revenue summary'!DMS_RSwapc1</vt:lpstr>
      <vt:lpstr>'Revenue summary'!DMS_RSwapc2</vt:lpstr>
      <vt:lpstr>'Revenue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 Kwan See Toh</dc:creator>
  <cp:lastModifiedBy>Mei Kwan See Toh</cp:lastModifiedBy>
  <dcterms:created xsi:type="dcterms:W3CDTF">2019-12-03T21:38:47Z</dcterms:created>
  <dcterms:modified xsi:type="dcterms:W3CDTF">2020-01-31T02:23:10Z</dcterms:modified>
</cp:coreProperties>
</file>