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B:\Price Review\2021-25 EDPR\10.0 2021 EDPR - Proposal Preparation\Supporting Models\"/>
    </mc:Choice>
  </mc:AlternateContent>
  <xr:revisionPtr revIDLastSave="0" documentId="13_ncr:1_{4B7B63C8-E8A9-491C-9EFD-A6B0E2D7FC97}" xr6:coauthVersionLast="45" xr6:coauthVersionMax="45" xr10:uidLastSave="{00000000-0000-0000-0000-000000000000}"/>
  <bookViews>
    <workbookView xWindow="-108" yWindow="-108" windowWidth="23256" windowHeight="12576" xr2:uid="{6F41E747-DA0F-44D9-AD86-A4ABB7F7B7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2" i="1" l="1"/>
  <c r="M32" i="1"/>
  <c r="L32" i="1"/>
  <c r="K32" i="1"/>
  <c r="J32" i="1"/>
  <c r="I32" i="1"/>
  <c r="H32" i="1"/>
  <c r="G32" i="1"/>
  <c r="F32" i="1"/>
  <c r="E32" i="1"/>
  <c r="D32" i="1"/>
  <c r="H23" i="1"/>
  <c r="G23" i="1"/>
  <c r="F23" i="1"/>
  <c r="E23" i="1"/>
  <c r="E24" i="1"/>
  <c r="F24" i="1"/>
  <c r="G24" i="1"/>
  <c r="H24" i="1"/>
  <c r="I21" i="1"/>
  <c r="I23" i="1"/>
  <c r="D21" i="1"/>
  <c r="D17" i="1"/>
  <c r="H17" i="1"/>
  <c r="H19" i="1"/>
  <c r="K12" i="1"/>
  <c r="I12" i="1"/>
  <c r="I28" i="1" s="1"/>
  <c r="I29" i="1" s="1"/>
  <c r="D12" i="1"/>
  <c r="N11" i="1"/>
  <c r="M11" i="1"/>
  <c r="L11" i="1"/>
  <c r="K11" i="1"/>
  <c r="J11" i="1"/>
  <c r="J12" i="1"/>
  <c r="H11" i="1"/>
  <c r="G11" i="1"/>
  <c r="F11" i="1"/>
  <c r="E11" i="1"/>
  <c r="H10" i="1"/>
  <c r="G10" i="1"/>
  <c r="F10" i="1"/>
  <c r="E10" i="1"/>
  <c r="N9" i="1"/>
  <c r="N12" i="1"/>
  <c r="N28" i="1" s="1"/>
  <c r="M9" i="1"/>
  <c r="L9" i="1"/>
  <c r="K9" i="1"/>
  <c r="F12" i="1"/>
  <c r="I17" i="1"/>
  <c r="I19" i="1"/>
  <c r="L12" i="1"/>
  <c r="L28" i="1" s="1"/>
  <c r="J17" i="1"/>
  <c r="J19" i="1"/>
  <c r="M12" i="1"/>
  <c r="M28" i="1" s="1"/>
  <c r="K17" i="1"/>
  <c r="K19" i="1"/>
  <c r="G12" i="1"/>
  <c r="H12" i="1"/>
  <c r="E12" i="1"/>
  <c r="H14" i="1"/>
  <c r="H26" i="1"/>
  <c r="I24" i="1"/>
  <c r="I14" i="1"/>
  <c r="L17" i="1"/>
  <c r="L19" i="1"/>
  <c r="J21" i="1"/>
  <c r="E17" i="1"/>
  <c r="E19" i="1"/>
  <c r="E26" i="1"/>
  <c r="M17" i="1"/>
  <c r="M19" i="1"/>
  <c r="F17" i="1"/>
  <c r="F19" i="1"/>
  <c r="F26" i="1"/>
  <c r="N17" i="1"/>
  <c r="N19" i="1"/>
  <c r="G17" i="1"/>
  <c r="G19" i="1"/>
  <c r="G26" i="1"/>
  <c r="D19" i="1"/>
  <c r="I26" i="1"/>
  <c r="J23" i="1"/>
  <c r="J24" i="1"/>
  <c r="K21" i="1"/>
  <c r="J14" i="1"/>
  <c r="J28" i="1"/>
  <c r="J26" i="1"/>
  <c r="K23" i="1"/>
  <c r="K24" i="1"/>
  <c r="L21" i="1"/>
  <c r="K14" i="1"/>
  <c r="K28" i="1"/>
  <c r="L23" i="1"/>
  <c r="L24" i="1"/>
  <c r="M21" i="1"/>
  <c r="K26" i="1"/>
  <c r="L14" i="1"/>
  <c r="N21" i="1"/>
  <c r="N23" i="1"/>
  <c r="M23" i="1"/>
  <c r="M24" i="1"/>
  <c r="N24" i="1"/>
  <c r="M14" i="1"/>
  <c r="L26" i="1"/>
  <c r="M26" i="1"/>
  <c r="N14" i="1"/>
  <c r="N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Steven Martin</author>
  </authors>
  <commentList>
    <comment ref="I9" authorId="0" shapeId="0" xr:uid="{A0D443B3-F363-4EB6-9001-1A81B0235D2F}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placeholder for 6 month stub</t>
        </r>
      </text>
    </comment>
    <comment ref="J9" authorId="0" shapeId="0" xr:uid="{BE25CF6D-6EC9-4C87-8A22-76F1E04F2B52}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placeholder for next control period - FY22-26</t>
        </r>
      </text>
    </comment>
    <comment ref="I12" authorId="0" shapeId="0" xr:uid="{4343A809-B205-4F29-963F-BEFBE9C37934}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PTRM input - cost of equity</t>
        </r>
      </text>
    </comment>
    <comment ref="I14" authorId="0" shapeId="0" xr:uid="{E6D25AC7-E277-4068-995F-CD3FA751D139}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Annual cost of debt for PTRM input</t>
        </r>
      </text>
    </comment>
    <comment ref="I21" authorId="0" shapeId="0" xr:uid="{DABF080F-830F-42B4-AE00-96947BAB4A9F}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placeholder estimate for 5.5 years - to be updated annually by the AER</t>
        </r>
      </text>
    </comment>
    <comment ref="I29" authorId="0" shapeId="0" xr:uid="{7ECE5C8D-4821-4F9B-B8D6-71D0914083B5}">
      <text>
        <r>
          <rPr>
            <b/>
            <sz val="9"/>
            <color indexed="81"/>
            <rFont val="Tahoma"/>
            <family val="2"/>
          </rPr>
          <t>AST:</t>
        </r>
        <r>
          <rPr>
            <sz val="9"/>
            <color indexed="81"/>
            <rFont val="Tahoma"/>
            <family val="2"/>
          </rPr>
          <t xml:space="preserve">
Half Year Nominal WACC</t>
        </r>
      </text>
    </comment>
  </commentList>
</comments>
</file>

<file path=xl/sharedStrings.xml><?xml version="1.0" encoding="utf-8"?>
<sst xmlns="http://schemas.openxmlformats.org/spreadsheetml/2006/main" count="48" uniqueCount="33">
  <si>
    <t xml:space="preserve">2016-20 AER Decision </t>
  </si>
  <si>
    <t>2021-25 Forecast Period</t>
  </si>
  <si>
    <t>Jan-Jun21</t>
  </si>
  <si>
    <t>FY22</t>
  </si>
  <si>
    <t>FY23</t>
  </si>
  <si>
    <t>FY24</t>
  </si>
  <si>
    <t>FY25</t>
  </si>
  <si>
    <t>FY26</t>
  </si>
  <si>
    <t>(6 mths)</t>
  </si>
  <si>
    <t>(12 mths)</t>
  </si>
  <si>
    <t>Inflation</t>
  </si>
  <si>
    <t>Constant</t>
  </si>
  <si>
    <t>Risk free rate</t>
  </si>
  <si>
    <t>Equity beta</t>
  </si>
  <si>
    <t>MRP</t>
  </si>
  <si>
    <t>Post-tax Nominal Return on Equity</t>
  </si>
  <si>
    <t>Nominal Pre-tax Return on Debt</t>
  </si>
  <si>
    <t>Annual update</t>
  </si>
  <si>
    <t>Return on Debt calculation</t>
  </si>
  <si>
    <t>Average portfolio return on debt</t>
  </si>
  <si>
    <t>Portion of debt portfolio</t>
  </si>
  <si>
    <t>Return on Debt porfolio - allowed portion</t>
  </si>
  <si>
    <t>Prevailing interest rates (AusNet averaging period)</t>
  </si>
  <si>
    <t>Varying</t>
  </si>
  <si>
    <t>Annual update proportion</t>
  </si>
  <si>
    <t>10% of prevailing interest rates</t>
  </si>
  <si>
    <t>Cumulative interest rates - 10% per annum</t>
  </si>
  <si>
    <t>Check</t>
  </si>
  <si>
    <t>Nominal Vanilla WACC</t>
  </si>
  <si>
    <t>Debt weights - 6 month deferral</t>
  </si>
  <si>
    <t xml:space="preserve">AusNet Services 2022-26 EDPR </t>
  </si>
  <si>
    <t>Rate of Return Build Up Model (Jan 2020)</t>
  </si>
  <si>
    <t>= 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</si>
</sst>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000000000000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4"/>
      <name val="Arial"/>
      <family val="2"/>
    </font>
    <font>
      <sz val="10"/>
      <color theme="0"/>
      <name val="Arial"/>
      <family val="2"/>
    </font>
    <font>
      <sz val="10"/>
      <color rgb="FF0000FF"/>
      <name val="Arial"/>
      <family val="2"/>
    </font>
    <font>
      <b/>
      <sz val="10"/>
      <color rgb="FF0070C0"/>
      <name val="Arial"/>
      <family val="2"/>
    </font>
    <font>
      <sz val="10"/>
      <color theme="4" tint="-0.24997711111789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Up">
        <fgColor auto="1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70">
    <xf numFmtId="0" fontId="0" fillId="0" borderId="0" xfId="0"/>
    <xf numFmtId="0" fontId="2" fillId="0" borderId="0" xfId="2"/>
    <xf numFmtId="0" fontId="2" fillId="0" borderId="0" xfId="2" applyAlignment="1">
      <alignment horizontal="center"/>
    </xf>
    <xf numFmtId="0" fontId="3" fillId="0" borderId="0" xfId="2" applyFont="1"/>
    <xf numFmtId="0" fontId="5" fillId="0" borderId="1" xfId="2" applyFont="1" applyBorder="1" applyAlignment="1">
      <alignment horizontal="center"/>
    </xf>
    <xf numFmtId="10" fontId="2" fillId="0" borderId="0" xfId="2" applyNumberFormat="1"/>
    <xf numFmtId="10" fontId="6" fillId="0" borderId="0" xfId="1" applyNumberFormat="1" applyFont="1" applyFill="1" applyBorder="1"/>
    <xf numFmtId="0" fontId="7" fillId="0" borderId="1" xfId="2" applyFont="1" applyBorder="1"/>
    <xf numFmtId="0" fontId="7" fillId="0" borderId="2" xfId="2" applyFont="1" applyBorder="1"/>
    <xf numFmtId="0" fontId="7" fillId="0" borderId="0" xfId="2" applyFont="1"/>
    <xf numFmtId="10" fontId="7" fillId="0" borderId="1" xfId="2" applyNumberFormat="1" applyFont="1" applyBorder="1"/>
    <xf numFmtId="10" fontId="7" fillId="0" borderId="2" xfId="2" applyNumberFormat="1" applyFont="1" applyBorder="1"/>
    <xf numFmtId="10" fontId="7" fillId="0" borderId="0" xfId="2" applyNumberFormat="1" applyFont="1"/>
    <xf numFmtId="0" fontId="8" fillId="0" borderId="0" xfId="3" applyFont="1"/>
    <xf numFmtId="0" fontId="9" fillId="0" borderId="0" xfId="3" applyFont="1"/>
    <xf numFmtId="9" fontId="5" fillId="0" borderId="1" xfId="1" applyFont="1" applyBorder="1"/>
    <xf numFmtId="9" fontId="5" fillId="0" borderId="2" xfId="1" applyFont="1" applyBorder="1"/>
    <xf numFmtId="9" fontId="5" fillId="0" borderId="0" xfId="1" applyFont="1" applyBorder="1"/>
    <xf numFmtId="10" fontId="2" fillId="0" borderId="1" xfId="1" applyNumberFormat="1" applyFont="1" applyBorder="1"/>
    <xf numFmtId="0" fontId="8" fillId="0" borderId="0" xfId="2" applyFont="1"/>
    <xf numFmtId="10" fontId="8" fillId="0" borderId="0" xfId="1" applyNumberFormat="1" applyFont="1"/>
    <xf numFmtId="10" fontId="8" fillId="0" borderId="1" xfId="2" applyNumberFormat="1" applyFont="1" applyBorder="1"/>
    <xf numFmtId="10" fontId="8" fillId="0" borderId="2" xfId="2" applyNumberFormat="1" applyFont="1" applyBorder="1"/>
    <xf numFmtId="10" fontId="8" fillId="0" borderId="0" xfId="2" applyNumberFormat="1" applyFont="1"/>
    <xf numFmtId="165" fontId="2" fillId="0" borderId="0" xfId="2" applyNumberFormat="1"/>
    <xf numFmtId="9" fontId="1" fillId="0" borderId="0" xfId="1"/>
    <xf numFmtId="9" fontId="1" fillId="0" borderId="0" xfId="1" applyFill="1"/>
    <xf numFmtId="0" fontId="2" fillId="0" borderId="0" xfId="2" applyAlignment="1">
      <alignment horizontal="left"/>
    </xf>
    <xf numFmtId="9" fontId="5" fillId="0" borderId="0" xfId="1" applyFont="1"/>
    <xf numFmtId="0" fontId="12" fillId="0" borderId="0" xfId="2" applyFont="1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0" xfId="3" applyFont="1"/>
    <xf numFmtId="10" fontId="2" fillId="0" borderId="0" xfId="2" applyNumberFormat="1" applyFont="1"/>
    <xf numFmtId="0" fontId="2" fillId="0" borderId="1" xfId="2" applyFont="1" applyBorder="1"/>
    <xf numFmtId="0" fontId="2" fillId="0" borderId="2" xfId="2" applyFont="1" applyBorder="1"/>
    <xf numFmtId="10" fontId="2" fillId="5" borderId="0" xfId="2" applyNumberFormat="1" applyFont="1" applyFill="1"/>
    <xf numFmtId="10" fontId="2" fillId="0" borderId="1" xfId="2" applyNumberFormat="1" applyFont="1" applyBorder="1"/>
    <xf numFmtId="10" fontId="2" fillId="0" borderId="2" xfId="2" applyNumberFormat="1" applyFont="1" applyBorder="1"/>
    <xf numFmtId="10" fontId="2" fillId="6" borderId="0" xfId="2" applyNumberFormat="1" applyFont="1" applyFill="1"/>
    <xf numFmtId="0" fontId="2" fillId="8" borderId="0" xfId="2" applyFont="1" applyFill="1"/>
    <xf numFmtId="164" fontId="2" fillId="0" borderId="0" xfId="2" applyNumberFormat="1" applyFont="1"/>
    <xf numFmtId="10" fontId="14" fillId="0" borderId="0" xfId="1" applyNumberFormat="1" applyFont="1"/>
    <xf numFmtId="10" fontId="14" fillId="0" borderId="1" xfId="1" applyNumberFormat="1" applyFont="1" applyBorder="1"/>
    <xf numFmtId="10" fontId="14" fillId="0" borderId="2" xfId="1" applyNumberFormat="1" applyFont="1" applyBorder="1"/>
    <xf numFmtId="10" fontId="14" fillId="0" borderId="0" xfId="1" applyNumberFormat="1" applyFont="1" applyBorder="1"/>
    <xf numFmtId="10" fontId="14" fillId="4" borderId="0" xfId="1" applyNumberFormat="1" applyFont="1" applyFill="1"/>
    <xf numFmtId="9" fontId="14" fillId="0" borderId="0" xfId="1" applyFont="1"/>
    <xf numFmtId="10" fontId="14" fillId="7" borderId="0" xfId="1" applyNumberFormat="1" applyFont="1" applyFill="1" applyBorder="1"/>
    <xf numFmtId="164" fontId="14" fillId="0" borderId="0" xfId="1" applyNumberFormat="1" applyFont="1"/>
    <xf numFmtId="164" fontId="14" fillId="0" borderId="1" xfId="1" applyNumberFormat="1" applyFont="1" applyBorder="1"/>
    <xf numFmtId="164" fontId="14" fillId="0" borderId="2" xfId="1" applyNumberFormat="1" applyFont="1" applyBorder="1"/>
    <xf numFmtId="164" fontId="14" fillId="0" borderId="0" xfId="1" applyNumberFormat="1" applyFont="1" applyBorder="1"/>
    <xf numFmtId="0" fontId="4" fillId="2" borderId="0" xfId="2" applyFont="1" applyFill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0" xfId="2" applyFont="1" applyFill="1" applyAlignment="1">
      <alignment horizontal="center" vertical="center"/>
    </xf>
    <xf numFmtId="10" fontId="6" fillId="9" borderId="3" xfId="1" applyNumberFormat="1" applyFont="1" applyFill="1" applyBorder="1"/>
    <xf numFmtId="10" fontId="6" fillId="9" borderId="4" xfId="1" applyNumberFormat="1" applyFont="1" applyFill="1" applyBorder="1"/>
    <xf numFmtId="10" fontId="8" fillId="10" borderId="3" xfId="2" applyNumberFormat="1" applyFont="1" applyFill="1" applyBorder="1"/>
    <xf numFmtId="10" fontId="8" fillId="10" borderId="5" xfId="2" applyNumberFormat="1" applyFont="1" applyFill="1" applyBorder="1"/>
    <xf numFmtId="10" fontId="8" fillId="10" borderId="6" xfId="2" applyNumberFormat="1" applyFont="1" applyFill="1" applyBorder="1"/>
    <xf numFmtId="10" fontId="8" fillId="10" borderId="3" xfId="1" applyNumberFormat="1" applyFont="1" applyFill="1" applyBorder="1"/>
    <xf numFmtId="10" fontId="13" fillId="10" borderId="3" xfId="1" applyNumberFormat="1" applyFont="1" applyFill="1" applyBorder="1"/>
    <xf numFmtId="10" fontId="13" fillId="10" borderId="5" xfId="1" applyNumberFormat="1" applyFont="1" applyFill="1" applyBorder="1"/>
    <xf numFmtId="10" fontId="13" fillId="10" borderId="6" xfId="1" applyNumberFormat="1" applyFont="1" applyFill="1" applyBorder="1"/>
    <xf numFmtId="10" fontId="14" fillId="9" borderId="7" xfId="1" applyNumberFormat="1" applyFont="1" applyFill="1" applyBorder="1"/>
    <xf numFmtId="0" fontId="2" fillId="9" borderId="7" xfId="2" applyFill="1" applyBorder="1" applyAlignment="1">
      <alignment horizontal="center"/>
    </xf>
    <xf numFmtId="0" fontId="2" fillId="0" borderId="0" xfId="2" quotePrefix="1" applyAlignment="1">
      <alignment horizontal="center"/>
    </xf>
    <xf numFmtId="10" fontId="14" fillId="4" borderId="2" xfId="1" applyNumberFormat="1" applyFont="1" applyFill="1" applyBorder="1"/>
  </cellXfs>
  <cellStyles count="4">
    <cellStyle name="Normal" xfId="0" builtinId="0"/>
    <cellStyle name="Normal 10 2" xfId="2" xr:uid="{70C97E0C-B64B-4B74-994B-CBEFD256BD25}"/>
    <cellStyle name="Normal 2 2" xfId="3" xr:uid="{9C8199C5-C711-4357-8798-8870C3F106B7}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F4BC3-884C-408B-B86C-41688176DDD3}">
  <dimension ref="B1:P44"/>
  <sheetViews>
    <sheetView tabSelected="1" workbookViewId="0">
      <selection activeCell="I29" sqref="I29"/>
    </sheetView>
  </sheetViews>
  <sheetFormatPr defaultColWidth="9.109375" defaultRowHeight="13.2" outlineLevelRow="1" x14ac:dyDescent="0.25"/>
  <cols>
    <col min="1" max="1" width="4.33203125" style="1" customWidth="1"/>
    <col min="2" max="2" width="42.6640625" style="1" customWidth="1"/>
    <col min="3" max="3" width="13.5546875" style="1" customWidth="1"/>
    <col min="4" max="4" width="9.109375" style="1"/>
    <col min="5" max="5" width="9.44140625" style="1" customWidth="1"/>
    <col min="6" max="6" width="10.33203125" style="1" customWidth="1"/>
    <col min="7" max="7" width="9.33203125" style="1" customWidth="1"/>
    <col min="8" max="8" width="9.109375" style="1"/>
    <col min="9" max="10" width="9.44140625" style="1" customWidth="1"/>
    <col min="11" max="11" width="9.6640625" style="1" customWidth="1"/>
    <col min="12" max="16384" width="9.109375" style="1"/>
  </cols>
  <sheetData>
    <row r="1" spans="2:16" ht="13.8" thickBot="1" x14ac:dyDescent="0.3"/>
    <row r="2" spans="2:16" ht="18" thickBot="1" x14ac:dyDescent="0.35">
      <c r="B2" s="29" t="s">
        <v>30</v>
      </c>
      <c r="C2" s="29" t="s">
        <v>31</v>
      </c>
      <c r="I2" s="2"/>
      <c r="J2" s="67"/>
      <c r="K2" s="68" t="s">
        <v>32</v>
      </c>
      <c r="L2" s="2"/>
      <c r="M2" s="2"/>
      <c r="N2" s="2"/>
    </row>
    <row r="3" spans="2:16" ht="17.399999999999999" x14ac:dyDescent="0.3">
      <c r="B3" s="29"/>
      <c r="C3" s="29"/>
      <c r="I3" s="2"/>
      <c r="J3" s="2"/>
      <c r="K3" s="2"/>
      <c r="L3" s="2"/>
      <c r="M3" s="2"/>
      <c r="N3" s="2"/>
    </row>
    <row r="4" spans="2:16" hidden="1" outlineLevel="1" x14ac:dyDescent="0.25">
      <c r="I4" s="2">
        <v>1</v>
      </c>
      <c r="J4" s="2">
        <v>2</v>
      </c>
      <c r="K4" s="2">
        <v>3</v>
      </c>
      <c r="L4" s="2">
        <v>4</v>
      </c>
      <c r="M4" s="2">
        <v>5</v>
      </c>
      <c r="N4" s="2">
        <v>6</v>
      </c>
    </row>
    <row r="5" spans="2:16" ht="18" customHeight="1" collapsed="1" x14ac:dyDescent="0.25">
      <c r="B5" s="3"/>
      <c r="D5" s="54" t="s">
        <v>0</v>
      </c>
      <c r="E5" s="54"/>
      <c r="F5" s="54"/>
      <c r="G5" s="54"/>
      <c r="H5" s="54"/>
      <c r="I5" s="55" t="s">
        <v>1</v>
      </c>
      <c r="J5" s="56"/>
      <c r="K5" s="56"/>
      <c r="L5" s="56"/>
      <c r="M5" s="56"/>
      <c r="N5" s="56"/>
    </row>
    <row r="6" spans="2:16" x14ac:dyDescent="0.25">
      <c r="B6" s="30"/>
      <c r="C6" s="30"/>
      <c r="D6" s="31">
        <v>2016</v>
      </c>
      <c r="E6" s="31">
        <v>2017</v>
      </c>
      <c r="F6" s="31">
        <v>2018</v>
      </c>
      <c r="G6" s="31">
        <v>2019</v>
      </c>
      <c r="H6" s="31">
        <v>2020</v>
      </c>
      <c r="I6" s="4" t="s">
        <v>2</v>
      </c>
      <c r="J6" s="32" t="s">
        <v>3</v>
      </c>
      <c r="K6" s="31" t="s">
        <v>4</v>
      </c>
      <c r="L6" s="31" t="s">
        <v>5</v>
      </c>
      <c r="M6" s="31" t="s">
        <v>6</v>
      </c>
      <c r="N6" s="31" t="s">
        <v>7</v>
      </c>
    </row>
    <row r="7" spans="2:16" x14ac:dyDescent="0.25">
      <c r="B7" s="30"/>
      <c r="C7" s="30"/>
      <c r="D7" s="31"/>
      <c r="E7" s="31"/>
      <c r="F7" s="31"/>
      <c r="G7" s="31"/>
      <c r="H7" s="31"/>
      <c r="I7" s="4" t="s">
        <v>8</v>
      </c>
      <c r="J7" s="32" t="s">
        <v>9</v>
      </c>
      <c r="K7" s="31" t="s">
        <v>9</v>
      </c>
      <c r="L7" s="31" t="s">
        <v>9</v>
      </c>
      <c r="M7" s="31" t="s">
        <v>9</v>
      </c>
      <c r="N7" s="31" t="s">
        <v>9</v>
      </c>
    </row>
    <row r="8" spans="2:16" ht="13.8" thickBot="1" x14ac:dyDescent="0.3">
      <c r="B8" s="33" t="s">
        <v>10</v>
      </c>
      <c r="C8" s="30" t="s">
        <v>11</v>
      </c>
      <c r="D8" s="43">
        <v>2.34949725108347E-2</v>
      </c>
      <c r="E8" s="43">
        <v>2.34949725108347E-2</v>
      </c>
      <c r="F8" s="43">
        <v>2.34949725108347E-2</v>
      </c>
      <c r="G8" s="43">
        <v>2.34949725108347E-2</v>
      </c>
      <c r="H8" s="43">
        <v>2.34949725108347E-2</v>
      </c>
      <c r="I8" s="44">
        <v>2.34949725108347E-2</v>
      </c>
      <c r="J8" s="45">
        <v>2.4500000000000001E-2</v>
      </c>
      <c r="K8" s="46">
        <v>2.4500000000000001E-2</v>
      </c>
      <c r="L8" s="46">
        <v>2.4500000000000001E-2</v>
      </c>
      <c r="M8" s="46">
        <v>2.4500000000000001E-2</v>
      </c>
      <c r="N8" s="46">
        <v>2.4500000000000001E-2</v>
      </c>
    </row>
    <row r="9" spans="2:16" ht="13.8" thickBot="1" x14ac:dyDescent="0.3">
      <c r="B9" s="33" t="s">
        <v>12</v>
      </c>
      <c r="C9" s="30" t="s">
        <v>11</v>
      </c>
      <c r="D9" s="34">
        <v>2.93E-2</v>
      </c>
      <c r="E9" s="34">
        <v>2.93E-2</v>
      </c>
      <c r="F9" s="34">
        <v>2.93E-2</v>
      </c>
      <c r="G9" s="34">
        <v>2.93E-2</v>
      </c>
      <c r="H9" s="34">
        <v>2.93E-2</v>
      </c>
      <c r="I9" s="57">
        <v>1.255E-2</v>
      </c>
      <c r="J9" s="58">
        <v>1.255E-2</v>
      </c>
      <c r="K9" s="6">
        <f>$J9</f>
        <v>1.255E-2</v>
      </c>
      <c r="L9" s="6">
        <f t="shared" ref="L9:N9" si="0">$J9</f>
        <v>1.255E-2</v>
      </c>
      <c r="M9" s="6">
        <f t="shared" si="0"/>
        <v>1.255E-2</v>
      </c>
      <c r="N9" s="6">
        <f t="shared" si="0"/>
        <v>1.255E-2</v>
      </c>
    </row>
    <row r="10" spans="2:16" x14ac:dyDescent="0.25">
      <c r="B10" s="33" t="s">
        <v>13</v>
      </c>
      <c r="C10" s="30" t="s">
        <v>11</v>
      </c>
      <c r="D10" s="30">
        <v>0.7</v>
      </c>
      <c r="E10" s="30">
        <f>$D10</f>
        <v>0.7</v>
      </c>
      <c r="F10" s="30">
        <f t="shared" ref="F10:H11" si="1">$D10</f>
        <v>0.7</v>
      </c>
      <c r="G10" s="30">
        <f t="shared" si="1"/>
        <v>0.7</v>
      </c>
      <c r="H10" s="30">
        <f t="shared" si="1"/>
        <v>0.7</v>
      </c>
      <c r="I10" s="7">
        <v>0.6</v>
      </c>
      <c r="J10" s="8">
        <v>0.6</v>
      </c>
      <c r="K10" s="9">
        <v>0.6</v>
      </c>
      <c r="L10" s="9">
        <v>0.6</v>
      </c>
      <c r="M10" s="9">
        <v>0.6</v>
      </c>
      <c r="N10" s="9">
        <v>0.6</v>
      </c>
    </row>
    <row r="11" spans="2:16" ht="13.8" thickBot="1" x14ac:dyDescent="0.3">
      <c r="B11" s="33" t="s">
        <v>14</v>
      </c>
      <c r="C11" s="30" t="s">
        <v>11</v>
      </c>
      <c r="D11" s="43">
        <v>6.5000000000000002E-2</v>
      </c>
      <c r="E11" s="34">
        <f>$D11</f>
        <v>6.5000000000000002E-2</v>
      </c>
      <c r="F11" s="34">
        <f t="shared" si="1"/>
        <v>6.5000000000000002E-2</v>
      </c>
      <c r="G11" s="34">
        <f t="shared" si="1"/>
        <v>6.5000000000000002E-2</v>
      </c>
      <c r="H11" s="34">
        <f t="shared" si="1"/>
        <v>6.5000000000000002E-2</v>
      </c>
      <c r="I11" s="10">
        <v>6.0999999999999999E-2</v>
      </c>
      <c r="J11" s="11">
        <f>$I11</f>
        <v>6.0999999999999999E-2</v>
      </c>
      <c r="K11" s="12">
        <f>$I11</f>
        <v>6.0999999999999999E-2</v>
      </c>
      <c r="L11" s="12">
        <f t="shared" ref="L11:N11" si="2">$I11</f>
        <v>6.0999999999999999E-2</v>
      </c>
      <c r="M11" s="12">
        <f t="shared" si="2"/>
        <v>6.0999999999999999E-2</v>
      </c>
      <c r="N11" s="12">
        <f t="shared" si="2"/>
        <v>6.0999999999999999E-2</v>
      </c>
    </row>
    <row r="12" spans="2:16" ht="13.8" thickBot="1" x14ac:dyDescent="0.3">
      <c r="B12" s="13" t="s">
        <v>15</v>
      </c>
      <c r="C12" s="30" t="s">
        <v>11</v>
      </c>
      <c r="D12" s="43">
        <f>ROUND(D9+(D10*D11),3)</f>
        <v>7.4999999999999997E-2</v>
      </c>
      <c r="E12" s="43">
        <f>ROUND(E9+(E10*E11),3)</f>
        <v>7.4999999999999997E-2</v>
      </c>
      <c r="F12" s="43">
        <f>ROUND(F9+(F10*F11),3)</f>
        <v>7.4999999999999997E-2</v>
      </c>
      <c r="G12" s="43">
        <f>ROUND(G9+(G10*G11),3)</f>
        <v>7.4999999999999997E-2</v>
      </c>
      <c r="H12" s="43">
        <f>ROUND(H9+(H10*H11),3)</f>
        <v>7.4999999999999997E-2</v>
      </c>
      <c r="I12" s="62">
        <f>IF(I4&gt;1,I9+(I10*I11),ROUND(I9+(I10*I11),3))</f>
        <v>4.9000000000000002E-2</v>
      </c>
      <c r="J12" s="63">
        <f>IF(J4&gt;1,J9+(J10*J11),ROUND(J9+(J10*J11),3))</f>
        <v>4.9149999999999999E-2</v>
      </c>
      <c r="K12" s="64">
        <f>IF(K4&gt;1,K9+(K10*K11),ROUND(K9+(K10*K11),3))</f>
        <v>4.9149999999999999E-2</v>
      </c>
      <c r="L12" s="64">
        <f>IF(L4&gt;1,L9+(L10*L11),ROUND(L9+(L10*L11),3))</f>
        <v>4.9149999999999999E-2</v>
      </c>
      <c r="M12" s="64">
        <f>IF(M4&gt;1,M9+(M10*M11),ROUND(M9+(M10*M11),3))</f>
        <v>4.9149999999999999E-2</v>
      </c>
      <c r="N12" s="65">
        <f>IF(N4&gt;1,N9+(N10*N11),ROUND(N9+(N10*N11),3))</f>
        <v>4.9149999999999999E-2</v>
      </c>
    </row>
    <row r="13" spans="2:16" ht="13.8" thickBot="1" x14ac:dyDescent="0.3">
      <c r="B13" s="13"/>
      <c r="C13" s="30"/>
      <c r="D13" s="43"/>
      <c r="E13" s="43"/>
      <c r="F13" s="43"/>
      <c r="G13" s="43"/>
      <c r="H13" s="43"/>
      <c r="I13" s="35"/>
      <c r="J13" s="36"/>
      <c r="K13" s="30"/>
      <c r="L13" s="30"/>
      <c r="M13" s="30"/>
      <c r="N13" s="30"/>
    </row>
    <row r="14" spans="2:16" ht="13.8" thickBot="1" x14ac:dyDescent="0.3">
      <c r="B14" s="13" t="s">
        <v>16</v>
      </c>
      <c r="C14" s="30" t="s">
        <v>17</v>
      </c>
      <c r="D14" s="47">
        <v>5.5202362384017739E-2</v>
      </c>
      <c r="E14" s="47">
        <v>5.4427135401573103E-2</v>
      </c>
      <c r="F14" s="47">
        <v>5.4002297132041743E-2</v>
      </c>
      <c r="G14" s="47">
        <v>5.3040235270520403E-2</v>
      </c>
      <c r="H14" s="37">
        <f t="shared" ref="H14:N14" si="3">H19+H24</f>
        <v>5.1009104837381802E-2</v>
      </c>
      <c r="I14" s="59">
        <f t="shared" si="3"/>
        <v>4.8968381628951188E-2</v>
      </c>
      <c r="J14" s="59">
        <f t="shared" si="3"/>
        <v>4.7948020024735881E-2</v>
      </c>
      <c r="K14" s="60">
        <f t="shared" si="3"/>
        <v>4.5907296816305267E-2</v>
      </c>
      <c r="L14" s="60">
        <f t="shared" si="3"/>
        <v>4.3866573607874659E-2</v>
      </c>
      <c r="M14" s="60">
        <f t="shared" si="3"/>
        <v>4.1825850399444038E-2</v>
      </c>
      <c r="N14" s="61">
        <f t="shared" si="3"/>
        <v>3.9785127191013424E-2</v>
      </c>
      <c r="P14" s="5"/>
    </row>
    <row r="15" spans="2:16" x14ac:dyDescent="0.25">
      <c r="B15" s="30"/>
      <c r="C15" s="30"/>
      <c r="D15" s="30"/>
      <c r="E15" s="30"/>
      <c r="F15" s="30"/>
      <c r="G15" s="30"/>
      <c r="H15" s="30"/>
      <c r="I15" s="35"/>
      <c r="J15" s="36"/>
      <c r="K15" s="30"/>
      <c r="L15" s="30"/>
      <c r="M15" s="30"/>
      <c r="N15" s="30"/>
    </row>
    <row r="16" spans="2:16" x14ac:dyDescent="0.25">
      <c r="B16" s="14" t="s">
        <v>18</v>
      </c>
      <c r="C16" s="30"/>
      <c r="D16" s="30"/>
      <c r="E16" s="30"/>
      <c r="F16" s="30"/>
      <c r="G16" s="30"/>
      <c r="H16" s="30"/>
      <c r="I16" s="35"/>
      <c r="J16" s="36"/>
      <c r="K16" s="30"/>
      <c r="L16" s="30"/>
      <c r="M16" s="30"/>
      <c r="N16" s="30"/>
    </row>
    <row r="17" spans="2:14" x14ac:dyDescent="0.25">
      <c r="B17" s="30" t="s">
        <v>19</v>
      </c>
      <c r="C17" s="30" t="s">
        <v>11</v>
      </c>
      <c r="D17" s="34">
        <f>D14</f>
        <v>5.5202362384017739E-2</v>
      </c>
      <c r="E17" s="34">
        <f>$D17</f>
        <v>5.5202362384017739E-2</v>
      </c>
      <c r="F17" s="34">
        <f>$D17</f>
        <v>5.5202362384017739E-2</v>
      </c>
      <c r="G17" s="34">
        <f>$D17</f>
        <v>5.5202362384017739E-2</v>
      </c>
      <c r="H17" s="34">
        <f>$D17</f>
        <v>5.5202362384017739E-2</v>
      </c>
      <c r="I17" s="38">
        <f t="shared" ref="I17:N17" si="4">$D17</f>
        <v>5.5202362384017739E-2</v>
      </c>
      <c r="J17" s="39">
        <f t="shared" si="4"/>
        <v>5.5202362384017739E-2</v>
      </c>
      <c r="K17" s="34">
        <f t="shared" si="4"/>
        <v>5.5202362384017739E-2</v>
      </c>
      <c r="L17" s="34">
        <f t="shared" si="4"/>
        <v>5.5202362384017739E-2</v>
      </c>
      <c r="M17" s="34">
        <f t="shared" si="4"/>
        <v>5.5202362384017739E-2</v>
      </c>
      <c r="N17" s="34">
        <f t="shared" si="4"/>
        <v>5.5202362384017739E-2</v>
      </c>
    </row>
    <row r="18" spans="2:14" x14ac:dyDescent="0.25">
      <c r="B18" s="30" t="s">
        <v>20</v>
      </c>
      <c r="C18" s="30"/>
      <c r="D18" s="48">
        <v>1</v>
      </c>
      <c r="E18" s="48">
        <v>0.9</v>
      </c>
      <c r="F18" s="48">
        <v>0.8</v>
      </c>
      <c r="G18" s="48">
        <v>0.7</v>
      </c>
      <c r="H18" s="48">
        <v>0.6</v>
      </c>
      <c r="I18" s="15">
        <v>0.5</v>
      </c>
      <c r="J18" s="16">
        <v>0.45</v>
      </c>
      <c r="K18" s="17">
        <v>0.35</v>
      </c>
      <c r="L18" s="17">
        <v>0.25</v>
      </c>
      <c r="M18" s="17">
        <v>0.15</v>
      </c>
      <c r="N18" s="17">
        <v>0.05</v>
      </c>
    </row>
    <row r="19" spans="2:14" x14ac:dyDescent="0.25">
      <c r="B19" s="30" t="s">
        <v>21</v>
      </c>
      <c r="C19" s="30"/>
      <c r="D19" s="43">
        <f>D17*D18</f>
        <v>5.5202362384017739E-2</v>
      </c>
      <c r="E19" s="43">
        <f>E17*E18</f>
        <v>4.9682126145615964E-2</v>
      </c>
      <c r="F19" s="43">
        <f t="shared" ref="F19:N19" si="5">F17*F18</f>
        <v>4.4161889907214195E-2</v>
      </c>
      <c r="G19" s="43">
        <f t="shared" si="5"/>
        <v>3.8641653668812413E-2</v>
      </c>
      <c r="H19" s="43">
        <f t="shared" si="5"/>
        <v>3.3121417430410645E-2</v>
      </c>
      <c r="I19" s="44">
        <f t="shared" si="5"/>
        <v>2.760118119200887E-2</v>
      </c>
      <c r="J19" s="45">
        <f t="shared" si="5"/>
        <v>2.4841063072807982E-2</v>
      </c>
      <c r="K19" s="46">
        <f t="shared" si="5"/>
        <v>1.9320826834406207E-2</v>
      </c>
      <c r="L19" s="46">
        <f t="shared" si="5"/>
        <v>1.3800590596004435E-2</v>
      </c>
      <c r="M19" s="46">
        <f t="shared" si="5"/>
        <v>8.2803543576026612E-3</v>
      </c>
      <c r="N19" s="46">
        <f t="shared" si="5"/>
        <v>2.7601181192008872E-3</v>
      </c>
    </row>
    <row r="20" spans="2:14" ht="13.8" thickBot="1" x14ac:dyDescent="0.3">
      <c r="B20" s="30"/>
      <c r="C20" s="30"/>
      <c r="D20" s="30"/>
      <c r="E20" s="43"/>
      <c r="F20" s="43"/>
      <c r="G20" s="43"/>
      <c r="H20" s="43"/>
      <c r="I20" s="35"/>
      <c r="J20" s="36"/>
      <c r="K20" s="30"/>
      <c r="L20" s="30"/>
      <c r="M20" s="30"/>
      <c r="N20" s="30"/>
    </row>
    <row r="21" spans="2:14" ht="13.8" thickBot="1" x14ac:dyDescent="0.3">
      <c r="B21" s="33" t="s">
        <v>22</v>
      </c>
      <c r="C21" s="30" t="s">
        <v>23</v>
      </c>
      <c r="D21" s="34">
        <f>D14</f>
        <v>5.5202362384017739E-2</v>
      </c>
      <c r="E21" s="34">
        <v>4.7500000000000001E-2</v>
      </c>
      <c r="F21" s="34">
        <v>5.0999999999999997E-2</v>
      </c>
      <c r="G21" s="34">
        <v>4.5581743770000002E-2</v>
      </c>
      <c r="H21" s="40">
        <v>3.479513029971161E-2</v>
      </c>
      <c r="I21" s="66">
        <f>$H21</f>
        <v>3.479513029971161E-2</v>
      </c>
      <c r="J21" s="49">
        <f>I21</f>
        <v>3.479513029971161E-2</v>
      </c>
      <c r="K21" s="49">
        <f t="shared" ref="K21:N21" si="6">J21</f>
        <v>3.479513029971161E-2</v>
      </c>
      <c r="L21" s="49">
        <f t="shared" si="6"/>
        <v>3.479513029971161E-2</v>
      </c>
      <c r="M21" s="49">
        <f t="shared" si="6"/>
        <v>3.479513029971161E-2</v>
      </c>
      <c r="N21" s="49">
        <f t="shared" si="6"/>
        <v>3.479513029971161E-2</v>
      </c>
    </row>
    <row r="22" spans="2:14" x14ac:dyDescent="0.25">
      <c r="B22" s="33" t="s">
        <v>24</v>
      </c>
      <c r="C22" s="30"/>
      <c r="D22" s="41"/>
      <c r="E22" s="43">
        <v>9.9999999999999978E-2</v>
      </c>
      <c r="F22" s="43">
        <v>9.9999999999999978E-2</v>
      </c>
      <c r="G22" s="43">
        <v>9.9999999999999978E-2</v>
      </c>
      <c r="H22" s="43">
        <v>9.9999999999999978E-2</v>
      </c>
      <c r="I22" s="18">
        <v>0.1</v>
      </c>
      <c r="J22" s="45">
        <v>9.9999999999999978E-2</v>
      </c>
      <c r="K22" s="46">
        <v>9.9999999999999978E-2</v>
      </c>
      <c r="L22" s="46">
        <v>9.9999999999999978E-2</v>
      </c>
      <c r="M22" s="46">
        <v>9.9999999999999978E-2</v>
      </c>
      <c r="N22" s="46">
        <v>9.9999999999999978E-2</v>
      </c>
    </row>
    <row r="23" spans="2:14" x14ac:dyDescent="0.25">
      <c r="B23" s="33" t="s">
        <v>25</v>
      </c>
      <c r="C23" s="30"/>
      <c r="D23" s="41"/>
      <c r="E23" s="43">
        <f>E22*E21</f>
        <v>4.749999999999999E-3</v>
      </c>
      <c r="F23" s="43">
        <f>F22*F21</f>
        <v>5.0999999999999986E-3</v>
      </c>
      <c r="G23" s="43">
        <f>G22*G21</f>
        <v>4.5581743769999988E-3</v>
      </c>
      <c r="H23" s="43">
        <f>H22*H21</f>
        <v>3.4795130299711602E-3</v>
      </c>
      <c r="I23" s="44">
        <f t="shared" ref="I23:N23" si="7">I22*I21</f>
        <v>3.479513029971161E-3</v>
      </c>
      <c r="J23" s="45">
        <f t="shared" si="7"/>
        <v>3.4795130299711602E-3</v>
      </c>
      <c r="K23" s="46">
        <f t="shared" si="7"/>
        <v>3.4795130299711602E-3</v>
      </c>
      <c r="L23" s="46">
        <f t="shared" si="7"/>
        <v>3.4795130299711602E-3</v>
      </c>
      <c r="M23" s="46">
        <f t="shared" si="7"/>
        <v>3.4795130299711602E-3</v>
      </c>
      <c r="N23" s="46">
        <f t="shared" si="7"/>
        <v>3.4795130299711602E-3</v>
      </c>
    </row>
    <row r="24" spans="2:14" x14ac:dyDescent="0.25">
      <c r="B24" s="30" t="s">
        <v>26</v>
      </c>
      <c r="C24" s="30"/>
      <c r="D24" s="41"/>
      <c r="E24" s="34">
        <f>E23</f>
        <v>4.749999999999999E-3</v>
      </c>
      <c r="F24" s="34">
        <f>E24+F23</f>
        <v>9.8499999999999976E-3</v>
      </c>
      <c r="G24" s="34">
        <f t="shared" ref="G24:N24" si="8">F24+G23</f>
        <v>1.4408174376999996E-2</v>
      </c>
      <c r="H24" s="34">
        <f t="shared" si="8"/>
        <v>1.7887687406971157E-2</v>
      </c>
      <c r="I24" s="38">
        <f t="shared" si="8"/>
        <v>2.1367200436942319E-2</v>
      </c>
      <c r="J24" s="69">
        <f>$H24+J39*$I$21+J23</f>
        <v>2.3106956951927899E-2</v>
      </c>
      <c r="K24" s="34">
        <f t="shared" ref="K24" si="9">J24+K23</f>
        <v>2.658646998189906E-2</v>
      </c>
      <c r="L24" s="34">
        <f t="shared" si="8"/>
        <v>3.0065983011870221E-2</v>
      </c>
      <c r="M24" s="34">
        <f t="shared" si="8"/>
        <v>3.3545496041841379E-2</v>
      </c>
      <c r="N24" s="34">
        <f t="shared" si="8"/>
        <v>3.702500907181254E-2</v>
      </c>
    </row>
    <row r="25" spans="2:14" x14ac:dyDescent="0.25">
      <c r="B25" s="30"/>
      <c r="C25" s="30"/>
      <c r="D25" s="30"/>
      <c r="E25" s="30"/>
      <c r="F25" s="30"/>
      <c r="G25" s="30"/>
      <c r="H25" s="42"/>
      <c r="I25" s="35"/>
      <c r="J25" s="36"/>
      <c r="K25" s="30"/>
      <c r="L25" s="30"/>
      <c r="M25" s="30"/>
      <c r="N25" s="30"/>
    </row>
    <row r="26" spans="2:14" x14ac:dyDescent="0.25">
      <c r="B26" s="30" t="s">
        <v>27</v>
      </c>
      <c r="C26" s="30"/>
      <c r="D26" s="30"/>
      <c r="E26" s="50">
        <f t="shared" ref="E26" si="10">(E19+E24)-E14</f>
        <v>4.9907440428584304E-6</v>
      </c>
      <c r="F26" s="50">
        <f>(F19+F24)-F14</f>
        <v>9.5927751724497745E-6</v>
      </c>
      <c r="G26" s="50">
        <f t="shared" ref="G26:N26" si="11">(G19+G24)-G14</f>
        <v>9.5927752920069165E-6</v>
      </c>
      <c r="H26" s="50">
        <f t="shared" si="11"/>
        <v>0</v>
      </c>
      <c r="I26" s="51">
        <f t="shared" si="11"/>
        <v>0</v>
      </c>
      <c r="J26" s="52">
        <f t="shared" si="11"/>
        <v>0</v>
      </c>
      <c r="K26" s="53">
        <f t="shared" si="11"/>
        <v>0</v>
      </c>
      <c r="L26" s="53">
        <f t="shared" si="11"/>
        <v>0</v>
      </c>
      <c r="M26" s="53">
        <f t="shared" si="11"/>
        <v>0</v>
      </c>
      <c r="N26" s="53">
        <f t="shared" si="11"/>
        <v>0</v>
      </c>
    </row>
    <row r="27" spans="2:14" x14ac:dyDescent="0.25">
      <c r="B27" s="30"/>
      <c r="C27" s="30"/>
      <c r="D27" s="30"/>
      <c r="E27" s="42"/>
      <c r="F27" s="42"/>
      <c r="G27" s="42"/>
      <c r="H27" s="30"/>
      <c r="I27" s="35"/>
      <c r="J27" s="36"/>
      <c r="K27" s="30"/>
      <c r="L27" s="30"/>
      <c r="M27" s="30"/>
      <c r="N27" s="30"/>
    </row>
    <row r="28" spans="2:14" x14ac:dyDescent="0.25">
      <c r="B28" s="19" t="s">
        <v>28</v>
      </c>
      <c r="C28" s="30"/>
      <c r="D28" s="20">
        <v>6.3121417430410637E-2</v>
      </c>
      <c r="E28" s="20">
        <v>6.2656281240943856E-2</v>
      </c>
      <c r="F28" s="20">
        <v>6.2401378279225046E-2</v>
      </c>
      <c r="G28" s="20">
        <v>6.1824141162312239E-2</v>
      </c>
      <c r="H28" s="20">
        <v>6.0605462902429075E-2</v>
      </c>
      <c r="I28" s="21">
        <f>0.4*I12+0.6*I14</f>
        <v>4.8981028977370715E-2</v>
      </c>
      <c r="J28" s="22">
        <f t="shared" ref="J28:N28" si="12">0.4*J12+0.6*J14</f>
        <v>4.8428812014841532E-2</v>
      </c>
      <c r="K28" s="23">
        <f t="shared" si="12"/>
        <v>4.7204378089783158E-2</v>
      </c>
      <c r="L28" s="23">
        <f t="shared" si="12"/>
        <v>4.5979944164724798E-2</v>
      </c>
      <c r="M28" s="23">
        <f t="shared" si="12"/>
        <v>4.4755510239666424E-2</v>
      </c>
      <c r="N28" s="23">
        <f t="shared" si="12"/>
        <v>4.353107631460805E-2</v>
      </c>
    </row>
    <row r="29" spans="2:14" x14ac:dyDescent="0.25">
      <c r="B29" s="30"/>
      <c r="C29" s="30"/>
      <c r="D29" s="30"/>
      <c r="E29" s="34"/>
      <c r="F29" s="34"/>
      <c r="G29" s="34"/>
      <c r="H29" s="34"/>
      <c r="I29" s="34">
        <f>(1+I28)^0.5-1</f>
        <v>2.4197748961288568E-2</v>
      </c>
      <c r="J29" s="34"/>
      <c r="K29" s="30"/>
      <c r="L29" s="30"/>
      <c r="M29" s="30"/>
      <c r="N29" s="30"/>
    </row>
    <row r="30" spans="2:14" x14ac:dyDescent="0.25">
      <c r="H30" s="5"/>
      <c r="I30" s="5"/>
      <c r="J30" s="5"/>
    </row>
    <row r="31" spans="2:14" x14ac:dyDescent="0.25">
      <c r="I31" s="24"/>
    </row>
    <row r="32" spans="2:14" ht="14.4" x14ac:dyDescent="0.3">
      <c r="B32" s="1" t="s">
        <v>29</v>
      </c>
      <c r="D32" s="25">
        <f t="shared" ref="D32:H32" si="13">SUM(D34:D44)</f>
        <v>1</v>
      </c>
      <c r="E32" s="25">
        <f t="shared" si="13"/>
        <v>1</v>
      </c>
      <c r="F32" s="25">
        <f t="shared" si="13"/>
        <v>1</v>
      </c>
      <c r="G32" s="25">
        <f t="shared" si="13"/>
        <v>0.99999999999999989</v>
      </c>
      <c r="H32" s="25">
        <f t="shared" si="13"/>
        <v>0.99999999999999989</v>
      </c>
      <c r="I32" s="25">
        <f>SUM(I34:I44)</f>
        <v>0.99999999999999989</v>
      </c>
      <c r="J32" s="26">
        <f t="shared" ref="J32:N32" si="14">SUM(J34:J44)</f>
        <v>1</v>
      </c>
      <c r="K32" s="26">
        <f t="shared" si="14"/>
        <v>0.99999999999999989</v>
      </c>
      <c r="L32" s="26">
        <f t="shared" si="14"/>
        <v>0.99999999999999989</v>
      </c>
      <c r="M32" s="26">
        <f t="shared" si="14"/>
        <v>0.99999999999999989</v>
      </c>
      <c r="N32" s="26">
        <f t="shared" si="14"/>
        <v>0.99999999999999978</v>
      </c>
    </row>
    <row r="34" spans="2:15" ht="14.4" x14ac:dyDescent="0.3">
      <c r="B34" s="27">
        <v>2016</v>
      </c>
      <c r="D34" s="25">
        <v>1</v>
      </c>
      <c r="E34" s="25">
        <v>0.9</v>
      </c>
      <c r="F34" s="25">
        <v>0.8</v>
      </c>
      <c r="G34" s="25">
        <v>0.7</v>
      </c>
      <c r="H34" s="25">
        <v>0.6</v>
      </c>
      <c r="I34" s="25">
        <v>0.5</v>
      </c>
      <c r="J34" s="25">
        <v>0.45</v>
      </c>
      <c r="K34" s="25">
        <v>0.35</v>
      </c>
      <c r="L34" s="25">
        <v>0.25</v>
      </c>
      <c r="M34" s="25">
        <v>0.15</v>
      </c>
      <c r="N34" s="25">
        <v>0.05</v>
      </c>
    </row>
    <row r="35" spans="2:15" ht="14.4" x14ac:dyDescent="0.3">
      <c r="B35" s="27">
        <v>2017</v>
      </c>
      <c r="E35" s="25">
        <v>9.9999999999999978E-2</v>
      </c>
      <c r="F35" s="25">
        <v>9.9999999999999978E-2</v>
      </c>
      <c r="G35" s="25">
        <v>9.9999999999999978E-2</v>
      </c>
      <c r="H35" s="25">
        <v>9.9999999999999978E-2</v>
      </c>
      <c r="I35" s="25">
        <v>0.1</v>
      </c>
      <c r="J35" s="25">
        <v>9.9999999999999978E-2</v>
      </c>
      <c r="K35" s="25">
        <v>9.9999999999999978E-2</v>
      </c>
      <c r="L35" s="25">
        <v>9.9999999999999978E-2</v>
      </c>
      <c r="M35" s="25">
        <v>9.9999999999999978E-2</v>
      </c>
      <c r="N35" s="25">
        <v>9.9999999999999978E-2</v>
      </c>
    </row>
    <row r="36" spans="2:15" ht="14.4" x14ac:dyDescent="0.3">
      <c r="B36" s="27">
        <v>2018</v>
      </c>
      <c r="F36" s="25">
        <v>9.9999999999999978E-2</v>
      </c>
      <c r="G36" s="25">
        <v>9.9999999999999978E-2</v>
      </c>
      <c r="H36" s="25">
        <v>9.9999999999999978E-2</v>
      </c>
      <c r="I36" s="25">
        <v>0.1</v>
      </c>
      <c r="J36" s="25">
        <v>9.9999999999999978E-2</v>
      </c>
      <c r="K36" s="25">
        <v>9.9999999999999978E-2</v>
      </c>
      <c r="L36" s="25">
        <v>9.9999999999999978E-2</v>
      </c>
      <c r="M36" s="25">
        <v>9.9999999999999978E-2</v>
      </c>
      <c r="N36" s="25">
        <v>9.9999999999999978E-2</v>
      </c>
    </row>
    <row r="37" spans="2:15" ht="14.4" x14ac:dyDescent="0.3">
      <c r="B37" s="27">
        <v>2019</v>
      </c>
      <c r="G37" s="25">
        <v>9.9999999999999978E-2</v>
      </c>
      <c r="H37" s="25">
        <v>9.9999999999999978E-2</v>
      </c>
      <c r="I37" s="25">
        <v>0.1</v>
      </c>
      <c r="J37" s="25">
        <v>9.9999999999999978E-2</v>
      </c>
      <c r="K37" s="25">
        <v>9.9999999999999978E-2</v>
      </c>
      <c r="L37" s="25">
        <v>9.9999999999999978E-2</v>
      </c>
      <c r="M37" s="25">
        <v>9.9999999999999978E-2</v>
      </c>
      <c r="N37" s="25">
        <v>9.9999999999999978E-2</v>
      </c>
    </row>
    <row r="38" spans="2:15" ht="14.4" x14ac:dyDescent="0.3">
      <c r="B38" s="27">
        <v>2020</v>
      </c>
      <c r="H38" s="25">
        <v>9.9999999999999978E-2</v>
      </c>
      <c r="I38" s="25">
        <v>9.9999999999999978E-2</v>
      </c>
      <c r="J38" s="25">
        <v>0.1</v>
      </c>
      <c r="K38" s="25">
        <v>9.9999999999999978E-2</v>
      </c>
      <c r="L38" s="25">
        <v>9.9999999999999978E-2</v>
      </c>
      <c r="M38" s="25">
        <v>9.9999999999999978E-2</v>
      </c>
      <c r="N38" s="25">
        <v>9.9999999999999978E-2</v>
      </c>
      <c r="O38" s="25"/>
    </row>
    <row r="39" spans="2:15" ht="14.4" x14ac:dyDescent="0.3">
      <c r="B39" s="1" t="s">
        <v>2</v>
      </c>
      <c r="I39" s="25">
        <v>9.9999999999999978E-2</v>
      </c>
      <c r="J39" s="28">
        <v>0.05</v>
      </c>
      <c r="K39" s="28">
        <v>0.05</v>
      </c>
      <c r="L39" s="28">
        <v>0.05</v>
      </c>
      <c r="M39" s="28">
        <v>0.05</v>
      </c>
      <c r="N39" s="28">
        <v>0.05</v>
      </c>
    </row>
    <row r="40" spans="2:15" ht="14.4" x14ac:dyDescent="0.3">
      <c r="B40" s="1" t="s">
        <v>3</v>
      </c>
      <c r="J40" s="25">
        <v>9.9999999999999978E-2</v>
      </c>
      <c r="K40" s="25">
        <v>9.9999999999999978E-2</v>
      </c>
      <c r="L40" s="25">
        <v>9.9999999999999978E-2</v>
      </c>
      <c r="M40" s="25">
        <v>9.9999999999999978E-2</v>
      </c>
      <c r="N40" s="25">
        <v>9.9999999999999978E-2</v>
      </c>
    </row>
    <row r="41" spans="2:15" ht="14.4" x14ac:dyDescent="0.3">
      <c r="B41" s="1" t="s">
        <v>4</v>
      </c>
      <c r="K41" s="25">
        <v>9.9999999999999978E-2</v>
      </c>
      <c r="L41" s="25">
        <v>9.9999999999999978E-2</v>
      </c>
      <c r="M41" s="25">
        <v>9.9999999999999978E-2</v>
      </c>
      <c r="N41" s="25">
        <v>9.9999999999999978E-2</v>
      </c>
    </row>
    <row r="42" spans="2:15" ht="14.4" x14ac:dyDescent="0.3">
      <c r="B42" s="1" t="s">
        <v>5</v>
      </c>
      <c r="L42" s="25">
        <v>9.9999999999999978E-2</v>
      </c>
      <c r="M42" s="25">
        <v>9.9999999999999978E-2</v>
      </c>
      <c r="N42" s="25">
        <v>9.9999999999999978E-2</v>
      </c>
    </row>
    <row r="43" spans="2:15" ht="14.4" x14ac:dyDescent="0.3">
      <c r="B43" s="1" t="s">
        <v>6</v>
      </c>
      <c r="L43" s="25"/>
      <c r="M43" s="25">
        <v>9.9999999999999978E-2</v>
      </c>
      <c r="N43" s="25">
        <v>9.9999999999999978E-2</v>
      </c>
    </row>
    <row r="44" spans="2:15" ht="14.4" x14ac:dyDescent="0.3">
      <c r="B44" s="1" t="s">
        <v>7</v>
      </c>
      <c r="M44" s="25"/>
      <c r="N44" s="25">
        <v>9.9999999999999978E-2</v>
      </c>
    </row>
  </sheetData>
  <mergeCells count="2">
    <mergeCell ref="D5:H5"/>
    <mergeCell ref="I5:N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Eddy</dc:creator>
  <cp:lastModifiedBy>Steven Martin</cp:lastModifiedBy>
  <dcterms:created xsi:type="dcterms:W3CDTF">2020-01-17T03:23:49Z</dcterms:created>
  <dcterms:modified xsi:type="dcterms:W3CDTF">2020-01-30T00:12:07Z</dcterms:modified>
</cp:coreProperties>
</file>