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320" windowHeight="10920"/>
  </bookViews>
  <sheets>
    <sheet name="AER Summary" sheetId="13" r:id="rId1"/>
    <sheet name="Comparisons" sheetId="12" r:id="rId2"/>
    <sheet name="Service Description" sheetId="11" r:id="rId3"/>
  </sheets>
  <externalReferences>
    <externalReference r:id="rId4"/>
    <externalReference r:id="rId5"/>
  </externalReferences>
  <definedNames>
    <definedName name="ANNLEAVE">[1]Control!$D$10</definedName>
    <definedName name="AWI">[2]Control!$D$6</definedName>
    <definedName name="AWILY">[2]Control!$D$7</definedName>
    <definedName name="OTHLEAVE">[1]Control!$D$11</definedName>
    <definedName name="WEEKS">[1]Control!$D$9</definedName>
  </definedNames>
  <calcPr calcId="125725"/>
</workbook>
</file>

<file path=xl/calcChain.xml><?xml version="1.0" encoding="utf-8"?>
<calcChain xmlns="http://schemas.openxmlformats.org/spreadsheetml/2006/main">
  <c r="D30" i="13"/>
  <c r="E30" s="1"/>
  <c r="F30" s="1"/>
  <c r="G30" s="1"/>
  <c r="H64" l="1"/>
  <c r="H63"/>
  <c r="H62"/>
  <c r="H65" l="1"/>
  <c r="C31" l="1"/>
  <c r="A11" i="12"/>
  <c r="H44" i="13"/>
  <c r="D29"/>
  <c r="D31" s="1"/>
  <c r="E29" l="1"/>
  <c r="E31" s="1"/>
  <c r="C32"/>
  <c r="C47" l="1"/>
  <c r="C61" s="1"/>
  <c r="C65" s="1"/>
  <c r="H30"/>
  <c r="D32"/>
  <c r="D47" s="1"/>
  <c r="D61" s="1"/>
  <c r="E32"/>
  <c r="E47" s="1"/>
  <c r="F29"/>
  <c r="F31" s="1"/>
  <c r="E61" l="1"/>
  <c r="E65" s="1"/>
  <c r="D65"/>
  <c r="C6"/>
  <c r="B4" i="12" s="1"/>
  <c r="G29" i="13"/>
  <c r="G31" s="1"/>
  <c r="H31" l="1"/>
  <c r="F32"/>
  <c r="F47" s="1"/>
  <c r="F61" s="1"/>
  <c r="F65" s="1"/>
  <c r="H29"/>
  <c r="G32" l="1"/>
  <c r="G47" s="1"/>
  <c r="H32"/>
  <c r="H47" l="1"/>
  <c r="G61"/>
  <c r="G65" s="1"/>
  <c r="B11" i="12"/>
</calcChain>
</file>

<file path=xl/sharedStrings.xml><?xml version="1.0" encoding="utf-8"?>
<sst xmlns="http://schemas.openxmlformats.org/spreadsheetml/2006/main" count="91" uniqueCount="60">
  <si>
    <t>Alternative Control Service Summary</t>
  </si>
  <si>
    <t>Service:</t>
  </si>
  <si>
    <t>Detailed Service Description</t>
  </si>
  <si>
    <t>Total</t>
  </si>
  <si>
    <t>Notes:</t>
  </si>
  <si>
    <t>Workload</t>
  </si>
  <si>
    <t>Unit Prices</t>
  </si>
  <si>
    <t>Average cost per unit</t>
  </si>
  <si>
    <t>FY2015</t>
  </si>
  <si>
    <t>FY2016</t>
  </si>
  <si>
    <t>FY2017</t>
  </si>
  <si>
    <t>FY2018</t>
  </si>
  <si>
    <t>FY2019</t>
  </si>
  <si>
    <t>Projected volumes</t>
  </si>
  <si>
    <t>Indirect Costs</t>
  </si>
  <si>
    <t>Pricing mechanism</t>
  </si>
  <si>
    <t>Current Fee</t>
  </si>
  <si>
    <t>N/A</t>
  </si>
  <si>
    <t>Fee Based</t>
  </si>
  <si>
    <t>NEW</t>
  </si>
  <si>
    <t>Available on "Service Description" sheet.</t>
  </si>
  <si>
    <t>2014-2019 Pricing Methodology for Service (Summary)</t>
  </si>
  <si>
    <t xml:space="preserve">Method 3: Bottom up costs </t>
  </si>
  <si>
    <t>Historical revenue, costs and volumes</t>
  </si>
  <si>
    <t>Historical information not known for this service</t>
  </si>
  <si>
    <t>Forecast revenue, costs and volumes</t>
  </si>
  <si>
    <t>Bottom up estimates applied, assuming a forecast volume of 2,000 pa</t>
  </si>
  <si>
    <t>Projected Costs for FY2014-19 Regulatory Period</t>
  </si>
  <si>
    <t>Costs</t>
  </si>
  <si>
    <t>Direct Costs</t>
  </si>
  <si>
    <t>Estimated Costs</t>
  </si>
  <si>
    <t>Total Costs</t>
  </si>
  <si>
    <t xml:space="preserve">Bottom up costing approach has been used (time and labour) rather than historic costs. </t>
  </si>
  <si>
    <t>Projected Volumes for FY2014-19 Regulatory Period</t>
  </si>
  <si>
    <t>Ave unit price</t>
  </si>
  <si>
    <t>Alternative Control Service - Benchmarking workings</t>
  </si>
  <si>
    <t>No direct comparison with other jurisdictions.</t>
  </si>
  <si>
    <t>Comparisons</t>
  </si>
  <si>
    <t>Comparisons within NSW</t>
  </si>
  <si>
    <t>Ausgrid</t>
  </si>
  <si>
    <t>Endeavour Energy</t>
  </si>
  <si>
    <t>Essential Energy</t>
  </si>
  <si>
    <t>Alternative Control Service - Service Description</t>
  </si>
  <si>
    <r>
      <t>Existing Service Description (2009 - 14) (</t>
    </r>
    <r>
      <rPr>
        <b/>
        <i/>
        <sz val="11"/>
        <color theme="0"/>
        <rFont val="Calibri"/>
        <family val="2"/>
        <scheme val="minor"/>
      </rPr>
      <t>AER Final Decision April 2009)</t>
    </r>
  </si>
  <si>
    <t>NEW FEE (Service provided but no fee currently in place).</t>
  </si>
  <si>
    <t>AER Framework and Approach paper March 2013</t>
  </si>
  <si>
    <t>Attendance at customers' premises to perform a statutory right where access is prevented</t>
  </si>
  <si>
    <t>Detail: Calculated based on 40 mins AHT for a grade 5 metering technician (includes 30 minutes travel time)</t>
  </si>
  <si>
    <t>A follow up attendance at customers’ premises to perform a statutory right where access was prevented or declined by the customer on the initial visit.
This task normally involves a meter technician returning to a customer’s premises to undertake a service for a second time due to customer dissent during previous visits.</t>
  </si>
  <si>
    <t>Attendance at customers’ premises to perform a statutory right where access is prevented.</t>
  </si>
  <si>
    <t>Indirect Cost (CAM) %</t>
  </si>
  <si>
    <t>Proposed Fee (FY15/16)</t>
  </si>
  <si>
    <t>Cost Incorporating Real Escalators</t>
  </si>
  <si>
    <t>Real Escalators by Type</t>
  </si>
  <si>
    <t>% YOY (Compound)</t>
  </si>
  <si>
    <t>Labour EGW</t>
  </si>
  <si>
    <t>Labour Hire</t>
  </si>
  <si>
    <t>Contracted Services</t>
  </si>
  <si>
    <t>Materials</t>
  </si>
  <si>
    <t>Unit Cost</t>
  </si>
</sst>
</file>

<file path=xl/styles.xml><?xml version="1.0" encoding="utf-8"?>
<styleSheet xmlns="http://schemas.openxmlformats.org/spreadsheetml/2006/main">
  <numFmts count="10">
    <numFmt numFmtId="8" formatCode="&quot;$&quot;#,##0.00;[Red]\-&quot;$&quot;#,##0.00"/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-&quot;$&quot;* #,##0_-;\-&quot;$&quot;* #,##0_-;_-&quot;$&quot;* &quot;-&quot;??_-;_-@_-"/>
    <numFmt numFmtId="166" formatCode="_-* #,##0_-;\-* #,##0_-;_-* &quot;-&quot;??_-;_-@_-"/>
    <numFmt numFmtId="167" formatCode="_(&quot;$&quot;* #,##0_);_(&quot;$&quot;* \(#,##0\);_(&quot;$&quot;* &quot;-&quot;??_);_(@_)"/>
    <numFmt numFmtId="168" formatCode="_(* #,##0.00_);_(* \(#,##0.00\);_(* &quot;-&quot;??_);_(@_)"/>
    <numFmt numFmtId="169" formatCode="&quot;$&quot;#,##0.00"/>
    <numFmt numFmtId="170" formatCode="0.0%"/>
    <numFmt numFmtId="171" formatCode="0.00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65A6"/>
      <name val="Calibri"/>
      <family val="2"/>
      <scheme val="minor"/>
    </font>
    <font>
      <sz val="8"/>
      <color theme="0"/>
      <name val="Tahoma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color rgb="FF3F3F76"/>
      <name val="Tahoma"/>
      <family val="2"/>
    </font>
    <font>
      <sz val="11"/>
      <color rgb="FF3F3F76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13294B"/>
        <bgColor indexed="64"/>
      </patternFill>
    </fill>
    <fill>
      <patternFill patternType="solid">
        <fgColor rgb="FF0065A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99"/>
      </patternFill>
    </fill>
    <fill>
      <patternFill patternType="solid">
        <fgColor theme="5"/>
      </patternFill>
    </fill>
    <fill>
      <patternFill patternType="solid">
        <fgColor rgb="FF209AD2"/>
        <bgColor indexed="64"/>
      </patternFill>
    </fill>
  </fills>
  <borders count="15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rgb="FF0070C0"/>
      </top>
      <bottom style="double">
        <color rgb="FF0070C0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10" fillId="5" borderId="9" applyNumberFormat="0" applyAlignment="0" applyProtection="0"/>
    <xf numFmtId="0" fontId="7" fillId="6" borderId="0" applyNumberFormat="0" applyBorder="0" applyAlignment="0" applyProtection="0"/>
    <xf numFmtId="164" fontId="1" fillId="0" borderId="0" applyFont="0" applyFill="0" applyBorder="0" applyAlignment="0" applyProtection="0"/>
  </cellStyleXfs>
  <cellXfs count="85">
    <xf numFmtId="0" fontId="0" fillId="0" borderId="0" xfId="0"/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center"/>
    </xf>
    <xf numFmtId="0" fontId="3" fillId="0" borderId="0" xfId="0" applyFont="1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/>
    <xf numFmtId="0" fontId="2" fillId="3" borderId="1" xfId="0" applyFont="1" applyFill="1" applyBorder="1"/>
    <xf numFmtId="0" fontId="2" fillId="3" borderId="0" xfId="0" applyFont="1" applyFill="1" applyBorder="1"/>
    <xf numFmtId="0" fontId="3" fillId="4" borderId="2" xfId="0" applyFont="1" applyFill="1" applyBorder="1" applyAlignment="1"/>
    <xf numFmtId="0" fontId="3" fillId="4" borderId="3" xfId="0" applyFont="1" applyFill="1" applyBorder="1" applyAlignment="1"/>
    <xf numFmtId="0" fontId="2" fillId="2" borderId="0" xfId="0" applyFont="1" applyFill="1"/>
    <xf numFmtId="0" fontId="4" fillId="2" borderId="0" xfId="0" applyFont="1" applyFill="1"/>
    <xf numFmtId="0" fontId="2" fillId="3" borderId="7" xfId="0" applyFont="1" applyFill="1" applyBorder="1" applyAlignment="1">
      <alignment horizontal="center"/>
    </xf>
    <xf numFmtId="0" fontId="0" fillId="4" borderId="4" xfId="0" applyFill="1" applyBorder="1" applyAlignment="1">
      <alignment horizontal="left" vertical="top" wrapText="1"/>
    </xf>
    <xf numFmtId="0" fontId="0" fillId="4" borderId="0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/>
    </xf>
    <xf numFmtId="0" fontId="4" fillId="0" borderId="0" xfId="0" applyFont="1" applyFill="1"/>
    <xf numFmtId="0" fontId="3" fillId="0" borderId="3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4" fontId="3" fillId="4" borderId="0" xfId="5" applyFont="1" applyFill="1" applyBorder="1" applyAlignment="1">
      <alignment horizontal="left"/>
    </xf>
    <xf numFmtId="164" fontId="2" fillId="6" borderId="0" xfId="8" applyNumberFormat="1" applyFont="1" applyBorder="1" applyAlignment="1">
      <alignment horizontal="left"/>
    </xf>
    <xf numFmtId="0" fontId="4" fillId="6" borderId="0" xfId="8" applyFont="1" applyBorder="1" applyAlignment="1">
      <alignment horizontal="left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Alignment="1">
      <alignment horizontal="left"/>
    </xf>
    <xf numFmtId="0" fontId="0" fillId="0" borderId="4" xfId="0" applyBorder="1" applyAlignment="1"/>
    <xf numFmtId="0" fontId="0" fillId="0" borderId="0" xfId="0" applyAlignment="1"/>
    <xf numFmtId="0" fontId="0" fillId="0" borderId="0" xfId="0" applyFill="1" applyBorder="1" applyAlignment="1">
      <alignment vertical="top"/>
    </xf>
    <xf numFmtId="165" fontId="5" fillId="0" borderId="0" xfId="5" applyNumberFormat="1" applyFont="1"/>
    <xf numFmtId="165" fontId="3" fillId="0" borderId="0" xfId="5" applyNumberFormat="1" applyFont="1"/>
    <xf numFmtId="165" fontId="3" fillId="0" borderId="0" xfId="2" applyNumberFormat="1" applyFont="1"/>
    <xf numFmtId="0" fontId="2" fillId="7" borderId="5" xfId="0" applyFont="1" applyFill="1" applyBorder="1"/>
    <xf numFmtId="165" fontId="2" fillId="7" borderId="6" xfId="5" applyNumberFormat="1" applyFont="1" applyFill="1" applyBorder="1"/>
    <xf numFmtId="165" fontId="0" fillId="0" borderId="0" xfId="0" applyNumberFormat="1"/>
    <xf numFmtId="0" fontId="0" fillId="0" borderId="4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0" fillId="4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6" fontId="6" fillId="0" borderId="0" xfId="4" applyNumberFormat="1" applyFont="1"/>
    <xf numFmtId="166" fontId="3" fillId="0" borderId="0" xfId="4" applyNumberFormat="1" applyFont="1"/>
    <xf numFmtId="164" fontId="6" fillId="0" borderId="0" xfId="5" applyNumberFormat="1" applyFont="1"/>
    <xf numFmtId="0" fontId="2" fillId="3" borderId="6" xfId="0" applyFont="1" applyFill="1" applyBorder="1" applyAlignment="1">
      <alignment horizontal="center" wrapText="1"/>
    </xf>
    <xf numFmtId="0" fontId="0" fillId="0" borderId="8" xfId="0" applyBorder="1" applyAlignment="1">
      <alignment wrapText="1"/>
    </xf>
    <xf numFmtId="8" fontId="0" fillId="0" borderId="8" xfId="0" applyNumberFormat="1" applyBorder="1" applyAlignment="1">
      <alignment horizontal="right"/>
    </xf>
    <xf numFmtId="8" fontId="11" fillId="5" borderId="9" xfId="7" applyNumberFormat="1" applyFont="1" applyAlignment="1">
      <alignment horizontal="right"/>
    </xf>
    <xf numFmtId="0" fontId="2" fillId="3" borderId="0" xfId="0" applyFont="1" applyFill="1" applyBorder="1" applyAlignment="1">
      <alignment horizontal="left"/>
    </xf>
    <xf numFmtId="0" fontId="8" fillId="0" borderId="0" xfId="0" applyFont="1" applyAlignment="1">
      <alignment horizontal="left" indent="15"/>
    </xf>
    <xf numFmtId="0" fontId="13" fillId="0" borderId="0" xfId="0" applyFont="1" applyAlignment="1">
      <alignment horizontal="left" indent="15"/>
    </xf>
    <xf numFmtId="0" fontId="0" fillId="0" borderId="0" xfId="0" applyNumberFormat="1" applyAlignment="1">
      <alignment horizontal="left"/>
    </xf>
    <xf numFmtId="170" fontId="2" fillId="7" borderId="6" xfId="2" applyNumberFormat="1" applyFont="1" applyFill="1" applyBorder="1"/>
    <xf numFmtId="0" fontId="2" fillId="7" borderId="11" xfId="0" applyFont="1" applyFill="1" applyBorder="1"/>
    <xf numFmtId="0" fontId="2" fillId="7" borderId="11" xfId="0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/>
    </xf>
    <xf numFmtId="164" fontId="5" fillId="0" borderId="1" xfId="5" applyNumberFormat="1" applyFont="1" applyFill="1" applyBorder="1"/>
    <xf numFmtId="167" fontId="15" fillId="0" borderId="1" xfId="5" applyNumberFormat="1" applyFont="1" applyFill="1" applyBorder="1"/>
    <xf numFmtId="167" fontId="5" fillId="0" borderId="1" xfId="5" applyNumberFormat="1" applyFont="1" applyFill="1" applyBorder="1"/>
    <xf numFmtId="167" fontId="5" fillId="0" borderId="13" xfId="5" applyNumberFormat="1" applyFont="1" applyFill="1" applyBorder="1"/>
    <xf numFmtId="167" fontId="15" fillId="0" borderId="13" xfId="5" applyNumberFormat="1" applyFont="1" applyFill="1" applyBorder="1"/>
    <xf numFmtId="164" fontId="5" fillId="0" borderId="14" xfId="5" applyNumberFormat="1" applyFont="1" applyFill="1" applyBorder="1"/>
    <xf numFmtId="167" fontId="15" fillId="0" borderId="14" xfId="5" applyNumberFormat="1" applyFont="1" applyFill="1" applyBorder="1"/>
    <xf numFmtId="171" fontId="0" fillId="0" borderId="0" xfId="0" applyNumberFormat="1"/>
    <xf numFmtId="44" fontId="0" fillId="0" borderId="0" xfId="0" applyNumberFormat="1"/>
    <xf numFmtId="0" fontId="3" fillId="0" borderId="7" xfId="0" applyFont="1" applyFill="1" applyBorder="1" applyAlignment="1">
      <alignment horizontal="left"/>
    </xf>
    <xf numFmtId="0" fontId="0" fillId="0" borderId="0" xfId="0" applyFill="1" applyAlignment="1"/>
    <xf numFmtId="169" fontId="3" fillId="0" borderId="7" xfId="5" applyNumberFormat="1" applyFont="1" applyFill="1" applyBorder="1" applyAlignment="1">
      <alignment horizontal="left"/>
    </xf>
    <xf numFmtId="169" fontId="4" fillId="0" borderId="0" xfId="8" applyNumberFormat="1" applyFont="1" applyFill="1" applyBorder="1" applyAlignment="1">
      <alignment horizontal="left"/>
    </xf>
    <xf numFmtId="0" fontId="4" fillId="0" borderId="0" xfId="8" applyFont="1" applyFill="1" applyAlignment="1"/>
    <xf numFmtId="0" fontId="0" fillId="4" borderId="10" xfId="0" applyFill="1" applyBorder="1" applyAlignment="1">
      <alignment horizontal="left"/>
    </xf>
    <xf numFmtId="165" fontId="6" fillId="0" borderId="0" xfId="1" applyNumberFormat="1" applyFont="1" applyAlignment="1">
      <alignment horizontal="center"/>
    </xf>
    <xf numFmtId="0" fontId="0" fillId="4" borderId="0" xfId="0" applyFill="1" applyAlignment="1">
      <alignment horizontal="left"/>
    </xf>
    <xf numFmtId="0" fontId="0" fillId="4" borderId="4" xfId="0" applyFill="1" applyBorder="1" applyAlignment="1">
      <alignment horizontal="left" vertical="top" wrapText="1"/>
    </xf>
    <xf numFmtId="0" fontId="0" fillId="4" borderId="0" xfId="0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169" fontId="4" fillId="6" borderId="0" xfId="8" applyNumberFormat="1" applyFont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14" fillId="4" borderId="4" xfId="0" applyFont="1" applyFill="1" applyBorder="1" applyAlignment="1">
      <alignment horizontal="left" vertical="top" wrapText="1"/>
    </xf>
    <xf numFmtId="0" fontId="14" fillId="4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0" fillId="4" borderId="0" xfId="0" applyFill="1" applyAlignment="1">
      <alignment horizontal="left" vertical="top" wrapText="1"/>
    </xf>
  </cellXfs>
  <cellStyles count="10">
    <cellStyle name="Accent2" xfId="8" builtinId="33"/>
    <cellStyle name="Comma 2" xfId="4"/>
    <cellStyle name="Currency" xfId="1" builtinId="4"/>
    <cellStyle name="Currency 2" xfId="5"/>
    <cellStyle name="Currency 3" xfId="3"/>
    <cellStyle name="Currency 4" xfId="9"/>
    <cellStyle name="Input" xfId="7" builtinId="20"/>
    <cellStyle name="Normal" xfId="0" builtinId="0"/>
    <cellStyle name="Normal 2" xfId="6"/>
    <cellStyle name="Percent" xfId="2" builtinId="5"/>
  </cellStyles>
  <dxfs count="0"/>
  <tableStyles count="0" defaultTableStyle="TableStyleMedium9" defaultPivotStyle="PivotStyleLight16"/>
  <colors>
    <mruColors>
      <color rgb="FF0065A6"/>
      <color rgb="FF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gets\BUD1213\Labour%20Budget%20Templates\Metering%20Provisioning%20UPDATED%20FOR%20AMR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gets\BUD1213\Labour%20Budget%20Templates\Network%20Revenue%20&amp;%20Services%20v3%20updated%20(new%20oncost%20rates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rol"/>
      <sheetName val="Summary"/>
      <sheetName val="Head Count"/>
      <sheetName val="Category Split"/>
      <sheetName val="Cost Split"/>
      <sheetName val="4611"/>
      <sheetName val="4611 LH"/>
      <sheetName val="4613"/>
      <sheetName val="4613 LH"/>
      <sheetName val="PAY POINTS"/>
      <sheetName val="Sheet2"/>
      <sheetName val="4613 (working)"/>
      <sheetName val="4611 (working)"/>
      <sheetName val="erin version 4613"/>
      <sheetName val="erin version 4611"/>
    </sheetNames>
    <sheetDataSet>
      <sheetData sheetId="0">
        <row r="9">
          <cell r="D9">
            <v>52.142857142857146</v>
          </cell>
        </row>
        <row r="10">
          <cell r="D10">
            <v>4</v>
          </cell>
        </row>
        <row r="11">
          <cell r="D11">
            <v>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ntrol"/>
      <sheetName val="FY2012 Labour Budget"/>
      <sheetName val="Summary"/>
      <sheetName val="Head Count"/>
      <sheetName val="Category Split"/>
      <sheetName val="Cost Split"/>
      <sheetName val="4520"/>
      <sheetName val="4520 LH"/>
      <sheetName val="4521"/>
      <sheetName val="4521 LH"/>
      <sheetName val="4909"/>
      <sheetName val="4909 LH"/>
      <sheetName val="Sheet1"/>
    </sheetNames>
    <sheetDataSet>
      <sheetData sheetId="0">
        <row r="6">
          <cell r="D6">
            <v>4.0399999999999991E-2</v>
          </cell>
        </row>
        <row r="7">
          <cell r="D7">
            <v>0.02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AD66"/>
  <sheetViews>
    <sheetView tabSelected="1" topLeftCell="A40" workbookViewId="0">
      <selection activeCell="C51" sqref="C51:G54"/>
    </sheetView>
  </sheetViews>
  <sheetFormatPr defaultRowHeight="15"/>
  <cols>
    <col min="1" max="1" width="2.42578125" style="6" customWidth="1"/>
    <col min="2" max="2" width="39.42578125" style="6" customWidth="1"/>
    <col min="3" max="7" width="13.140625" style="6" customWidth="1"/>
    <col min="8" max="8" width="15.28515625" style="6" bestFit="1" customWidth="1"/>
    <col min="9" max="9" width="9.5703125" style="6" bestFit="1" customWidth="1"/>
    <col min="10" max="10" width="11.5703125" style="6" bestFit="1" customWidth="1"/>
    <col min="11" max="15" width="9.140625" style="6"/>
    <col min="16" max="16" width="5.28515625" style="6" customWidth="1"/>
    <col min="17" max="17" width="2.42578125" style="6" customWidth="1"/>
    <col min="18" max="16384" width="9.140625" style="6"/>
  </cols>
  <sheetData>
    <row r="2" spans="2:30">
      <c r="B2" s="11" t="s">
        <v>0</v>
      </c>
      <c r="C2" s="12"/>
      <c r="D2" s="12"/>
      <c r="E2" s="12"/>
      <c r="F2" s="12"/>
      <c r="G2" s="12"/>
      <c r="H2" s="12"/>
      <c r="I2" s="17"/>
      <c r="J2" s="17"/>
      <c r="K2" s="17"/>
      <c r="L2" s="17"/>
      <c r="M2" s="17"/>
      <c r="N2" s="17"/>
      <c r="O2" s="17"/>
      <c r="P2" s="17"/>
    </row>
    <row r="3" spans="2:30">
      <c r="B3" s="7" t="s">
        <v>1</v>
      </c>
      <c r="C3" s="74" t="s">
        <v>46</v>
      </c>
      <c r="D3" s="75"/>
      <c r="E3" s="75"/>
      <c r="F3" s="75"/>
      <c r="G3" s="75"/>
      <c r="H3" s="75"/>
      <c r="I3" s="18"/>
      <c r="J3" s="18"/>
      <c r="K3" s="18"/>
      <c r="L3" s="18"/>
      <c r="M3" s="18"/>
      <c r="N3" s="18"/>
      <c r="O3" s="18"/>
      <c r="P3" s="18"/>
    </row>
    <row r="4" spans="2:30">
      <c r="B4" s="7" t="s">
        <v>15</v>
      </c>
      <c r="C4" s="19" t="s">
        <v>18</v>
      </c>
      <c r="D4" s="19"/>
      <c r="E4" s="19"/>
      <c r="F4" s="19"/>
      <c r="G4" s="19"/>
      <c r="H4" s="19"/>
      <c r="I4" s="20"/>
      <c r="J4" s="20"/>
      <c r="K4" s="20"/>
      <c r="L4" s="20"/>
      <c r="M4" s="20"/>
      <c r="N4" s="20"/>
      <c r="O4" s="20"/>
      <c r="P4" s="20"/>
    </row>
    <row r="5" spans="2:30">
      <c r="B5" s="7" t="s">
        <v>16</v>
      </c>
      <c r="C5" s="21" t="s">
        <v>19</v>
      </c>
      <c r="D5" s="19"/>
      <c r="E5" s="19"/>
      <c r="F5" s="19"/>
      <c r="G5" s="19"/>
      <c r="H5" s="19"/>
      <c r="I5" s="20"/>
      <c r="J5" s="20"/>
      <c r="K5" s="20"/>
      <c r="L5" s="20"/>
      <c r="M5" s="20"/>
      <c r="N5" s="20"/>
      <c r="O5" s="20"/>
      <c r="P5" s="20"/>
      <c r="S5" s="4"/>
      <c r="T5" s="4"/>
      <c r="U5" s="4"/>
      <c r="V5" s="4"/>
      <c r="W5" s="4"/>
      <c r="X5" s="4"/>
      <c r="Y5" s="4"/>
    </row>
    <row r="6" spans="2:30">
      <c r="B6" s="8" t="s">
        <v>51</v>
      </c>
      <c r="C6" s="22">
        <f>D47</f>
        <v>76.524030339648164</v>
      </c>
      <c r="D6" s="23"/>
      <c r="E6" s="19"/>
      <c r="F6" s="19"/>
      <c r="G6" s="19"/>
      <c r="H6" s="19"/>
      <c r="I6" s="20"/>
      <c r="J6" s="20"/>
      <c r="K6" s="20"/>
      <c r="L6" s="20"/>
      <c r="M6" s="20"/>
      <c r="N6" s="20"/>
      <c r="O6" s="20"/>
      <c r="P6" s="20"/>
      <c r="S6" s="4"/>
      <c r="T6" s="4"/>
      <c r="U6" s="4"/>
      <c r="V6" s="4"/>
      <c r="W6" s="4"/>
      <c r="X6" s="4"/>
      <c r="Y6" s="4"/>
    </row>
    <row r="7" spans="2:30">
      <c r="S7" s="4"/>
      <c r="T7" s="4"/>
      <c r="U7" s="4"/>
      <c r="V7" s="4"/>
      <c r="W7" s="4"/>
      <c r="X7" s="4"/>
      <c r="Y7" s="4"/>
    </row>
    <row r="8" spans="2:30">
      <c r="B8" s="11" t="s">
        <v>2</v>
      </c>
      <c r="C8" s="12"/>
      <c r="D8" s="12"/>
      <c r="E8" s="12"/>
      <c r="F8" s="12"/>
      <c r="G8" s="12"/>
      <c r="H8" s="12"/>
      <c r="I8" s="17"/>
      <c r="J8" s="17"/>
      <c r="K8" s="17"/>
      <c r="L8" s="17"/>
      <c r="M8" s="17"/>
      <c r="N8" s="17"/>
      <c r="O8" s="17"/>
      <c r="P8" s="17"/>
      <c r="S8" s="4"/>
      <c r="T8" s="4"/>
      <c r="U8" s="64"/>
      <c r="V8" s="65"/>
      <c r="W8" s="4"/>
      <c r="X8" s="4"/>
      <c r="Y8" s="4"/>
    </row>
    <row r="9" spans="2:30">
      <c r="B9" s="14" t="s">
        <v>20</v>
      </c>
      <c r="C9" s="14"/>
      <c r="D9" s="14"/>
      <c r="E9" s="14"/>
      <c r="F9" s="14"/>
      <c r="G9" s="14"/>
      <c r="H9" s="14"/>
      <c r="I9" s="24"/>
      <c r="J9" s="24"/>
      <c r="K9" s="24"/>
      <c r="L9" s="24"/>
      <c r="M9" s="24"/>
      <c r="N9" s="24"/>
      <c r="O9" s="24"/>
      <c r="P9" s="24"/>
      <c r="S9" s="4"/>
      <c r="T9" s="4"/>
      <c r="U9" s="66"/>
      <c r="V9" s="65"/>
      <c r="W9" s="4"/>
      <c r="X9" s="4"/>
      <c r="Y9" s="4"/>
    </row>
    <row r="10" spans="2:30">
      <c r="B10" s="15"/>
      <c r="C10" s="15"/>
      <c r="D10" s="15"/>
      <c r="E10" s="15"/>
      <c r="F10" s="15"/>
      <c r="G10" s="15"/>
      <c r="H10" s="15"/>
      <c r="I10" s="25"/>
      <c r="J10" s="25"/>
      <c r="K10" s="25"/>
      <c r="L10" s="25"/>
      <c r="M10" s="25"/>
      <c r="N10" s="25"/>
      <c r="O10" s="25"/>
      <c r="P10" s="25"/>
      <c r="S10" s="4"/>
      <c r="T10" s="4"/>
      <c r="U10" s="67"/>
      <c r="V10" s="68"/>
      <c r="W10" s="4"/>
      <c r="X10" s="4"/>
      <c r="Y10" s="4"/>
    </row>
    <row r="11" spans="2:30">
      <c r="T11" s="4"/>
    </row>
    <row r="12" spans="2:30">
      <c r="B12" s="11" t="s">
        <v>21</v>
      </c>
      <c r="C12" s="12"/>
      <c r="D12" s="12"/>
      <c r="E12" s="12"/>
      <c r="F12" s="12"/>
      <c r="G12" s="12"/>
      <c r="H12" s="12"/>
      <c r="I12" s="17"/>
      <c r="J12" s="17"/>
      <c r="K12" s="17"/>
      <c r="L12" s="17"/>
      <c r="M12" s="17"/>
      <c r="N12" s="17"/>
      <c r="O12" s="17"/>
      <c r="P12" s="17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</row>
    <row r="13" spans="2:30" ht="17.25" customHeight="1">
      <c r="B13" s="69" t="s">
        <v>22</v>
      </c>
      <c r="C13" s="69"/>
      <c r="D13" s="69"/>
      <c r="E13" s="69"/>
      <c r="F13" s="69"/>
      <c r="G13" s="69"/>
      <c r="H13" s="69"/>
      <c r="I13" s="26"/>
      <c r="J13" s="26"/>
      <c r="K13" s="26"/>
      <c r="L13" s="26"/>
      <c r="M13" s="26"/>
      <c r="N13" s="26"/>
      <c r="O13" s="26"/>
      <c r="P13" s="26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</row>
    <row r="14" spans="2:30" ht="15" customHeight="1">
      <c r="B14" s="72" t="s">
        <v>47</v>
      </c>
      <c r="C14" s="72"/>
      <c r="D14" s="72"/>
      <c r="E14" s="72"/>
      <c r="F14" s="72"/>
      <c r="G14" s="72"/>
      <c r="H14" s="72"/>
      <c r="I14" s="27"/>
      <c r="J14" s="27"/>
      <c r="K14" s="27"/>
      <c r="L14" s="27"/>
      <c r="M14" s="27"/>
      <c r="N14" s="27"/>
      <c r="O14" s="27"/>
      <c r="P14" s="27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</row>
    <row r="15" spans="2:30">
      <c r="B15" s="73"/>
      <c r="C15" s="73"/>
      <c r="D15" s="73"/>
      <c r="E15" s="73"/>
      <c r="F15" s="73"/>
      <c r="G15" s="73"/>
      <c r="H15" s="73"/>
      <c r="I15" s="28"/>
      <c r="J15" s="28"/>
      <c r="K15" s="28"/>
      <c r="L15" s="28"/>
      <c r="M15" s="28"/>
      <c r="N15" s="28"/>
      <c r="O15" s="28"/>
      <c r="P15" s="28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</row>
    <row r="16" spans="2:30">
      <c r="B16" s="73"/>
      <c r="C16" s="73"/>
      <c r="D16" s="73"/>
      <c r="E16" s="73"/>
      <c r="F16" s="73"/>
      <c r="G16" s="73"/>
      <c r="H16" s="73"/>
      <c r="I16" s="28"/>
      <c r="J16" s="28"/>
      <c r="K16" s="28"/>
      <c r="L16" s="28"/>
      <c r="M16" s="28"/>
      <c r="N16" s="28"/>
      <c r="O16" s="28"/>
      <c r="P16" s="28"/>
      <c r="R16" s="4"/>
      <c r="S16" s="29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</row>
    <row r="17" spans="2:30">
      <c r="B17" s="73"/>
      <c r="C17" s="73"/>
      <c r="D17" s="73"/>
      <c r="E17" s="73"/>
      <c r="F17" s="73"/>
      <c r="G17" s="73"/>
      <c r="H17" s="73"/>
      <c r="I17" s="28"/>
      <c r="J17" s="28"/>
      <c r="K17" s="28"/>
      <c r="L17" s="28"/>
      <c r="M17" s="28"/>
      <c r="N17" s="28"/>
      <c r="O17" s="28"/>
      <c r="P17" s="28"/>
      <c r="R17" s="4"/>
      <c r="S17" s="29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</row>
    <row r="18" spans="2:30">
      <c r="B18" s="73"/>
      <c r="C18" s="73"/>
      <c r="D18" s="73"/>
      <c r="E18" s="73"/>
      <c r="F18" s="73"/>
      <c r="G18" s="73"/>
      <c r="H18" s="73"/>
      <c r="I18" s="28"/>
      <c r="J18" s="28"/>
      <c r="K18" s="28"/>
      <c r="L18" s="28"/>
      <c r="M18" s="28"/>
      <c r="N18" s="28"/>
      <c r="O18" s="28"/>
      <c r="P18" s="28"/>
      <c r="R18" s="4"/>
      <c r="S18" s="29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</row>
    <row r="19" spans="2:30">
      <c r="B19" s="73"/>
      <c r="C19" s="73"/>
      <c r="D19" s="73"/>
      <c r="E19" s="73"/>
      <c r="F19" s="73"/>
      <c r="G19" s="73"/>
      <c r="H19" s="73"/>
      <c r="I19" s="28"/>
      <c r="J19" s="28"/>
      <c r="K19" s="28"/>
      <c r="L19" s="28"/>
      <c r="M19" s="28"/>
      <c r="N19" s="28"/>
      <c r="O19" s="28"/>
      <c r="P19" s="28"/>
      <c r="R19" s="4"/>
      <c r="S19" s="29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</row>
    <row r="20" spans="2:30">
      <c r="J20" s="28"/>
      <c r="K20" s="28"/>
      <c r="L20" s="28"/>
      <c r="M20" s="28"/>
      <c r="N20" s="28"/>
      <c r="O20" s="28"/>
      <c r="P20" s="28"/>
      <c r="R20" s="4"/>
      <c r="S20" s="29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</row>
    <row r="21" spans="2:30">
      <c r="B21" s="1" t="s">
        <v>4</v>
      </c>
      <c r="J21" s="28"/>
      <c r="K21" s="28"/>
      <c r="L21" s="28"/>
      <c r="M21" s="28"/>
      <c r="N21" s="28"/>
      <c r="O21" s="28"/>
      <c r="P21" s="28"/>
      <c r="R21" s="4"/>
      <c r="S21" s="29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</row>
    <row r="22" spans="2:30">
      <c r="B22" s="11" t="s">
        <v>23</v>
      </c>
      <c r="C22" s="71" t="s">
        <v>24</v>
      </c>
      <c r="D22" s="71"/>
      <c r="E22" s="71"/>
      <c r="F22" s="71"/>
      <c r="G22" s="71"/>
      <c r="H22" s="71"/>
      <c r="I22" s="26"/>
      <c r="J22" s="28"/>
      <c r="K22" s="28"/>
      <c r="L22" s="28"/>
      <c r="M22" s="28"/>
      <c r="N22" s="28"/>
      <c r="O22" s="28"/>
      <c r="P22" s="28"/>
      <c r="R22" s="4"/>
      <c r="S22" s="29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</row>
    <row r="23" spans="2:30">
      <c r="B23" s="11" t="s">
        <v>25</v>
      </c>
      <c r="C23" s="71" t="s">
        <v>26</v>
      </c>
      <c r="D23" s="71"/>
      <c r="E23" s="71"/>
      <c r="F23" s="71"/>
      <c r="G23" s="71"/>
      <c r="H23" s="71"/>
      <c r="I23" s="26"/>
      <c r="J23" s="28"/>
      <c r="K23" s="28"/>
      <c r="L23" s="28"/>
      <c r="M23" s="28"/>
      <c r="N23" s="28"/>
      <c r="O23" s="28"/>
      <c r="P23" s="28"/>
      <c r="R23" s="4"/>
      <c r="S23" s="29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</row>
    <row r="24" spans="2:30">
      <c r="J24" s="28"/>
      <c r="K24" s="28"/>
      <c r="L24" s="28"/>
      <c r="M24" s="28"/>
      <c r="N24" s="28"/>
      <c r="O24" s="28"/>
      <c r="P24" s="28"/>
      <c r="R24" s="4"/>
      <c r="S24" s="29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2:30">
      <c r="J25" s="28"/>
      <c r="K25" s="28"/>
      <c r="L25" s="28"/>
      <c r="M25" s="28"/>
      <c r="N25" s="28"/>
      <c r="O25" s="28"/>
      <c r="P25" s="28"/>
      <c r="R25" s="4"/>
      <c r="S25" s="29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 spans="2:30">
      <c r="B26" s="11" t="s">
        <v>27</v>
      </c>
      <c r="C26" s="12"/>
      <c r="D26" s="12"/>
      <c r="E26" s="12"/>
      <c r="F26" s="12"/>
      <c r="G26" s="12"/>
      <c r="H26" s="12"/>
      <c r="I26" s="17"/>
      <c r="J26" s="28"/>
      <c r="K26" s="28"/>
      <c r="L26" s="28"/>
      <c r="M26" s="28"/>
      <c r="N26" s="28"/>
      <c r="O26" s="28"/>
      <c r="P26" s="28"/>
      <c r="R26" s="4"/>
      <c r="S26" s="29"/>
      <c r="T26" s="4"/>
      <c r="U26" s="4"/>
      <c r="V26" s="4"/>
      <c r="W26" s="4"/>
      <c r="X26" s="4"/>
    </row>
    <row r="27" spans="2:30">
      <c r="J27" s="28"/>
      <c r="K27" s="28"/>
      <c r="L27" s="28"/>
      <c r="M27" s="28"/>
      <c r="N27" s="28"/>
      <c r="O27" s="28"/>
      <c r="P27" s="28"/>
      <c r="R27" s="4"/>
      <c r="S27" s="29"/>
      <c r="T27" s="4"/>
      <c r="U27" s="4"/>
      <c r="V27" s="4"/>
      <c r="W27" s="4"/>
      <c r="X27" s="4"/>
    </row>
    <row r="28" spans="2:30">
      <c r="B28" s="1" t="s">
        <v>28</v>
      </c>
      <c r="C28" s="2" t="s">
        <v>8</v>
      </c>
      <c r="D28" s="2" t="s">
        <v>9</v>
      </c>
      <c r="E28" s="2" t="s">
        <v>10</v>
      </c>
      <c r="F28" s="2" t="s">
        <v>11</v>
      </c>
      <c r="G28" s="2" t="s">
        <v>12</v>
      </c>
      <c r="H28" s="13" t="s">
        <v>3</v>
      </c>
    </row>
    <row r="29" spans="2:30">
      <c r="B29" s="6" t="s">
        <v>29</v>
      </c>
      <c r="C29" s="30">
        <v>0</v>
      </c>
      <c r="D29" s="30">
        <f>C29*1.025</f>
        <v>0</v>
      </c>
      <c r="E29" s="30">
        <f t="shared" ref="E29:G30" si="0">D29*1.025</f>
        <v>0</v>
      </c>
      <c r="F29" s="30">
        <f t="shared" si="0"/>
        <v>0</v>
      </c>
      <c r="G29" s="30">
        <f t="shared" si="0"/>
        <v>0</v>
      </c>
      <c r="H29" s="31">
        <f>SUM(C29:G29)</f>
        <v>0</v>
      </c>
    </row>
    <row r="30" spans="2:30">
      <c r="B30" s="6" t="s">
        <v>30</v>
      </c>
      <c r="C30" s="30">
        <v>35997.919357987681</v>
      </c>
      <c r="D30" s="30">
        <f>C30*1.025</f>
        <v>36897.867341937366</v>
      </c>
      <c r="E30" s="30">
        <f t="shared" si="0"/>
        <v>37820.314025485794</v>
      </c>
      <c r="F30" s="30">
        <f t="shared" si="0"/>
        <v>38765.821876122936</v>
      </c>
      <c r="G30" s="30">
        <f t="shared" si="0"/>
        <v>39734.967423026006</v>
      </c>
      <c r="H30" s="31">
        <f>SUM(C30:G30)</f>
        <v>189216.89002455981</v>
      </c>
      <c r="J30" s="63"/>
    </row>
    <row r="31" spans="2:30">
      <c r="B31" s="6" t="s">
        <v>14</v>
      </c>
      <c r="C31" s="30">
        <f>(C29+C30)*C33</f>
        <v>1330.8759296455783</v>
      </c>
      <c r="D31" s="30">
        <f>(D29+D30)*D33</f>
        <v>1364.1478278867173</v>
      </c>
      <c r="E31" s="30">
        <f t="shared" ref="E31:G31" si="1">(E29+E30)*E33</f>
        <v>1398.251523583885</v>
      </c>
      <c r="F31" s="30">
        <f t="shared" si="1"/>
        <v>1433.2078116734822</v>
      </c>
      <c r="G31" s="30">
        <f t="shared" si="1"/>
        <v>1469.038006965319</v>
      </c>
      <c r="H31" s="32">
        <f>SUM(C31:G31)</f>
        <v>6995.5210997549821</v>
      </c>
      <c r="J31" s="63"/>
    </row>
    <row r="32" spans="2:30">
      <c r="B32" s="33" t="s">
        <v>31</v>
      </c>
      <c r="C32" s="34">
        <f>SUM(C29:C31)</f>
        <v>37328.795287633257</v>
      </c>
      <c r="D32" s="34">
        <f t="shared" ref="D32:H32" si="2">SUM(D29:D31)</f>
        <v>38262.015169824081</v>
      </c>
      <c r="E32" s="34">
        <f t="shared" si="2"/>
        <v>39218.565549069681</v>
      </c>
      <c r="F32" s="34">
        <f t="shared" si="2"/>
        <v>40199.029687796421</v>
      </c>
      <c r="G32" s="34">
        <f t="shared" si="2"/>
        <v>41204.005429991324</v>
      </c>
      <c r="H32" s="34">
        <f t="shared" si="2"/>
        <v>196212.41112431479</v>
      </c>
    </row>
    <row r="33" spans="2:16">
      <c r="B33" s="33" t="s">
        <v>50</v>
      </c>
      <c r="C33" s="51">
        <v>3.6970912579986831E-2</v>
      </c>
      <c r="D33" s="51">
        <v>3.6970912579986831E-2</v>
      </c>
      <c r="E33" s="51">
        <v>3.6970912579986831E-2</v>
      </c>
      <c r="F33" s="51">
        <v>3.6970912579986831E-2</v>
      </c>
      <c r="G33" s="51">
        <v>3.6970912579986831E-2</v>
      </c>
    </row>
    <row r="34" spans="2:16">
      <c r="C34" s="35"/>
      <c r="D34" s="35"/>
      <c r="E34" s="35"/>
      <c r="F34" s="35"/>
      <c r="G34" s="35"/>
    </row>
    <row r="35" spans="2:16">
      <c r="B35" s="1" t="s">
        <v>4</v>
      </c>
    </row>
    <row r="36" spans="2:16">
      <c r="B36" s="16" t="s">
        <v>32</v>
      </c>
      <c r="C36" s="16"/>
      <c r="D36" s="16"/>
      <c r="E36" s="16"/>
      <c r="F36" s="16"/>
      <c r="G36" s="16"/>
      <c r="H36" s="16"/>
      <c r="I36" s="36"/>
      <c r="J36" s="36"/>
      <c r="K36" s="36"/>
      <c r="L36" s="36"/>
      <c r="M36" s="36"/>
      <c r="N36" s="36"/>
      <c r="O36" s="36"/>
      <c r="P36" s="36"/>
    </row>
    <row r="37" spans="2:16">
      <c r="B37" s="37"/>
      <c r="C37" s="38"/>
      <c r="D37" s="38"/>
      <c r="E37" s="38"/>
      <c r="F37" s="38"/>
      <c r="G37" s="38"/>
      <c r="H37" s="38"/>
      <c r="I37" s="39"/>
      <c r="J37" s="39"/>
      <c r="K37" s="39"/>
      <c r="L37" s="39"/>
      <c r="M37" s="39"/>
      <c r="N37" s="39"/>
      <c r="O37" s="39"/>
      <c r="P37" s="39"/>
    </row>
    <row r="38" spans="2:16">
      <c r="B38" s="38"/>
      <c r="C38" s="38"/>
      <c r="D38" s="38"/>
      <c r="E38" s="38"/>
      <c r="F38" s="38"/>
      <c r="G38" s="38"/>
      <c r="H38" s="38"/>
      <c r="I38" s="39"/>
      <c r="J38" s="39"/>
      <c r="K38" s="39"/>
      <c r="L38" s="39"/>
      <c r="M38" s="39"/>
      <c r="N38" s="39"/>
      <c r="O38" s="39"/>
      <c r="P38" s="39"/>
    </row>
    <row r="41" spans="2:16">
      <c r="B41" s="11" t="s">
        <v>33</v>
      </c>
      <c r="C41" s="12"/>
      <c r="D41" s="12"/>
      <c r="E41" s="12"/>
      <c r="F41" s="12"/>
      <c r="G41" s="12"/>
      <c r="H41" s="12"/>
      <c r="I41" s="17"/>
      <c r="J41" s="17"/>
      <c r="K41" s="17"/>
      <c r="L41" s="17"/>
      <c r="M41" s="17"/>
      <c r="N41" s="17"/>
      <c r="O41" s="17"/>
      <c r="P41" s="17"/>
    </row>
    <row r="42" spans="2:16">
      <c r="B42" s="3"/>
    </row>
    <row r="43" spans="2:16">
      <c r="B43" s="1" t="s">
        <v>5</v>
      </c>
      <c r="C43" s="2" t="s">
        <v>8</v>
      </c>
      <c r="D43" s="2" t="s">
        <v>9</v>
      </c>
      <c r="E43" s="2" t="s">
        <v>10</v>
      </c>
      <c r="F43" s="2" t="s">
        <v>11</v>
      </c>
      <c r="G43" s="2" t="s">
        <v>12</v>
      </c>
      <c r="H43" s="13" t="s">
        <v>3</v>
      </c>
    </row>
    <row r="44" spans="2:16">
      <c r="B44" s="6" t="s">
        <v>13</v>
      </c>
      <c r="C44" s="40">
        <v>500</v>
      </c>
      <c r="D44" s="40">
        <v>500</v>
      </c>
      <c r="E44" s="40">
        <v>500</v>
      </c>
      <c r="F44" s="40">
        <v>500</v>
      </c>
      <c r="G44" s="40">
        <v>500</v>
      </c>
      <c r="H44" s="41">
        <f>SUM(C44:G44)</f>
        <v>2500</v>
      </c>
    </row>
    <row r="46" spans="2:16">
      <c r="B46" s="1" t="s">
        <v>6</v>
      </c>
      <c r="C46" s="2" t="s">
        <v>8</v>
      </c>
      <c r="D46" s="2" t="s">
        <v>9</v>
      </c>
      <c r="E46" s="2" t="s">
        <v>10</v>
      </c>
      <c r="F46" s="2" t="s">
        <v>11</v>
      </c>
      <c r="G46" s="2" t="s">
        <v>12</v>
      </c>
      <c r="H46" s="13" t="s">
        <v>34</v>
      </c>
    </row>
    <row r="47" spans="2:16">
      <c r="B47" s="6" t="s">
        <v>7</v>
      </c>
      <c r="C47" s="42">
        <f>C32/C44</f>
        <v>74.657590575266511</v>
      </c>
      <c r="D47" s="42">
        <f>D32/D44</f>
        <v>76.524030339648164</v>
      </c>
      <c r="E47" s="42">
        <f t="shared" ref="E47:G47" si="3">E32/E44</f>
        <v>78.437131098139361</v>
      </c>
      <c r="F47" s="42">
        <f t="shared" si="3"/>
        <v>80.398059375592837</v>
      </c>
      <c r="G47" s="42">
        <f t="shared" si="3"/>
        <v>82.408010859982653</v>
      </c>
      <c r="H47" s="42">
        <f>AVERAGE(C47:G47)</f>
        <v>78.484964449725908</v>
      </c>
      <c r="I47" s="42"/>
    </row>
    <row r="48" spans="2:16">
      <c r="C48" s="42"/>
      <c r="D48" s="42"/>
      <c r="E48" s="42"/>
      <c r="F48" s="42"/>
      <c r="G48" s="42"/>
      <c r="H48" s="42"/>
      <c r="I48" s="42"/>
    </row>
    <row r="49" spans="2:10">
      <c r="B49" s="52" t="s">
        <v>53</v>
      </c>
      <c r="C49" s="53" t="s">
        <v>8</v>
      </c>
      <c r="D49" s="53" t="s">
        <v>9</v>
      </c>
      <c r="E49" s="53" t="s">
        <v>10</v>
      </c>
      <c r="F49" s="53" t="s">
        <v>11</v>
      </c>
      <c r="G49" s="53" t="s">
        <v>12</v>
      </c>
      <c r="H49" s="54"/>
    </row>
    <row r="50" spans="2:10" s="4" customFormat="1">
      <c r="B50" s="6" t="s">
        <v>54</v>
      </c>
      <c r="C50" s="6"/>
      <c r="D50" s="6"/>
      <c r="E50" s="6"/>
      <c r="F50" s="6"/>
      <c r="G50" s="6"/>
      <c r="H50" s="6"/>
      <c r="I50" s="6"/>
    </row>
    <row r="51" spans="2:10" s="4" customFormat="1">
      <c r="B51" s="6" t="s">
        <v>55</v>
      </c>
      <c r="C51" s="62">
        <v>1.0088999999999999</v>
      </c>
      <c r="D51" s="62">
        <v>1.0176774299999998</v>
      </c>
      <c r="E51" s="62">
        <v>1.0319249140199998</v>
      </c>
      <c r="F51" s="62">
        <v>1.0486420976271238</v>
      </c>
      <c r="G51" s="62">
        <v>1.0637425438329544</v>
      </c>
      <c r="H51" s="6"/>
      <c r="I51" s="6"/>
    </row>
    <row r="52" spans="2:10" s="4" customFormat="1">
      <c r="B52" s="6" t="s">
        <v>56</v>
      </c>
      <c r="C52" s="62">
        <v>1.0068089696657949</v>
      </c>
      <c r="D52" s="62">
        <v>1.0201853463488124</v>
      </c>
      <c r="E52" s="62">
        <v>1.0331468206955503</v>
      </c>
      <c r="F52" s="62">
        <v>1.045194706841702</v>
      </c>
      <c r="G52" s="62">
        <v>1.0577832377708929</v>
      </c>
      <c r="H52" s="6"/>
      <c r="I52" s="6"/>
    </row>
    <row r="53" spans="2:10">
      <c r="B53" s="6" t="s">
        <v>57</v>
      </c>
      <c r="C53" s="62">
        <v>1.0068089696657949</v>
      </c>
      <c r="D53" s="62">
        <v>1.0201853463488124</v>
      </c>
      <c r="E53" s="62">
        <v>1.0331468206955503</v>
      </c>
      <c r="F53" s="62">
        <v>1.045194706841702</v>
      </c>
      <c r="G53" s="62">
        <v>1.0577832377708929</v>
      </c>
    </row>
    <row r="54" spans="2:10">
      <c r="B54" s="6" t="s">
        <v>58</v>
      </c>
      <c r="C54" s="62">
        <v>1</v>
      </c>
      <c r="D54" s="62">
        <v>1</v>
      </c>
      <c r="E54" s="62">
        <v>1</v>
      </c>
      <c r="F54" s="62">
        <v>1</v>
      </c>
      <c r="G54" s="62">
        <v>1</v>
      </c>
    </row>
    <row r="55" spans="2:10">
      <c r="C55" s="62"/>
      <c r="D55" s="62"/>
      <c r="E55" s="62"/>
      <c r="F55" s="62"/>
      <c r="G55" s="62"/>
    </row>
    <row r="59" spans="2:10">
      <c r="B59" s="52" t="s">
        <v>52</v>
      </c>
      <c r="C59" s="53" t="s">
        <v>8</v>
      </c>
      <c r="D59" s="53" t="s">
        <v>9</v>
      </c>
      <c r="E59" s="53" t="s">
        <v>10</v>
      </c>
      <c r="F59" s="53" t="s">
        <v>11</v>
      </c>
      <c r="G59" s="53" t="s">
        <v>12</v>
      </c>
      <c r="H59" s="54" t="s">
        <v>3</v>
      </c>
    </row>
    <row r="60" spans="2:10">
      <c r="B60" s="3" t="s">
        <v>59</v>
      </c>
    </row>
    <row r="61" spans="2:10">
      <c r="C61" s="55">
        <f>C51*C47</f>
        <v>75.32204313138638</v>
      </c>
      <c r="D61" s="55">
        <f>D51*D47</f>
        <v>77.876778529295152</v>
      </c>
      <c r="E61" s="55">
        <f>E51*E47</f>
        <v>80.941229764422914</v>
      </c>
      <c r="F61" s="55">
        <f t="shared" ref="F61:G61" si="4">F51*F47</f>
        <v>84.30878962877172</v>
      </c>
      <c r="G61" s="55">
        <f t="shared" si="4"/>
        <v>87.660907104411677</v>
      </c>
      <c r="H61" s="56"/>
      <c r="I61" s="70"/>
      <c r="J61" s="70"/>
    </row>
    <row r="62" spans="2:10">
      <c r="C62" s="57"/>
      <c r="D62" s="57"/>
      <c r="E62" s="57"/>
      <c r="F62" s="57"/>
      <c r="G62" s="57"/>
      <c r="H62" s="56">
        <f t="shared" ref="H62:H64" si="5">SUM(C62:G62)</f>
        <v>0</v>
      </c>
    </row>
    <row r="63" spans="2:10">
      <c r="C63" s="57"/>
      <c r="D63" s="57"/>
      <c r="E63" s="57"/>
      <c r="F63" s="57"/>
      <c r="G63" s="57"/>
      <c r="H63" s="56">
        <f t="shared" si="5"/>
        <v>0</v>
      </c>
    </row>
    <row r="64" spans="2:10">
      <c r="C64" s="58"/>
      <c r="D64" s="58"/>
      <c r="E64" s="58"/>
      <c r="F64" s="58"/>
      <c r="G64" s="58"/>
      <c r="H64" s="59">
        <f t="shared" si="5"/>
        <v>0</v>
      </c>
    </row>
    <row r="65" spans="3:8" ht="15.75" thickBot="1">
      <c r="C65" s="60">
        <f>SUM(C61:C64)</f>
        <v>75.32204313138638</v>
      </c>
      <c r="D65" s="60">
        <f t="shared" ref="D65:H65" si="6">SUM(D61:D64)</f>
        <v>77.876778529295152</v>
      </c>
      <c r="E65" s="60">
        <f t="shared" si="6"/>
        <v>80.941229764422914</v>
      </c>
      <c r="F65" s="60">
        <f t="shared" si="6"/>
        <v>84.30878962877172</v>
      </c>
      <c r="G65" s="60">
        <f t="shared" si="6"/>
        <v>87.660907104411677</v>
      </c>
      <c r="H65" s="61">
        <f t="shared" si="6"/>
        <v>0</v>
      </c>
    </row>
    <row r="66" spans="3:8" ht="15.75" thickTop="1"/>
  </sheetData>
  <mergeCells count="9">
    <mergeCell ref="C3:H3"/>
    <mergeCell ref="U8:V8"/>
    <mergeCell ref="U9:V9"/>
    <mergeCell ref="U10:V10"/>
    <mergeCell ref="B13:H13"/>
    <mergeCell ref="I61:J61"/>
    <mergeCell ref="C22:H22"/>
    <mergeCell ref="C23:H23"/>
    <mergeCell ref="B14:H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1"/>
  <sheetViews>
    <sheetView workbookViewId="0">
      <selection sqref="A1:G1"/>
    </sheetView>
  </sheetViews>
  <sheetFormatPr defaultColWidth="12" defaultRowHeight="15"/>
  <cols>
    <col min="1" max="1" width="42.5703125" style="6" bestFit="1" customWidth="1"/>
    <col min="2" max="2" width="8.5703125" style="6" bestFit="1" customWidth="1"/>
    <col min="3" max="3" width="14.42578125" style="6" customWidth="1"/>
    <col min="4" max="4" width="13.7109375" style="6" customWidth="1"/>
    <col min="5" max="16384" width="12" style="6"/>
  </cols>
  <sheetData>
    <row r="1" spans="1:7">
      <c r="A1" s="76" t="s">
        <v>35</v>
      </c>
      <c r="B1" s="76"/>
      <c r="C1" s="76"/>
      <c r="D1" s="76"/>
      <c r="E1" s="76"/>
      <c r="F1" s="76"/>
      <c r="G1" s="76"/>
    </row>
    <row r="2" spans="1:7">
      <c r="A2" s="7" t="s">
        <v>1</v>
      </c>
      <c r="B2" s="9" t="s">
        <v>46</v>
      </c>
      <c r="C2" s="10"/>
      <c r="D2" s="10"/>
      <c r="E2" s="10"/>
      <c r="F2" s="10"/>
      <c r="G2" s="10"/>
    </row>
    <row r="3" spans="1:7">
      <c r="A3" s="7" t="s">
        <v>15</v>
      </c>
      <c r="B3" s="77" t="s">
        <v>18</v>
      </c>
      <c r="C3" s="78"/>
      <c r="D3" s="78"/>
      <c r="E3" s="78"/>
      <c r="F3" s="78"/>
      <c r="G3" s="78"/>
    </row>
    <row r="4" spans="1:7">
      <c r="A4" s="8" t="s">
        <v>51</v>
      </c>
      <c r="B4" s="79">
        <f>'AER Summary'!C6</f>
        <v>76.524030339648164</v>
      </c>
      <c r="C4" s="79"/>
      <c r="D4" s="79"/>
      <c r="E4" s="79"/>
      <c r="F4" s="79"/>
      <c r="G4" s="79"/>
    </row>
    <row r="6" spans="1:7">
      <c r="A6" s="8" t="s">
        <v>36</v>
      </c>
    </row>
    <row r="9" spans="1:7">
      <c r="A9" s="11" t="s">
        <v>37</v>
      </c>
    </row>
    <row r="10" spans="1:7" ht="30">
      <c r="A10" s="1" t="s">
        <v>38</v>
      </c>
      <c r="B10" s="43" t="s">
        <v>39</v>
      </c>
      <c r="C10" s="43" t="s">
        <v>40</v>
      </c>
      <c r="D10" s="43" t="s">
        <v>41</v>
      </c>
    </row>
    <row r="11" spans="1:7" ht="31.5" customHeight="1">
      <c r="A11" s="44" t="str">
        <f>B2</f>
        <v>Attendance at customers' premises to perform a statutory right where access is prevented</v>
      </c>
      <c r="B11" s="45">
        <f>B4</f>
        <v>76.524030339648164</v>
      </c>
      <c r="C11" s="46" t="s">
        <v>17</v>
      </c>
      <c r="D11" s="46">
        <v>128.11000000000001</v>
      </c>
    </row>
  </sheetData>
  <mergeCells count="3">
    <mergeCell ref="A1:G1"/>
    <mergeCell ref="B3:G3"/>
    <mergeCell ref="B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8"/>
  <sheetViews>
    <sheetView workbookViewId="0">
      <selection sqref="A1:K1"/>
    </sheetView>
  </sheetViews>
  <sheetFormatPr defaultRowHeight="15"/>
  <cols>
    <col min="1" max="1" width="2.42578125" style="5" customWidth="1"/>
    <col min="2" max="2" width="10.140625" style="5" customWidth="1"/>
    <col min="3" max="8" width="13.140625" style="5" customWidth="1"/>
    <col min="9" max="10" width="9.5703125" style="5" bestFit="1" customWidth="1"/>
    <col min="11" max="15" width="9.140625" style="5"/>
    <col min="16" max="16" width="5.28515625" style="5" customWidth="1"/>
    <col min="17" max="17" width="2.42578125" style="6" customWidth="1"/>
    <col min="18" max="16384" width="9.140625" style="6"/>
  </cols>
  <sheetData>
    <row r="1" spans="1:18">
      <c r="A1" s="83" t="s">
        <v>42</v>
      </c>
      <c r="B1" s="83"/>
      <c r="C1" s="83"/>
      <c r="D1" s="83"/>
      <c r="E1" s="83"/>
      <c r="F1" s="83"/>
      <c r="G1" s="83"/>
      <c r="H1" s="83"/>
      <c r="I1" s="83"/>
      <c r="J1" s="83"/>
      <c r="K1" s="83"/>
    </row>
    <row r="2" spans="1:18">
      <c r="A2" s="47" t="s">
        <v>1</v>
      </c>
      <c r="B2" s="1"/>
      <c r="C2" s="74" t="s">
        <v>46</v>
      </c>
      <c r="D2" s="75"/>
      <c r="E2" s="75"/>
      <c r="F2" s="75"/>
      <c r="G2" s="75"/>
      <c r="H2" s="75"/>
      <c r="I2" s="75"/>
      <c r="J2" s="75"/>
      <c r="K2" s="75"/>
      <c r="R2" s="48"/>
    </row>
    <row r="3" spans="1:18">
      <c r="R3" s="48"/>
    </row>
    <row r="4" spans="1:18" ht="15" customHeight="1">
      <c r="A4" s="80" t="s">
        <v>43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R4" s="49"/>
    </row>
    <row r="5" spans="1:18" ht="15" customHeight="1">
      <c r="A5" s="72" t="s">
        <v>44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R5" s="49"/>
    </row>
    <row r="6" spans="1:18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8">
      <c r="A7" s="84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</row>
    <row r="8" spans="1:18">
      <c r="A8" s="84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</row>
    <row r="11" spans="1:18">
      <c r="A11" s="80" t="s">
        <v>45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</row>
    <row r="12" spans="1:18" ht="15" customHeight="1">
      <c r="A12" s="72" t="s">
        <v>49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</row>
    <row r="13" spans="1:18">
      <c r="A13" s="73"/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</row>
    <row r="14" spans="1:18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</row>
    <row r="17" spans="1:15">
      <c r="A17" s="80" t="s">
        <v>2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</row>
    <row r="18" spans="1:15" ht="15" customHeight="1">
      <c r="A18" s="81" t="s">
        <v>48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</row>
    <row r="19" spans="1:15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</row>
    <row r="20" spans="1:15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</row>
    <row r="21" spans="1:15">
      <c r="A21" s="82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</row>
    <row r="22" spans="1:15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</row>
    <row r="28" spans="1:15">
      <c r="B28" s="50"/>
    </row>
  </sheetData>
  <mergeCells count="8">
    <mergeCell ref="A17:O17"/>
    <mergeCell ref="A18:O22"/>
    <mergeCell ref="A1:K1"/>
    <mergeCell ref="C2:K2"/>
    <mergeCell ref="A4:O4"/>
    <mergeCell ref="A5:O8"/>
    <mergeCell ref="A11:O11"/>
    <mergeCell ref="A12:O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AER Summary</vt:lpstr>
      <vt:lpstr>Comparisons</vt:lpstr>
      <vt:lpstr>Service Description</vt:lpstr>
    </vt:vector>
  </TitlesOfParts>
  <Company>Ausgrid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t52274</dc:creator>
  <cp:lastModifiedBy>T46481</cp:lastModifiedBy>
  <dcterms:created xsi:type="dcterms:W3CDTF">2013-08-05T22:37:54Z</dcterms:created>
  <dcterms:modified xsi:type="dcterms:W3CDTF">2015-01-12T02:57:16Z</dcterms:modified>
</cp:coreProperties>
</file>