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0610" windowHeight="11640" tabRatio="864"/>
  </bookViews>
  <sheets>
    <sheet name="AER Summary" sheetId="16" r:id="rId1"/>
    <sheet name="Comparison" sheetId="18" r:id="rId2"/>
    <sheet name="Service Description" sheetId="17" r:id="rId3"/>
    <sheet name="Historical " sheetId="19" r:id="rId4"/>
    <sheet name="Projected" sheetId="20" r:id="rId5"/>
  </sheets>
  <calcPr calcId="125725"/>
</workbook>
</file>

<file path=xl/calcChain.xml><?xml version="1.0" encoding="utf-8"?>
<calcChain xmlns="http://schemas.openxmlformats.org/spreadsheetml/2006/main">
  <c r="J81" i="20"/>
  <c r="J80"/>
  <c r="J79"/>
  <c r="I78"/>
  <c r="I82" s="1"/>
  <c r="H78"/>
  <c r="H82" s="1"/>
  <c r="G78"/>
  <c r="G82" s="1"/>
  <c r="F78"/>
  <c r="F82" s="1"/>
  <c r="E78"/>
  <c r="J73"/>
  <c r="I72"/>
  <c r="H72"/>
  <c r="G72"/>
  <c r="F72"/>
  <c r="E72"/>
  <c r="J71"/>
  <c r="I70"/>
  <c r="H70"/>
  <c r="H74" s="1"/>
  <c r="G70"/>
  <c r="G74" s="1"/>
  <c r="F70"/>
  <c r="E70"/>
  <c r="F74" l="1"/>
  <c r="E74"/>
  <c r="I74"/>
  <c r="J78"/>
  <c r="J82" s="1"/>
  <c r="J72"/>
  <c r="J70"/>
  <c r="J74" s="1"/>
  <c r="E82"/>
  <c r="D39" i="16" l="1"/>
  <c r="E39"/>
  <c r="F39"/>
  <c r="G39"/>
  <c r="D40"/>
  <c r="D41" s="1"/>
  <c r="E40"/>
  <c r="E41" s="1"/>
  <c r="F40"/>
  <c r="G40"/>
  <c r="C40"/>
  <c r="C39"/>
  <c r="D29"/>
  <c r="E29"/>
  <c r="F29"/>
  <c r="G29"/>
  <c r="C29"/>
  <c r="D25"/>
  <c r="E25"/>
  <c r="F25"/>
  <c r="G25"/>
  <c r="C25"/>
  <c r="D24"/>
  <c r="E24"/>
  <c r="F24"/>
  <c r="G24"/>
  <c r="C24"/>
  <c r="F41" l="1"/>
  <c r="C41"/>
  <c r="G41"/>
  <c r="G42" s="1"/>
  <c r="A11" i="18"/>
  <c r="D55" i="16"/>
  <c r="E55" s="1"/>
  <c r="F55" s="1"/>
  <c r="G55" s="1"/>
  <c r="G58" l="1"/>
  <c r="G27"/>
  <c r="G32" s="1"/>
  <c r="D27"/>
  <c r="D32" s="1"/>
  <c r="H25"/>
  <c r="E27"/>
  <c r="E32" s="1"/>
  <c r="F27"/>
  <c r="F32" s="1"/>
  <c r="H24"/>
  <c r="H40"/>
  <c r="H55"/>
  <c r="C42"/>
  <c r="C58" s="1"/>
  <c r="C27"/>
  <c r="C32" s="1"/>
  <c r="H29"/>
  <c r="D42"/>
  <c r="D58" s="1"/>
  <c r="C6" s="1"/>
  <c r="F42"/>
  <c r="F58" s="1"/>
  <c r="H39"/>
  <c r="B4" i="18" l="1"/>
  <c r="B11" s="1"/>
  <c r="H26" i="16"/>
  <c r="H27" s="1"/>
  <c r="H41"/>
  <c r="H42" s="1"/>
  <c r="H58" s="1"/>
  <c r="E42"/>
  <c r="E58" s="1"/>
</calcChain>
</file>

<file path=xl/sharedStrings.xml><?xml version="1.0" encoding="utf-8"?>
<sst xmlns="http://schemas.openxmlformats.org/spreadsheetml/2006/main" count="244" uniqueCount="110">
  <si>
    <t>Service:</t>
  </si>
  <si>
    <t>FY2010</t>
  </si>
  <si>
    <t>FY2011</t>
  </si>
  <si>
    <t>FY2012</t>
  </si>
  <si>
    <t>Total</t>
  </si>
  <si>
    <t>Direct Costs</t>
  </si>
  <si>
    <t>Indirect Costs</t>
  </si>
  <si>
    <t>Total Costs</t>
  </si>
  <si>
    <t>FY2015</t>
  </si>
  <si>
    <t>FY2016</t>
  </si>
  <si>
    <t>FY2017</t>
  </si>
  <si>
    <t>FY2018</t>
  </si>
  <si>
    <t>FY2019</t>
  </si>
  <si>
    <t>Average cost per unit</t>
  </si>
  <si>
    <t>Detailed Service Description</t>
  </si>
  <si>
    <t>Notes:</t>
  </si>
  <si>
    <t>Unit Prices</t>
  </si>
  <si>
    <t>The following service order volumes were completed:</t>
  </si>
  <si>
    <t>Workload</t>
  </si>
  <si>
    <t>Costs</t>
  </si>
  <si>
    <t>Alternative Control Service Summary</t>
  </si>
  <si>
    <t>Estimated Costs</t>
  </si>
  <si>
    <t>Projected Costs for FY2014-19 Regulatory Period</t>
  </si>
  <si>
    <t>Projected Volumes for FY2014-19 Regulatory Period</t>
  </si>
  <si>
    <t>Projected volumes</t>
  </si>
  <si>
    <t>FY2009</t>
  </si>
  <si>
    <t>FY2013</t>
  </si>
  <si>
    <t>Ausgrid</t>
  </si>
  <si>
    <t>Costs projected based on status quo as per 2012-13 volumes, costs and AHT</t>
  </si>
  <si>
    <t>Pillar/Pole Top Site Visit</t>
  </si>
  <si>
    <t>N/A</t>
  </si>
  <si>
    <t>Pricing mechanism</t>
  </si>
  <si>
    <t>Fee Based</t>
  </si>
  <si>
    <t>Current Fee</t>
  </si>
  <si>
    <t>Available on "Service Description" sheet.</t>
  </si>
  <si>
    <t>2014-2019 Pricing Methodology for Service (Summary)</t>
  </si>
  <si>
    <t>Historical Costs for FY2010-14 Regulatory Period</t>
  </si>
  <si>
    <t>Actual volumes</t>
  </si>
  <si>
    <t>Alternative Control Service - Benchmarking workings</t>
  </si>
  <si>
    <t>No direct comparison with other jurisdictions.</t>
  </si>
  <si>
    <t>Comparisons</t>
  </si>
  <si>
    <t>Comparisons within NSW</t>
  </si>
  <si>
    <t>Endeavour Energy</t>
  </si>
  <si>
    <t>Essential Energy</t>
  </si>
  <si>
    <t>Alternative Control Service - Service Description</t>
  </si>
  <si>
    <r>
      <t>Existing Service Description (2009 - 14) (</t>
    </r>
    <r>
      <rPr>
        <b/>
        <i/>
        <sz val="11"/>
        <color theme="0"/>
        <rFont val="Calibri"/>
        <family val="2"/>
        <scheme val="minor"/>
      </rPr>
      <t>AER Final Decision April 2009)</t>
    </r>
  </si>
  <si>
    <t>AER Framework and Approach paper March 2013</t>
  </si>
  <si>
    <t>Method: 3. Bottom up costs</t>
  </si>
  <si>
    <t>Detail</t>
  </si>
  <si>
    <t>Based on 2 x grade 2 technicians and 1 x installation inspector - AHT of 1 hour</t>
  </si>
  <si>
    <t>Method: 2. Allocation of operating costs (from relevant internal order) for admin costs</t>
  </si>
  <si>
    <t>A site visit to a customer’s premises to disconnect the supply of electricity to a customer at the pole top or pillar box for breach by the customer of their customer supply contract or for a breach of Ausgrid's customer connection contract, or where a Retailer supplier has requested that the supply to a customer be disconnected, where the customer has denied access to the meter or had prior to the visit, reconnected supply without authorisation by Ausgrid following a previous disconnection. Disconnection does not occur on that occasion, as customer payment is made or a wasted visit.
Disconnection may not occur due to a number of reasons such as but not limited to the following:
• Customer has paid retail bill;
• Breach of customer connection contract has been rectified;
• Safety of Installation or Ausgrid's employee;
• Late cancellation by Retailer;
• Change of customer or Retailer for the NMI.
Ausgrid is may be notified to conduct this service via the use of the 'De-energisation' B2B service order with sub type 'Pillar-Box, Pit or Pole-Top' or 'Pillar-Box, Pit or Pole-Top (Non Payment)'.</t>
  </si>
  <si>
    <t>A site visit to a customer’s premises:
1. to disconnect the supply of electricity to a customer at the pole top or pillar box for breach by the customer of a customer supply contract or a customer connection contract, or where a retailer supplier has requested that the supply to a customer be disconnected, where the customer has denied access to the meter or had prior to the visit, reconnected supply without authorisation by the DNSP following a previous disconnection and
2. to reconnect the supply, following the disconnection in section 1.</t>
  </si>
  <si>
    <t>Reconnections/Disconnections
Disconnection or reconnection visits (acceptable payment received); Disconnections or reconnections at the meter box (technical/hard disconnect); Disconnections or reconnections at the meter box (non-technical/soft disconnect); Disconnections or reconnections at the pole top/pillar box; Disconnections or reconnections outside of business hours.</t>
  </si>
  <si>
    <t>Alternative Control Service - Historical Revenue &amp; Costs Workings</t>
  </si>
  <si>
    <t>FY2009-14 Classification:</t>
  </si>
  <si>
    <t>Historical Revenue</t>
  </si>
  <si>
    <t>IO/Cost Centre #</t>
  </si>
  <si>
    <t>Description</t>
  </si>
  <si>
    <t>Allocation Method</t>
  </si>
  <si>
    <t>Direct revenue</t>
  </si>
  <si>
    <t>* Projected revenue result</t>
  </si>
  <si>
    <t>Historical Completed Volumes</t>
  </si>
  <si>
    <t>Volumes</t>
  </si>
  <si>
    <t>Source</t>
  </si>
  <si>
    <t>FY2013*</t>
  </si>
  <si>
    <t>Completed Service Orders 1</t>
  </si>
  <si>
    <t>Network Revenue Accounting</t>
  </si>
  <si>
    <t>Total Service Orders</t>
  </si>
  <si>
    <t>Volume is an estimate only - based on  50% of Pole Top/Pillar Box Disconnection requests result in a site visit only</t>
  </si>
  <si>
    <t>Historical Costs</t>
  </si>
  <si>
    <t>Details on how costs were obtained:</t>
  </si>
  <si>
    <t>1) Costs extracted from SAP/TM1 for NEMS costs</t>
  </si>
  <si>
    <t>2) Costs estimated for Network Operations costs</t>
  </si>
  <si>
    <t>Direct Costs (on IO's, work orders, cost objects, cost centres)</t>
  </si>
  <si>
    <t>Due to the lack of information/data entry, the following costs were estimated based on feedback from the business:</t>
  </si>
  <si>
    <t>Activity</t>
  </si>
  <si>
    <t>Details of Cost Modelling Adopted (eg AHT x Labour)</t>
  </si>
  <si>
    <t>Site Visit - Pole Top Pillar Box</t>
  </si>
  <si>
    <t>Refer "Pole Top Pillar AHT" Worksheet for analysis</t>
  </si>
  <si>
    <t>* Projected full year costs.</t>
  </si>
  <si>
    <t>131610331</t>
  </si>
  <si>
    <t>Disconnections -Non Payment &amp; Lge Vacant</t>
  </si>
  <si>
    <t>Alternative Control Service - Projected Costs for FY2014-19 Submission</t>
  </si>
  <si>
    <t>FY2014-19 Classification:</t>
  </si>
  <si>
    <t>Projected Volumes</t>
  </si>
  <si>
    <t>Basis of projected volumes</t>
  </si>
  <si>
    <t>Assume same volume as 2012-13</t>
  </si>
  <si>
    <t>Completed Service Orders 2</t>
  </si>
  <si>
    <t>Completed Service Orders 3</t>
  </si>
  <si>
    <t>Assumes 50% of Pole Top/Pillar Box Disconnection requests result in a site visit only</t>
  </si>
  <si>
    <t>Projected Costs</t>
  </si>
  <si>
    <t>Details on how costs have been projected:</t>
  </si>
  <si>
    <t>As per 2012-13 costs + 2.5% CPI year on year</t>
  </si>
  <si>
    <t>Direct cost</t>
  </si>
  <si>
    <t>Due to the lack of information/data entry, the following costs were projected based on feedback from the business:</t>
  </si>
  <si>
    <t>Details of Cost Modelling Adopted</t>
  </si>
  <si>
    <t>Disconnect Pole Top/Pilar Box</t>
  </si>
  <si>
    <t>Real Escalators by Type</t>
  </si>
  <si>
    <t>% YOY (Compound)</t>
  </si>
  <si>
    <t>Labour EGW</t>
  </si>
  <si>
    <t>Labour Hire</t>
  </si>
  <si>
    <t>Contracted Services</t>
  </si>
  <si>
    <t>Materials</t>
  </si>
  <si>
    <t>Cost Incorporating Real Escalators</t>
  </si>
  <si>
    <t>Fee based service</t>
  </si>
  <si>
    <t>- Historical Costs relate to direct and estimated Costs only, no indirect Costs have been applied.</t>
  </si>
  <si>
    <t>Indirect Cost (CAM) %</t>
  </si>
  <si>
    <t>Proposed Fee (FY15/16)</t>
  </si>
  <si>
    <t xml:space="preserve">Detailed Service Description </t>
  </si>
</sst>
</file>

<file path=xl/styles.xml><?xml version="1.0" encoding="utf-8"?>
<styleSheet xmlns="http://schemas.openxmlformats.org/spreadsheetml/2006/main">
  <numFmts count="10">
    <numFmt numFmtId="8" formatCode="&quot;$&quot;#,##0.00;[Red]\-&quot;$&quot;#,##0.00"/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&quot;$&quot;* #,##0_-;\-&quot;$&quot;* #,##0_-;_-&quot;$&quot;* &quot;-&quot;??_-;_-@_-"/>
    <numFmt numFmtId="167" formatCode="_-* #,##0_-;\-* #,##0_-;_-* &quot;-&quot;??_-;_-@_-"/>
    <numFmt numFmtId="168" formatCode="&quot;$&quot;#,##0.00"/>
    <numFmt numFmtId="169" formatCode="0.0%"/>
    <numFmt numFmtId="170" formatCode="_(&quot;$&quot;* #,##0_);_(&quot;$&quot;* \(#,##0\);_(&quot;$&quot;* &quot;-&quot;??_);_(@_)"/>
    <numFmt numFmtId="171" formatCode="0.0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65A6"/>
      <name val="Calibri"/>
      <family val="2"/>
      <scheme val="minor"/>
    </font>
    <font>
      <b/>
      <sz val="11"/>
      <color rgb="FF0065A6"/>
      <name val="Calibri"/>
      <family val="2"/>
      <scheme val="minor"/>
    </font>
    <font>
      <sz val="10"/>
      <name val="Arial"/>
      <family val="2"/>
    </font>
    <font>
      <sz val="8"/>
      <color rgb="FF3F3F76"/>
      <name val="Tahoma"/>
      <family val="2"/>
    </font>
    <font>
      <sz val="11"/>
      <color rgb="FF3F3F76"/>
      <name val="Calibri"/>
      <family val="2"/>
      <scheme val="minor"/>
    </font>
    <font>
      <sz val="10"/>
      <color theme="1"/>
      <name val="Arial"/>
      <family val="2"/>
    </font>
    <font>
      <b/>
      <i/>
      <sz val="11"/>
      <color theme="0"/>
      <name val="Calibri"/>
      <family val="2"/>
      <scheme val="minor"/>
    </font>
    <font>
      <sz val="10"/>
      <color theme="1"/>
      <name val="Symbol"/>
      <family val="1"/>
      <charset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13294B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65A6"/>
        <bgColor indexed="64"/>
      </patternFill>
    </fill>
    <fill>
      <patternFill patternType="solid">
        <fgColor rgb="FF209AD2"/>
        <bgColor indexed="64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rgb="FFACDCF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rgb="FF0070C0"/>
      </top>
      <bottom style="double">
        <color rgb="FF0070C0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4" fillId="6" borderId="0" applyNumberFormat="0" applyBorder="0" applyAlignment="0" applyProtection="0"/>
    <xf numFmtId="0" fontId="9" fillId="8" borderId="10" applyNumberFormat="0" applyAlignment="0" applyProtection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0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4" borderId="3" xfId="0" applyFont="1" applyFill="1" applyBorder="1"/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5" xfId="0" applyFont="1" applyFill="1" applyBorder="1"/>
    <xf numFmtId="0" fontId="0" fillId="3" borderId="1" xfId="0" applyFill="1" applyBorder="1" applyAlignment="1"/>
    <xf numFmtId="0" fontId="0" fillId="3" borderId="0" xfId="0" applyFill="1" applyAlignment="1"/>
    <xf numFmtId="0" fontId="0" fillId="0" borderId="0" xfId="0" applyFill="1"/>
    <xf numFmtId="0" fontId="0" fillId="3" borderId="0" xfId="0" applyFill="1" applyBorder="1" applyAlignment="1">
      <alignment horizontal="center"/>
    </xf>
    <xf numFmtId="166" fontId="2" fillId="5" borderId="7" xfId="2" applyNumberFormat="1" applyFont="1" applyFill="1" applyBorder="1"/>
    <xf numFmtId="166" fontId="5" fillId="0" borderId="0" xfId="2" applyNumberFormat="1" applyFont="1"/>
    <xf numFmtId="166" fontId="3" fillId="0" borderId="0" xfId="2" applyNumberFormat="1" applyFont="1"/>
    <xf numFmtId="166" fontId="2" fillId="5" borderId="6" xfId="2" applyNumberFormat="1" applyFont="1" applyFill="1" applyBorder="1"/>
    <xf numFmtId="0" fontId="0" fillId="0" borderId="0" xfId="0" applyAlignment="1">
      <alignment horizontal="left"/>
    </xf>
    <xf numFmtId="167" fontId="3" fillId="0" borderId="0" xfId="3" applyNumberFormat="1" applyFont="1"/>
    <xf numFmtId="164" fontId="6" fillId="0" borderId="0" xfId="2" applyFont="1"/>
    <xf numFmtId="164" fontId="7" fillId="0" borderId="0" xfId="2" applyFont="1"/>
    <xf numFmtId="167" fontId="6" fillId="0" borderId="0" xfId="3" applyNumberFormat="1" applyFont="1"/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2" xfId="0" applyFont="1" applyFill="1" applyBorder="1" applyAlignment="1"/>
    <xf numFmtId="0" fontId="2" fillId="4" borderId="3" xfId="0" applyFont="1" applyFill="1" applyBorder="1"/>
    <xf numFmtId="0" fontId="0" fillId="3" borderId="1" xfId="0" applyFont="1" applyFill="1" applyBorder="1" applyAlignment="1">
      <alignment vertical="top"/>
    </xf>
    <xf numFmtId="0" fontId="2" fillId="4" borderId="0" xfId="0" applyFont="1" applyFill="1" applyBorder="1"/>
    <xf numFmtId="0" fontId="3" fillId="3" borderId="0" xfId="0" applyFont="1" applyFill="1" applyBorder="1" applyAlignment="1">
      <alignment horizontal="left"/>
    </xf>
    <xf numFmtId="164" fontId="2" fillId="6" borderId="0" xfId="5" applyNumberFormat="1" applyFont="1" applyBorder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2" fillId="2" borderId="0" xfId="0" applyFont="1" applyFill="1"/>
    <xf numFmtId="0" fontId="0" fillId="0" borderId="0" xfId="0"/>
    <xf numFmtId="0" fontId="2" fillId="2" borderId="0" xfId="0" applyFont="1" applyFill="1"/>
    <xf numFmtId="0" fontId="2" fillId="4" borderId="5" xfId="0" applyFont="1" applyFill="1" applyBorder="1" applyAlignment="1">
      <alignment horizontal="left"/>
    </xf>
    <xf numFmtId="166" fontId="5" fillId="0" borderId="0" xfId="2" applyNumberFormat="1" applyFont="1"/>
    <xf numFmtId="164" fontId="3" fillId="3" borderId="0" xfId="2" applyFont="1" applyFill="1" applyBorder="1" applyAlignment="1">
      <alignment horizontal="left"/>
    </xf>
    <xf numFmtId="0" fontId="0" fillId="0" borderId="0" xfId="0" applyAlignment="1"/>
    <xf numFmtId="0" fontId="0" fillId="0" borderId="0" xfId="0" applyFill="1" applyAlignment="1"/>
    <xf numFmtId="0" fontId="4" fillId="0" borderId="0" xfId="0" applyFont="1" applyFill="1"/>
    <xf numFmtId="166" fontId="3" fillId="0" borderId="0" xfId="1" applyNumberFormat="1" applyFont="1"/>
    <xf numFmtId="167" fontId="6" fillId="7" borderId="0" xfId="3" applyNumberFormat="1" applyFont="1" applyFill="1"/>
    <xf numFmtId="164" fontId="6" fillId="0" borderId="0" xfId="2" applyNumberFormat="1" applyFont="1"/>
    <xf numFmtId="10" fontId="0" fillId="0" borderId="0" xfId="1" applyNumberFormat="1" applyFont="1"/>
    <xf numFmtId="10" fontId="0" fillId="0" borderId="0" xfId="0" applyNumberFormat="1"/>
    <xf numFmtId="0" fontId="2" fillId="4" borderId="6" xfId="0" applyFont="1" applyFill="1" applyBorder="1" applyAlignment="1">
      <alignment horizontal="center" wrapText="1"/>
    </xf>
    <xf numFmtId="0" fontId="0" fillId="0" borderId="9" xfId="0" applyBorder="1" applyAlignment="1">
      <alignment wrapText="1"/>
    </xf>
    <xf numFmtId="8" fontId="0" fillId="0" borderId="9" xfId="0" applyNumberFormat="1" applyBorder="1" applyAlignment="1">
      <alignment horizontal="right"/>
    </xf>
    <xf numFmtId="8" fontId="10" fillId="8" borderId="10" xfId="6" applyNumberFormat="1" applyFont="1" applyAlignment="1">
      <alignment horizontal="right"/>
    </xf>
    <xf numFmtId="0" fontId="2" fillId="4" borderId="0" xfId="0" applyFont="1" applyFill="1" applyBorder="1" applyAlignment="1">
      <alignment horizontal="left"/>
    </xf>
    <xf numFmtId="0" fontId="11" fillId="0" borderId="0" xfId="0" applyFont="1" applyAlignment="1">
      <alignment horizontal="left" indent="15"/>
    </xf>
    <xf numFmtId="0" fontId="13" fillId="0" borderId="0" xfId="0" applyFont="1" applyAlignment="1">
      <alignment horizontal="left" indent="15"/>
    </xf>
    <xf numFmtId="0" fontId="0" fillId="0" borderId="0" xfId="0" applyNumberFormat="1" applyAlignment="1">
      <alignment horizontal="left"/>
    </xf>
    <xf numFmtId="0" fontId="0" fillId="3" borderId="8" xfId="0" applyFill="1" applyBorder="1" applyAlignment="1"/>
    <xf numFmtId="0" fontId="2" fillId="4" borderId="6" xfId="0" applyFont="1" applyFill="1" applyBorder="1" applyAlignment="1">
      <alignment horizontal="left"/>
    </xf>
    <xf numFmtId="0" fontId="5" fillId="0" borderId="3" xfId="0" applyFont="1" applyFill="1" applyBorder="1"/>
    <xf numFmtId="0" fontId="5" fillId="0" borderId="11" xfId="0" applyFont="1" applyFill="1" applyBorder="1"/>
    <xf numFmtId="0" fontId="0" fillId="0" borderId="11" xfId="0" applyBorder="1"/>
    <xf numFmtId="166" fontId="5" fillId="0" borderId="11" xfId="2" applyNumberFormat="1" applyFont="1" applyFill="1" applyBorder="1"/>
    <xf numFmtId="166" fontId="3" fillId="0" borderId="4" xfId="2" applyNumberFormat="1" applyFont="1" applyBorder="1"/>
    <xf numFmtId="0" fontId="0" fillId="3" borderId="3" xfId="0" applyFill="1" applyBorder="1"/>
    <xf numFmtId="0" fontId="0" fillId="3" borderId="11" xfId="0" applyFill="1" applyBorder="1"/>
    <xf numFmtId="166" fontId="0" fillId="3" borderId="11" xfId="2" applyNumberFormat="1" applyFont="1" applyFill="1" applyBorder="1"/>
    <xf numFmtId="0" fontId="2" fillId="5" borderId="7" xfId="0" applyFont="1" applyFill="1" applyBorder="1"/>
    <xf numFmtId="0" fontId="2" fillId="5" borderId="0" xfId="0" applyFont="1" applyFill="1" applyBorder="1"/>
    <xf numFmtId="0" fontId="2" fillId="4" borderId="12" xfId="0" applyFont="1" applyFill="1" applyBorder="1" applyAlignment="1">
      <alignment horizontal="left"/>
    </xf>
    <xf numFmtId="0" fontId="0" fillId="0" borderId="13" xfId="0" applyBorder="1"/>
    <xf numFmtId="0" fontId="0" fillId="3" borderId="4" xfId="0" applyFill="1" applyBorder="1"/>
    <xf numFmtId="3" fontId="0" fillId="3" borderId="11" xfId="0" applyNumberFormat="1" applyFill="1" applyBorder="1"/>
    <xf numFmtId="3" fontId="3" fillId="0" borderId="14" xfId="0" applyNumberFormat="1" applyFont="1" applyBorder="1"/>
    <xf numFmtId="0" fontId="0" fillId="0" borderId="15" xfId="0" applyBorder="1"/>
    <xf numFmtId="3" fontId="2" fillId="5" borderId="7" xfId="0" applyNumberFormat="1" applyFont="1" applyFill="1" applyBorder="1"/>
    <xf numFmtId="0" fontId="0" fillId="3" borderId="1" xfId="0" applyFill="1" applyBorder="1" applyAlignment="1">
      <alignment vertical="top"/>
    </xf>
    <xf numFmtId="0" fontId="0" fillId="3" borderId="0" xfId="0" applyFont="1" applyFill="1" applyBorder="1" applyAlignment="1">
      <alignment vertical="top"/>
    </xf>
    <xf numFmtId="0" fontId="2" fillId="4" borderId="8" xfId="0" applyFont="1" applyFill="1" applyBorder="1"/>
    <xf numFmtId="0" fontId="4" fillId="4" borderId="8" xfId="0" applyFont="1" applyFill="1" applyBorder="1"/>
    <xf numFmtId="0" fontId="0" fillId="3" borderId="0" xfId="0" applyFill="1" applyBorder="1" applyAlignment="1">
      <alignment vertical="top"/>
    </xf>
    <xf numFmtId="0" fontId="4" fillId="0" borderId="8" xfId="0" applyFont="1" applyFill="1" applyBorder="1"/>
    <xf numFmtId="0" fontId="2" fillId="5" borderId="3" xfId="0" applyFont="1" applyFill="1" applyBorder="1"/>
    <xf numFmtId="0" fontId="2" fillId="5" borderId="11" xfId="0" applyFont="1" applyFill="1" applyBorder="1"/>
    <xf numFmtId="0" fontId="2" fillId="5" borderId="1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5" fillId="0" borderId="3" xfId="0" quotePrefix="1" applyFont="1" applyFill="1" applyBorder="1"/>
    <xf numFmtId="0" fontId="3" fillId="9" borderId="1" xfId="0" applyFont="1" applyFill="1" applyBorder="1"/>
    <xf numFmtId="0" fontId="0" fillId="9" borderId="1" xfId="0" applyFill="1" applyBorder="1"/>
    <xf numFmtId="0" fontId="0" fillId="9" borderId="13" xfId="0" applyFill="1" applyBorder="1"/>
    <xf numFmtId="166" fontId="3" fillId="9" borderId="16" xfId="2" applyNumberFormat="1" applyFont="1" applyFill="1" applyBorder="1"/>
    <xf numFmtId="166" fontId="3" fillId="9" borderId="14" xfId="2" applyNumberFormat="1" applyFont="1" applyFill="1" applyBorder="1"/>
    <xf numFmtId="0" fontId="2" fillId="5" borderId="4" xfId="0" applyFont="1" applyFill="1" applyBorder="1"/>
    <xf numFmtId="0" fontId="0" fillId="0" borderId="3" xfId="0" applyFill="1" applyBorder="1"/>
    <xf numFmtId="0" fontId="0" fillId="0" borderId="4" xfId="0" applyFill="1" applyBorder="1"/>
    <xf numFmtId="166" fontId="0" fillId="0" borderId="3" xfId="2" applyNumberFormat="1" applyFont="1" applyFill="1" applyBorder="1"/>
    <xf numFmtId="166" fontId="0" fillId="3" borderId="3" xfId="2" applyNumberFormat="1" applyFont="1" applyFill="1" applyBorder="1"/>
    <xf numFmtId="167" fontId="0" fillId="3" borderId="11" xfId="3" applyNumberFormat="1" applyFont="1" applyFill="1" applyBorder="1"/>
    <xf numFmtId="167" fontId="3" fillId="0" borderId="14" xfId="3" applyNumberFormat="1" applyFont="1" applyBorder="1"/>
    <xf numFmtId="0" fontId="3" fillId="0" borderId="14" xfId="0" applyFont="1" applyBorder="1"/>
    <xf numFmtId="0" fontId="3" fillId="0" borderId="4" xfId="0" applyFont="1" applyBorder="1"/>
    <xf numFmtId="1" fontId="2" fillId="5" borderId="7" xfId="0" applyNumberFormat="1" applyFont="1" applyFill="1" applyBorder="1"/>
    <xf numFmtId="0" fontId="2" fillId="5" borderId="6" xfId="0" applyFont="1" applyFill="1" applyBorder="1" applyAlignment="1">
      <alignment horizontal="center"/>
    </xf>
    <xf numFmtId="0" fontId="0" fillId="10" borderId="3" xfId="0" applyFill="1" applyBorder="1"/>
    <xf numFmtId="166" fontId="0" fillId="10" borderId="11" xfId="2" applyNumberFormat="1" applyFont="1" applyFill="1" applyBorder="1"/>
    <xf numFmtId="0" fontId="0" fillId="0" borderId="0" xfId="0" applyBorder="1"/>
    <xf numFmtId="0" fontId="2" fillId="5" borderId="15" xfId="0" applyFont="1" applyFill="1" applyBorder="1"/>
    <xf numFmtId="0" fontId="2" fillId="5" borderId="12" xfId="0" applyFont="1" applyFill="1" applyBorder="1"/>
    <xf numFmtId="0" fontId="2" fillId="5" borderId="12" xfId="0" applyFont="1" applyFill="1" applyBorder="1" applyAlignment="1">
      <alignment horizontal="center"/>
    </xf>
    <xf numFmtId="0" fontId="0" fillId="10" borderId="4" xfId="0" applyFill="1" applyBorder="1"/>
    <xf numFmtId="0" fontId="2" fillId="5" borderId="15" xfId="0" applyFont="1" applyFill="1" applyBorder="1" applyAlignment="1">
      <alignment horizontal="center"/>
    </xf>
    <xf numFmtId="171" fontId="0" fillId="0" borderId="0" xfId="0" applyNumberFormat="1"/>
    <xf numFmtId="170" fontId="5" fillId="0" borderId="3" xfId="7" applyNumberFormat="1" applyFont="1" applyFill="1" applyBorder="1"/>
    <xf numFmtId="170" fontId="14" fillId="0" borderId="3" xfId="7" applyNumberFormat="1" applyFont="1" applyFill="1" applyBorder="1"/>
    <xf numFmtId="170" fontId="5" fillId="0" borderId="13" xfId="7" applyNumberFormat="1" applyFont="1" applyFill="1" applyBorder="1"/>
    <xf numFmtId="170" fontId="14" fillId="0" borderId="13" xfId="7" applyNumberFormat="1" applyFont="1" applyFill="1" applyBorder="1"/>
    <xf numFmtId="170" fontId="5" fillId="0" borderId="17" xfId="7" applyNumberFormat="1" applyFont="1" applyFill="1" applyBorder="1"/>
    <xf numFmtId="170" fontId="14" fillId="0" borderId="17" xfId="7" applyNumberFormat="1" applyFont="1" applyFill="1" applyBorder="1"/>
    <xf numFmtId="0" fontId="0" fillId="3" borderId="8" xfId="0" quotePrefix="1" applyFill="1" applyBorder="1" applyAlignment="1"/>
    <xf numFmtId="169" fontId="2" fillId="5" borderId="6" xfId="1" applyNumberFormat="1" applyFont="1" applyFill="1" applyBorder="1"/>
    <xf numFmtId="0" fontId="0" fillId="3" borderId="1" xfId="0" applyFill="1" applyBorder="1" applyAlignment="1">
      <alignment horizontal="left"/>
    </xf>
    <xf numFmtId="0" fontId="0" fillId="3" borderId="0" xfId="0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68" fontId="4" fillId="6" borderId="0" xfId="5" applyNumberFormat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15" fillId="3" borderId="1" xfId="0" applyFont="1" applyFill="1" applyBorder="1" applyAlignment="1">
      <alignment horizontal="left" vertical="top" wrapText="1"/>
    </xf>
    <xf numFmtId="0" fontId="15" fillId="3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0" fillId="3" borderId="1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</cellXfs>
  <cellStyles count="8">
    <cellStyle name="Accent2" xfId="5" builtinId="33"/>
    <cellStyle name="Comma" xfId="3" builtinId="3"/>
    <cellStyle name="Currency" xfId="2" builtinId="4"/>
    <cellStyle name="Currency 4" xfId="7"/>
    <cellStyle name="Input" xfId="6" builtinId="20"/>
    <cellStyle name="Normal" xfId="0" builtinId="0"/>
    <cellStyle name="Percent" xfId="1" builtinId="5"/>
    <cellStyle name="Style 1" xfId="4"/>
  </cellStyles>
  <dxfs count="0"/>
  <tableStyles count="0" defaultTableStyle="TableStyleMedium9" defaultPivotStyle="PivotStyleLight16"/>
  <colors>
    <mruColors>
      <color rgb="FF13294B"/>
      <color rgb="FF0065A6"/>
      <color rgb="FF76AD1C"/>
      <color rgb="FF209AD2"/>
      <color rgb="FFACDC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G62"/>
  <sheetViews>
    <sheetView showGridLines="0" tabSelected="1" topLeftCell="A37" workbookViewId="0">
      <selection activeCell="C57" sqref="C57"/>
    </sheetView>
  </sheetViews>
  <sheetFormatPr defaultRowHeight="15"/>
  <cols>
    <col min="1" max="1" width="2.42578125" customWidth="1"/>
    <col min="2" max="2" width="46.28515625" customWidth="1"/>
    <col min="3" max="8" width="13.140625" customWidth="1"/>
    <col min="9" max="9" width="2.42578125" customWidth="1"/>
    <col min="12" max="12" width="10.5703125" customWidth="1"/>
    <col min="13" max="13" width="20.85546875" customWidth="1"/>
    <col min="15" max="18" width="12.5703125" customWidth="1"/>
  </cols>
  <sheetData>
    <row r="2" spans="2:8">
      <c r="B2" s="3" t="s">
        <v>20</v>
      </c>
      <c r="C2" s="4"/>
      <c r="D2" s="4"/>
      <c r="E2" s="4"/>
      <c r="F2" s="4"/>
      <c r="G2" s="4"/>
      <c r="H2" s="4"/>
    </row>
    <row r="3" spans="2:8">
      <c r="B3" s="5" t="s">
        <v>0</v>
      </c>
      <c r="C3" s="24" t="s">
        <v>29</v>
      </c>
      <c r="D3" s="25"/>
      <c r="E3" s="25"/>
      <c r="F3" s="25"/>
      <c r="G3" s="25"/>
      <c r="H3" s="25"/>
    </row>
    <row r="4" spans="2:8">
      <c r="B4" s="26" t="s">
        <v>31</v>
      </c>
      <c r="C4" s="29" t="s">
        <v>32</v>
      </c>
      <c r="D4" s="25"/>
      <c r="E4" s="25"/>
      <c r="F4" s="25"/>
      <c r="G4" s="25"/>
      <c r="H4" s="25"/>
    </row>
    <row r="5" spans="2:8">
      <c r="B5" s="26" t="s">
        <v>33</v>
      </c>
      <c r="C5" s="37" t="s">
        <v>30</v>
      </c>
      <c r="D5" s="23"/>
      <c r="E5" s="23"/>
      <c r="F5" s="23"/>
      <c r="G5" s="23"/>
      <c r="H5" s="23"/>
    </row>
    <row r="6" spans="2:8">
      <c r="B6" s="28" t="s">
        <v>108</v>
      </c>
      <c r="C6" s="30">
        <f>D58</f>
        <v>319.82270921081334</v>
      </c>
      <c r="D6" s="25"/>
      <c r="E6" s="25"/>
      <c r="F6" s="25"/>
      <c r="G6" s="25"/>
      <c r="H6" s="25"/>
    </row>
    <row r="9" spans="2:8">
      <c r="B9" s="3" t="s">
        <v>14</v>
      </c>
      <c r="C9" s="4"/>
      <c r="D9" s="4"/>
      <c r="E9" s="4"/>
      <c r="F9" s="4"/>
      <c r="G9" s="4"/>
      <c r="H9" s="4"/>
    </row>
    <row r="10" spans="2:8">
      <c r="B10" s="31" t="s">
        <v>34</v>
      </c>
      <c r="C10" s="27"/>
      <c r="D10" s="27"/>
      <c r="E10" s="27"/>
      <c r="F10" s="27"/>
      <c r="G10" s="27"/>
      <c r="H10" s="27"/>
    </row>
    <row r="13" spans="2:8">
      <c r="B13" s="32" t="s">
        <v>35</v>
      </c>
      <c r="C13" s="4"/>
      <c r="D13" s="4"/>
      <c r="E13" s="4"/>
      <c r="F13" s="4"/>
      <c r="G13" s="4"/>
      <c r="H13" s="4"/>
    </row>
    <row r="14" spans="2:8">
      <c r="B14" s="10" t="s">
        <v>47</v>
      </c>
      <c r="C14" s="10"/>
      <c r="D14" s="10"/>
      <c r="E14" s="10"/>
      <c r="F14" s="10"/>
      <c r="G14" s="10"/>
      <c r="H14" s="10"/>
    </row>
    <row r="15" spans="2:8">
      <c r="B15" s="11" t="s">
        <v>48</v>
      </c>
      <c r="C15" s="11"/>
      <c r="D15" s="11"/>
      <c r="E15" s="11"/>
      <c r="F15" s="11"/>
      <c r="G15" s="11"/>
      <c r="H15" s="11"/>
    </row>
    <row r="16" spans="2:8">
      <c r="B16" s="11" t="s">
        <v>49</v>
      </c>
      <c r="C16" s="11"/>
      <c r="D16" s="11"/>
      <c r="E16" s="11"/>
      <c r="F16" s="11"/>
      <c r="G16" s="11"/>
      <c r="H16" s="11"/>
    </row>
    <row r="17" spans="2:33" s="33" customFormat="1">
      <c r="B17" s="54" t="s">
        <v>50</v>
      </c>
      <c r="C17" s="11"/>
      <c r="D17" s="11"/>
      <c r="E17" s="11"/>
      <c r="F17" s="11"/>
      <c r="G17" s="11"/>
      <c r="H17" s="11"/>
    </row>
    <row r="18" spans="2:33" ht="17.25" customHeight="1">
      <c r="B18" s="115" t="s">
        <v>106</v>
      </c>
      <c r="C18" s="11"/>
      <c r="D18" s="11"/>
      <c r="E18" s="11"/>
      <c r="F18" s="11"/>
      <c r="G18" s="11"/>
      <c r="H18" s="11"/>
    </row>
    <row r="19" spans="2:33" s="33" customFormat="1"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R19" s="1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</row>
    <row r="20" spans="2:33" s="33" customFormat="1">
      <c r="I20" s="12"/>
      <c r="J20" s="12"/>
      <c r="K20" s="12"/>
      <c r="L20" s="12"/>
      <c r="M20" s="12"/>
      <c r="N20" s="12"/>
      <c r="O20" s="12"/>
      <c r="P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</row>
    <row r="21" spans="2:33" s="33" customFormat="1">
      <c r="B21" s="34" t="s">
        <v>36</v>
      </c>
      <c r="C21" s="4"/>
      <c r="D21" s="4"/>
      <c r="E21" s="4"/>
      <c r="F21" s="4"/>
      <c r="G21" s="4"/>
      <c r="H21" s="4"/>
      <c r="I21" s="40"/>
      <c r="J21" s="40"/>
      <c r="K21" s="40"/>
      <c r="L21" s="40"/>
      <c r="M21" s="40"/>
      <c r="N21" s="40"/>
      <c r="O21" s="40"/>
      <c r="P21" s="40"/>
    </row>
    <row r="22" spans="2:33" s="33" customFormat="1"/>
    <row r="23" spans="2:33" s="33" customFormat="1">
      <c r="B23" s="35" t="s">
        <v>19</v>
      </c>
      <c r="C23" s="7" t="s">
        <v>25</v>
      </c>
      <c r="D23" s="7" t="s">
        <v>1</v>
      </c>
      <c r="E23" s="7" t="s">
        <v>2</v>
      </c>
      <c r="F23" s="7" t="s">
        <v>3</v>
      </c>
      <c r="G23" s="7" t="s">
        <v>26</v>
      </c>
      <c r="H23" s="8" t="s">
        <v>4</v>
      </c>
    </row>
    <row r="24" spans="2:33" s="33" customFormat="1">
      <c r="B24" s="33" t="s">
        <v>5</v>
      </c>
      <c r="C24" s="36">
        <f>'Historical '!E55</f>
        <v>105.02153018515727</v>
      </c>
      <c r="D24" s="36">
        <f>'Historical '!F55</f>
        <v>90.016167673418281</v>
      </c>
      <c r="E24" s="36">
        <f>'Historical '!G55</f>
        <v>90.838207186003615</v>
      </c>
      <c r="F24" s="36">
        <f>'Historical '!H55</f>
        <v>99.179210930887777</v>
      </c>
      <c r="G24" s="36">
        <f>'Historical '!I55</f>
        <v>49.716017112845059</v>
      </c>
      <c r="H24" s="16">
        <f>SUM(C24:G24)</f>
        <v>434.77113308831201</v>
      </c>
    </row>
    <row r="25" spans="2:33" s="33" customFormat="1">
      <c r="B25" s="33" t="s">
        <v>21</v>
      </c>
      <c r="C25" s="36">
        <f>'Historical '!E71</f>
        <v>375213.6336861017</v>
      </c>
      <c r="D25" s="36">
        <f>'Historical '!F71</f>
        <v>4095.4075441238106</v>
      </c>
      <c r="E25" s="36">
        <f>'Historical '!G71</f>
        <v>5133.2450966141569</v>
      </c>
      <c r="F25" s="36">
        <f>'Historical '!H71</f>
        <v>11595.24228172917</v>
      </c>
      <c r="G25" s="36">
        <f>'Historical '!I71</f>
        <v>8700.0090176363647</v>
      </c>
      <c r="H25" s="16">
        <f>SUM(C25:G25)</f>
        <v>404737.53762620525</v>
      </c>
    </row>
    <row r="26" spans="2:33" s="33" customFormat="1">
      <c r="B26" s="33" t="s">
        <v>6</v>
      </c>
      <c r="C26" s="36"/>
      <c r="D26" s="36"/>
      <c r="E26" s="36"/>
      <c r="F26" s="36"/>
      <c r="G26" s="36"/>
      <c r="H26" s="41">
        <f>SUM(C26:G26)</f>
        <v>0</v>
      </c>
    </row>
    <row r="27" spans="2:33" s="33" customFormat="1">
      <c r="B27" s="9" t="s">
        <v>7</v>
      </c>
      <c r="C27" s="17">
        <f t="shared" ref="C27:H27" si="0">SUM(C24:C26)</f>
        <v>375318.65521628689</v>
      </c>
      <c r="D27" s="17">
        <f t="shared" si="0"/>
        <v>4185.4237117972289</v>
      </c>
      <c r="E27" s="17">
        <f t="shared" si="0"/>
        <v>5224.0833038001601</v>
      </c>
      <c r="F27" s="17">
        <f t="shared" si="0"/>
        <v>11694.421492660058</v>
      </c>
      <c r="G27" s="17">
        <f t="shared" si="0"/>
        <v>8749.72503474921</v>
      </c>
      <c r="H27" s="17">
        <f t="shared" si="0"/>
        <v>405172.30875929358</v>
      </c>
    </row>
    <row r="28" spans="2:33" s="33" customFormat="1" ht="11.25" customHeight="1"/>
    <row r="29" spans="2:33" s="33" customFormat="1">
      <c r="B29" s="33" t="s">
        <v>37</v>
      </c>
      <c r="C29" s="42">
        <f>'Historical '!E25</f>
        <v>1483.7948717948718</v>
      </c>
      <c r="D29" s="42">
        <f>'Historical '!F25</f>
        <v>15.79054054054054</v>
      </c>
      <c r="E29" s="42">
        <f>'Historical '!G25</f>
        <v>19.297297297297298</v>
      </c>
      <c r="F29" s="42">
        <f>'Historical '!H25</f>
        <v>42.5</v>
      </c>
      <c r="G29" s="42">
        <f>'Historical '!I25</f>
        <v>31.09090909090909</v>
      </c>
      <c r="H29" s="19">
        <f>SUM(C29:G29)</f>
        <v>1592.4736187236188</v>
      </c>
    </row>
    <row r="30" spans="2:33" s="33" customFormat="1" ht="11.25" customHeight="1"/>
    <row r="31" spans="2:33" s="33" customFormat="1">
      <c r="B31" s="35" t="s">
        <v>16</v>
      </c>
      <c r="C31" s="7" t="s">
        <v>25</v>
      </c>
      <c r="D31" s="7" t="s">
        <v>1</v>
      </c>
      <c r="E31" s="7" t="s">
        <v>2</v>
      </c>
      <c r="F31" s="7" t="s">
        <v>3</v>
      </c>
      <c r="G31" s="7" t="s">
        <v>26</v>
      </c>
    </row>
    <row r="32" spans="2:33" s="33" customFormat="1">
      <c r="B32" s="33" t="s">
        <v>13</v>
      </c>
      <c r="C32" s="43">
        <f>C27/C29</f>
        <v>252.94510875501467</v>
      </c>
      <c r="D32" s="43">
        <f t="shared" ref="D32:G32" si="1">D27/D29</f>
        <v>265.05892569361998</v>
      </c>
      <c r="E32" s="43">
        <f t="shared" si="1"/>
        <v>270.71580145743127</v>
      </c>
      <c r="F32" s="43">
        <f t="shared" si="1"/>
        <v>275.16285865082489</v>
      </c>
      <c r="G32" s="43">
        <f t="shared" si="1"/>
        <v>281.42390462643658</v>
      </c>
      <c r="I32" s="43"/>
    </row>
    <row r="33" spans="2:8" s="33" customFormat="1"/>
    <row r="34" spans="2:8" s="33" customFormat="1"/>
    <row r="35" spans="2:8" s="33" customFormat="1">
      <c r="C35" s="44"/>
      <c r="D35" s="45"/>
      <c r="E35" s="44"/>
      <c r="F35" s="44"/>
      <c r="G35" s="44"/>
    </row>
    <row r="36" spans="2:8">
      <c r="B36" s="3" t="s">
        <v>22</v>
      </c>
      <c r="C36" s="4"/>
      <c r="D36" s="4"/>
      <c r="E36" s="4"/>
      <c r="F36" s="4"/>
      <c r="G36" s="4"/>
      <c r="H36" s="4"/>
    </row>
    <row r="38" spans="2:8">
      <c r="B38" s="6" t="s">
        <v>19</v>
      </c>
      <c r="C38" s="7" t="s">
        <v>8</v>
      </c>
      <c r="D38" s="7" t="s">
        <v>9</v>
      </c>
      <c r="E38" s="7" t="s">
        <v>10</v>
      </c>
      <c r="F38" s="7" t="s">
        <v>11</v>
      </c>
      <c r="G38" s="7" t="s">
        <v>12</v>
      </c>
      <c r="H38" s="8" t="s">
        <v>4</v>
      </c>
    </row>
    <row r="39" spans="2:8">
      <c r="B39" t="s">
        <v>5</v>
      </c>
      <c r="C39" s="15">
        <f>Projected!E74</f>
        <v>52.697763204447547</v>
      </c>
      <c r="D39" s="36">
        <f>Projected!F74</f>
        <v>54.485139587934384</v>
      </c>
      <c r="E39" s="36">
        <f>Projected!G74</f>
        <v>56.629129830719599</v>
      </c>
      <c r="F39" s="36">
        <f>Projected!H74</f>
        <v>58.98518477732668</v>
      </c>
      <c r="G39" s="36">
        <f>Projected!I74</f>
        <v>61.330435724073183</v>
      </c>
      <c r="H39" s="16">
        <f>SUM(C39:G39)</f>
        <v>284.12765312450136</v>
      </c>
    </row>
    <row r="40" spans="2:8">
      <c r="B40" t="s">
        <v>21</v>
      </c>
      <c r="C40" s="15">
        <f>Projected!E82</f>
        <v>9221.7969522241747</v>
      </c>
      <c r="D40" s="36">
        <f>Projected!F82</f>
        <v>9534.5772503512362</v>
      </c>
      <c r="E40" s="36">
        <f>Projected!G82</f>
        <v>9909.7628651525574</v>
      </c>
      <c r="F40" s="36">
        <f>Projected!H82</f>
        <v>10322.058549157229</v>
      </c>
      <c r="G40" s="36">
        <f>Projected!I82</f>
        <v>10732.463597071719</v>
      </c>
      <c r="H40" s="16">
        <f>SUM(C40:G40)</f>
        <v>49720.659213956918</v>
      </c>
    </row>
    <row r="41" spans="2:8">
      <c r="B41" t="s">
        <v>6</v>
      </c>
      <c r="C41" s="15">
        <f>(C39+C40)*C43</f>
        <v>342.88653334766144</v>
      </c>
      <c r="D41" s="36">
        <f t="shared" ref="D41:G41" si="2">(D39+D40)*D43</f>
        <v>354.51638734248064</v>
      </c>
      <c r="E41" s="36">
        <f t="shared" si="2"/>
        <v>368.46660718440728</v>
      </c>
      <c r="F41" s="36">
        <f t="shared" si="2"/>
        <v>383.79666037631449</v>
      </c>
      <c r="G41" s="36">
        <f t="shared" si="2"/>
        <v>399.05641559287676</v>
      </c>
      <c r="H41" s="16">
        <f>SUM(C41:G41)</f>
        <v>1848.7226038437407</v>
      </c>
    </row>
    <row r="42" spans="2:8">
      <c r="B42" s="9" t="s">
        <v>7</v>
      </c>
      <c r="C42" s="17">
        <f t="shared" ref="C42:H42" si="3">SUM(C39:C41)</f>
        <v>9617.3812487762825</v>
      </c>
      <c r="D42" s="17">
        <f t="shared" si="3"/>
        <v>9943.5787772816511</v>
      </c>
      <c r="E42" s="17">
        <f t="shared" si="3"/>
        <v>10334.858602167684</v>
      </c>
      <c r="F42" s="17">
        <f t="shared" si="3"/>
        <v>10764.84039431087</v>
      </c>
      <c r="G42" s="17">
        <f t="shared" si="3"/>
        <v>11192.85044838867</v>
      </c>
      <c r="H42" s="14">
        <f t="shared" si="3"/>
        <v>51853.509470925164</v>
      </c>
    </row>
    <row r="43" spans="2:8">
      <c r="B43" s="9" t="s">
        <v>107</v>
      </c>
      <c r="C43" s="116">
        <v>3.6970912579986831E-2</v>
      </c>
      <c r="D43" s="116">
        <v>3.6970912579986831E-2</v>
      </c>
      <c r="E43" s="116">
        <v>3.6970912579986831E-2</v>
      </c>
      <c r="F43" s="116">
        <v>3.6970912579986831E-2</v>
      </c>
      <c r="G43" s="116">
        <v>3.6970912579986831E-2</v>
      </c>
    </row>
    <row r="44" spans="2:8">
      <c r="B44" s="6" t="s">
        <v>15</v>
      </c>
    </row>
    <row r="45" spans="2:8">
      <c r="B45" s="117" t="s">
        <v>28</v>
      </c>
      <c r="C45" s="117"/>
      <c r="D45" s="117"/>
      <c r="E45" s="117"/>
      <c r="F45" s="117"/>
      <c r="G45" s="117"/>
      <c r="H45" s="117"/>
    </row>
    <row r="46" spans="2:8">
      <c r="B46" s="13"/>
      <c r="C46" s="13"/>
      <c r="D46" s="13"/>
      <c r="E46" s="13"/>
      <c r="F46" s="13"/>
      <c r="G46" s="13"/>
      <c r="H46" s="13"/>
    </row>
    <row r="47" spans="2:8">
      <c r="B47" s="13"/>
      <c r="C47" s="13"/>
      <c r="D47" s="13"/>
      <c r="E47" s="13"/>
      <c r="F47" s="13"/>
      <c r="G47" s="13"/>
      <c r="H47" s="13"/>
    </row>
    <row r="50" spans="2:8">
      <c r="B50" s="3" t="s">
        <v>23</v>
      </c>
      <c r="C50" s="4"/>
      <c r="D50" s="4"/>
      <c r="E50" s="4"/>
      <c r="F50" s="4"/>
      <c r="G50" s="4"/>
      <c r="H50" s="4"/>
    </row>
    <row r="51" spans="2:8">
      <c r="B51" s="1"/>
    </row>
    <row r="52" spans="2:8">
      <c r="B52" s="2" t="s">
        <v>17</v>
      </c>
    </row>
    <row r="54" spans="2:8">
      <c r="B54" s="6" t="s">
        <v>18</v>
      </c>
      <c r="C54" s="7" t="s">
        <v>8</v>
      </c>
      <c r="D54" s="7" t="s">
        <v>9</v>
      </c>
      <c r="E54" s="7" t="s">
        <v>10</v>
      </c>
      <c r="F54" s="7" t="s">
        <v>11</v>
      </c>
      <c r="G54" s="7" t="s">
        <v>12</v>
      </c>
      <c r="H54" s="8" t="s">
        <v>4</v>
      </c>
    </row>
    <row r="55" spans="2:8">
      <c r="B55" t="s">
        <v>24</v>
      </c>
      <c r="C55" s="22">
        <v>31.09090909090909</v>
      </c>
      <c r="D55" s="22">
        <f>C55</f>
        <v>31.09090909090909</v>
      </c>
      <c r="E55" s="22">
        <f t="shared" ref="E55:G55" si="4">D55</f>
        <v>31.09090909090909</v>
      </c>
      <c r="F55" s="22">
        <f t="shared" si="4"/>
        <v>31.09090909090909</v>
      </c>
      <c r="G55" s="22">
        <f t="shared" si="4"/>
        <v>31.09090909090909</v>
      </c>
      <c r="H55" s="19">
        <f>SUM(C55:G55)</f>
        <v>155.45454545454544</v>
      </c>
    </row>
    <row r="57" spans="2:8">
      <c r="B57" s="6" t="s">
        <v>16</v>
      </c>
      <c r="C57" s="7" t="s">
        <v>8</v>
      </c>
      <c r="D57" s="7" t="s">
        <v>9</v>
      </c>
      <c r="E57" s="7" t="s">
        <v>10</v>
      </c>
      <c r="F57" s="7" t="s">
        <v>11</v>
      </c>
      <c r="G57" s="7" t="s">
        <v>12</v>
      </c>
      <c r="H57" s="8" t="s">
        <v>4</v>
      </c>
    </row>
    <row r="58" spans="2:8">
      <c r="B58" t="s">
        <v>13</v>
      </c>
      <c r="C58" s="20">
        <f t="shared" ref="C58:H58" si="5">+C42/C55</f>
        <v>309.33097583783365</v>
      </c>
      <c r="D58" s="20">
        <f t="shared" si="5"/>
        <v>319.82270921081334</v>
      </c>
      <c r="E58" s="20">
        <f t="shared" si="5"/>
        <v>332.40773281825886</v>
      </c>
      <c r="F58" s="20">
        <f t="shared" si="5"/>
        <v>346.23755654216251</v>
      </c>
      <c r="G58" s="20">
        <f t="shared" si="5"/>
        <v>360.00396179027888</v>
      </c>
      <c r="H58" s="21">
        <f t="shared" si="5"/>
        <v>333.56058723986951</v>
      </c>
    </row>
    <row r="60" spans="2:8">
      <c r="B60" s="6" t="s">
        <v>15</v>
      </c>
    </row>
    <row r="61" spans="2:8">
      <c r="B61" s="117" t="s">
        <v>28</v>
      </c>
      <c r="C61" s="117"/>
      <c r="D61" s="117"/>
      <c r="E61" s="117"/>
      <c r="F61" s="117"/>
      <c r="G61" s="117"/>
      <c r="H61" s="117"/>
    </row>
    <row r="62" spans="2:8">
      <c r="B62" s="118"/>
      <c r="C62" s="118"/>
      <c r="D62" s="118"/>
      <c r="E62" s="118"/>
      <c r="F62" s="118"/>
      <c r="G62" s="118"/>
      <c r="H62" s="118"/>
    </row>
  </sheetData>
  <mergeCells count="3">
    <mergeCell ref="B45:H45"/>
    <mergeCell ref="B61:H61"/>
    <mergeCell ref="B62:H6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showGridLines="0" workbookViewId="0"/>
  </sheetViews>
  <sheetFormatPr defaultColWidth="12" defaultRowHeight="15"/>
  <cols>
    <col min="1" max="1" width="42.5703125" style="33" bestFit="1" customWidth="1"/>
    <col min="2" max="2" width="7.7109375" style="33" bestFit="1" customWidth="1"/>
    <col min="3" max="3" width="14.42578125" style="33" customWidth="1"/>
    <col min="4" max="4" width="13.7109375" style="33" customWidth="1"/>
    <col min="5" max="16384" width="12" style="33"/>
  </cols>
  <sheetData>
    <row r="1" spans="1:7">
      <c r="A1" s="119" t="s">
        <v>38</v>
      </c>
      <c r="B1" s="119"/>
      <c r="C1" s="119"/>
      <c r="D1" s="119"/>
      <c r="E1" s="119"/>
      <c r="F1" s="119"/>
      <c r="G1" s="119"/>
    </row>
    <row r="2" spans="1:7">
      <c r="A2" s="26" t="s">
        <v>0</v>
      </c>
      <c r="B2" s="24" t="s">
        <v>29</v>
      </c>
      <c r="C2" s="25"/>
      <c r="D2" s="25"/>
      <c r="E2" s="25"/>
      <c r="F2" s="25"/>
      <c r="G2" s="25"/>
    </row>
    <row r="3" spans="1:7">
      <c r="A3" s="26" t="s">
        <v>31</v>
      </c>
      <c r="B3" s="120" t="s">
        <v>32</v>
      </c>
      <c r="C3" s="121"/>
      <c r="D3" s="121"/>
      <c r="E3" s="121"/>
      <c r="F3" s="121"/>
      <c r="G3" s="121"/>
    </row>
    <row r="4" spans="1:7">
      <c r="A4" s="28" t="s">
        <v>108</v>
      </c>
      <c r="B4" s="122">
        <f>'AER Summary'!C6</f>
        <v>319.82270921081334</v>
      </c>
      <c r="C4" s="122"/>
      <c r="D4" s="122"/>
      <c r="E4" s="122"/>
      <c r="F4" s="122"/>
      <c r="G4" s="122"/>
    </row>
    <row r="6" spans="1:7">
      <c r="A6" s="28" t="s">
        <v>39</v>
      </c>
    </row>
    <row r="9" spans="1:7">
      <c r="A9" s="34" t="s">
        <v>40</v>
      </c>
    </row>
    <row r="10" spans="1:7" ht="30">
      <c r="A10" s="35" t="s">
        <v>41</v>
      </c>
      <c r="B10" s="46" t="s">
        <v>27</v>
      </c>
      <c r="C10" s="46" t="s">
        <v>42</v>
      </c>
      <c r="D10" s="46" t="s">
        <v>43</v>
      </c>
    </row>
    <row r="11" spans="1:7" ht="31.5" customHeight="1">
      <c r="A11" s="47" t="str">
        <f>B2</f>
        <v>Pillar/Pole Top Site Visit</v>
      </c>
      <c r="B11" s="48">
        <f>B4</f>
        <v>319.82270921081334</v>
      </c>
      <c r="C11" s="49"/>
      <c r="D11" s="49"/>
    </row>
  </sheetData>
  <mergeCells count="3">
    <mergeCell ref="A1:G1"/>
    <mergeCell ref="B3:G3"/>
    <mergeCell ref="B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showGridLines="0" workbookViewId="0"/>
  </sheetViews>
  <sheetFormatPr defaultRowHeight="15"/>
  <cols>
    <col min="1" max="1" width="2.42578125" style="18" customWidth="1"/>
    <col min="2" max="2" width="10.140625" style="18" customWidth="1"/>
    <col min="3" max="8" width="13.140625" style="18" customWidth="1"/>
    <col min="9" max="10" width="9.5703125" style="18" bestFit="1" customWidth="1"/>
    <col min="11" max="15" width="9.140625" style="18"/>
    <col min="16" max="16" width="5.28515625" style="18" customWidth="1"/>
    <col min="17" max="17" width="2.42578125" style="33" customWidth="1"/>
    <col min="18" max="16384" width="9.140625" style="33"/>
  </cols>
  <sheetData>
    <row r="1" spans="1:18">
      <c r="A1" s="126" t="s">
        <v>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8">
      <c r="A2" s="50" t="s">
        <v>0</v>
      </c>
      <c r="B2" s="35"/>
      <c r="C2" s="127" t="s">
        <v>29</v>
      </c>
      <c r="D2" s="128"/>
      <c r="E2" s="128"/>
      <c r="F2" s="128"/>
      <c r="G2" s="128"/>
      <c r="H2" s="128"/>
      <c r="I2" s="128"/>
      <c r="J2" s="128"/>
      <c r="K2" s="128"/>
      <c r="R2" s="51"/>
    </row>
    <row r="3" spans="1:18">
      <c r="R3" s="51"/>
    </row>
    <row r="4" spans="1:18" ht="15" customHeight="1">
      <c r="A4" s="123" t="s">
        <v>45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R4" s="52"/>
    </row>
    <row r="5" spans="1:18" ht="19.5" customHeight="1">
      <c r="A5" s="129" t="s">
        <v>52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R5" s="52"/>
    </row>
    <row r="6" spans="1:18" ht="19.5" customHeight="1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</row>
    <row r="7" spans="1:18" ht="19.5" customHeight="1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</row>
    <row r="8" spans="1:18" ht="19.5" customHeight="1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</row>
    <row r="11" spans="1:18">
      <c r="A11" s="123" t="s">
        <v>46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</row>
    <row r="12" spans="1:18" ht="20.25" customHeight="1">
      <c r="A12" s="129" t="s">
        <v>53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</row>
    <row r="13" spans="1:18" ht="20.25" customHeight="1">
      <c r="A13" s="131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</row>
    <row r="14" spans="1:18" ht="20.25" customHeight="1">
      <c r="A14" s="13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</row>
    <row r="17" spans="1:15">
      <c r="A17" s="123" t="s">
        <v>109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</row>
    <row r="18" spans="1:15" ht="43.5" customHeight="1">
      <c r="A18" s="124" t="s">
        <v>51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</row>
    <row r="19" spans="1:15" ht="43.5" customHeight="1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</row>
    <row r="20" spans="1:15" ht="43.5" customHeight="1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</row>
    <row r="21" spans="1:15" ht="43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</row>
    <row r="22" spans="1:15" ht="43.5" customHeight="1">
      <c r="A22" s="125"/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</row>
    <row r="28" spans="1:15">
      <c r="B28" s="53"/>
    </row>
  </sheetData>
  <mergeCells count="8">
    <mergeCell ref="A17:O17"/>
    <mergeCell ref="A18:O22"/>
    <mergeCell ref="A1:K1"/>
    <mergeCell ref="C2:K2"/>
    <mergeCell ref="A4:O4"/>
    <mergeCell ref="A5:O8"/>
    <mergeCell ref="A11:O11"/>
    <mergeCell ref="A12:O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M78"/>
  <sheetViews>
    <sheetView showGridLines="0" workbookViewId="0"/>
  </sheetViews>
  <sheetFormatPr defaultRowHeight="15"/>
  <cols>
    <col min="1" max="1" width="2.5703125" style="33" customWidth="1"/>
    <col min="2" max="2" width="27.5703125" style="33" customWidth="1"/>
    <col min="3" max="3" width="40.7109375" style="33" customWidth="1"/>
    <col min="4" max="4" width="30.5703125" style="33" customWidth="1"/>
    <col min="5" max="5" width="17.42578125" style="33" bestFit="1" customWidth="1"/>
    <col min="6" max="9" width="14.28515625" style="33" bestFit="1" customWidth="1"/>
    <col min="10" max="10" width="15.7109375" style="33" customWidth="1"/>
    <col min="11" max="11" width="9.140625" style="33"/>
    <col min="12" max="12" width="2.5703125" style="33" customWidth="1"/>
    <col min="13" max="16384" width="9.140625" style="33"/>
  </cols>
  <sheetData>
    <row r="2" spans="2:11">
      <c r="B2" s="34" t="s">
        <v>54</v>
      </c>
      <c r="C2" s="4"/>
      <c r="D2" s="4"/>
      <c r="E2" s="4"/>
      <c r="F2" s="4"/>
      <c r="G2" s="4"/>
      <c r="H2" s="4"/>
      <c r="I2" s="4"/>
      <c r="J2" s="4"/>
      <c r="K2" s="4"/>
    </row>
    <row r="3" spans="2:11">
      <c r="B3" s="26" t="s">
        <v>0</v>
      </c>
      <c r="C3" s="132" t="s">
        <v>29</v>
      </c>
      <c r="D3" s="133"/>
      <c r="E3" s="133"/>
      <c r="F3" s="133"/>
      <c r="G3" s="133"/>
      <c r="H3" s="133"/>
      <c r="I3" s="133"/>
      <c r="J3" s="133"/>
      <c r="K3" s="133"/>
    </row>
    <row r="4" spans="2:11">
      <c r="B4" s="26" t="s">
        <v>55</v>
      </c>
      <c r="C4" s="132" t="s">
        <v>30</v>
      </c>
      <c r="D4" s="133"/>
      <c r="E4" s="133"/>
      <c r="F4" s="133"/>
      <c r="G4" s="133"/>
      <c r="H4" s="133"/>
      <c r="I4" s="133"/>
      <c r="J4" s="133"/>
      <c r="K4" s="133"/>
    </row>
    <row r="7" spans="2:11">
      <c r="B7" s="34" t="s">
        <v>56</v>
      </c>
      <c r="C7" s="4"/>
      <c r="D7" s="4"/>
      <c r="E7" s="4"/>
      <c r="F7" s="4"/>
      <c r="G7" s="4"/>
      <c r="H7" s="4"/>
      <c r="I7" s="4"/>
      <c r="J7" s="4"/>
      <c r="K7" s="4"/>
    </row>
    <row r="9" spans="2:11">
      <c r="B9" s="55" t="s">
        <v>57</v>
      </c>
      <c r="C9" s="55" t="s">
        <v>58</v>
      </c>
      <c r="D9" s="55" t="s">
        <v>59</v>
      </c>
      <c r="E9" s="7" t="s">
        <v>25</v>
      </c>
      <c r="F9" s="7" t="s">
        <v>1</v>
      </c>
      <c r="G9" s="7" t="s">
        <v>2</v>
      </c>
      <c r="H9" s="7" t="s">
        <v>3</v>
      </c>
      <c r="I9" s="7" t="s">
        <v>26</v>
      </c>
      <c r="J9" s="8" t="s">
        <v>4</v>
      </c>
    </row>
    <row r="10" spans="2:11">
      <c r="B10" s="56" t="s">
        <v>30</v>
      </c>
      <c r="C10" s="57"/>
      <c r="D10" s="58" t="s">
        <v>60</v>
      </c>
      <c r="E10" s="59">
        <v>0</v>
      </c>
      <c r="F10" s="59">
        <v>0</v>
      </c>
      <c r="G10" s="59">
        <v>0</v>
      </c>
      <c r="H10" s="59">
        <v>0</v>
      </c>
      <c r="I10" s="59">
        <v>0</v>
      </c>
      <c r="J10" s="60">
        <v>0</v>
      </c>
    </row>
    <row r="11" spans="2:11">
      <c r="B11" s="61"/>
      <c r="C11" s="62"/>
      <c r="D11" s="58" t="s">
        <v>60</v>
      </c>
      <c r="E11" s="63"/>
      <c r="F11" s="63"/>
      <c r="G11" s="63"/>
      <c r="H11" s="63"/>
      <c r="I11" s="63"/>
      <c r="J11" s="60">
        <v>0</v>
      </c>
    </row>
    <row r="12" spans="2:11">
      <c r="B12" s="61"/>
      <c r="C12" s="62"/>
      <c r="D12" s="58" t="s">
        <v>60</v>
      </c>
      <c r="E12" s="63"/>
      <c r="F12" s="63"/>
      <c r="G12" s="63"/>
      <c r="H12" s="63"/>
      <c r="I12" s="63"/>
      <c r="J12" s="60">
        <v>0</v>
      </c>
    </row>
    <row r="13" spans="2:11">
      <c r="B13" s="61"/>
      <c r="C13" s="62"/>
      <c r="D13" s="58" t="s">
        <v>60</v>
      </c>
      <c r="E13" s="63"/>
      <c r="F13" s="63"/>
      <c r="G13" s="63"/>
      <c r="H13" s="63"/>
      <c r="I13" s="63"/>
      <c r="J13" s="60">
        <v>0</v>
      </c>
    </row>
    <row r="14" spans="2:11">
      <c r="B14" s="64" t="s">
        <v>4</v>
      </c>
      <c r="C14" s="65"/>
      <c r="D14" s="9"/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</row>
    <row r="15" spans="2:11">
      <c r="B15" s="33" t="s">
        <v>61</v>
      </c>
    </row>
    <row r="19" spans="2:11">
      <c r="B19" s="34" t="s">
        <v>62</v>
      </c>
      <c r="C19" s="4"/>
      <c r="D19" s="4"/>
      <c r="E19" s="4"/>
      <c r="F19" s="4"/>
      <c r="G19" s="4"/>
      <c r="H19" s="4"/>
      <c r="I19" s="4"/>
      <c r="J19" s="4"/>
      <c r="K19" s="4"/>
    </row>
    <row r="21" spans="2:11">
      <c r="B21" s="55" t="s">
        <v>63</v>
      </c>
      <c r="C21" s="66" t="s">
        <v>64</v>
      </c>
      <c r="D21" s="35"/>
      <c r="E21" s="7" t="s">
        <v>25</v>
      </c>
      <c r="F21" s="7" t="s">
        <v>1</v>
      </c>
      <c r="G21" s="7" t="s">
        <v>2</v>
      </c>
      <c r="H21" s="7" t="s">
        <v>3</v>
      </c>
      <c r="I21" s="7" t="s">
        <v>65</v>
      </c>
      <c r="J21" s="8" t="s">
        <v>4</v>
      </c>
    </row>
    <row r="22" spans="2:11">
      <c r="B22" s="67" t="s">
        <v>66</v>
      </c>
      <c r="C22" s="68" t="s">
        <v>67</v>
      </c>
      <c r="D22" s="61"/>
      <c r="E22" s="69">
        <v>1483.7948717948718</v>
      </c>
      <c r="F22" s="69">
        <v>15.79054054054054</v>
      </c>
      <c r="G22" s="69">
        <v>19.297297297297298</v>
      </c>
      <c r="H22" s="69">
        <v>42.5</v>
      </c>
      <c r="I22" s="69">
        <v>31.09090909090909</v>
      </c>
      <c r="J22" s="70">
        <v>1592.4736187236188</v>
      </c>
    </row>
    <row r="23" spans="2:11">
      <c r="B23" s="67"/>
      <c r="C23" s="68"/>
      <c r="D23" s="61"/>
      <c r="E23" s="69"/>
      <c r="F23" s="69"/>
      <c r="G23" s="69"/>
      <c r="H23" s="69"/>
      <c r="I23" s="69"/>
      <c r="J23" s="70">
        <v>0</v>
      </c>
    </row>
    <row r="24" spans="2:11">
      <c r="B24" s="71"/>
      <c r="C24" s="68"/>
      <c r="D24" s="61"/>
      <c r="E24" s="69"/>
      <c r="F24" s="69"/>
      <c r="G24" s="69"/>
      <c r="H24" s="69"/>
      <c r="I24" s="69"/>
      <c r="J24" s="70">
        <v>0</v>
      </c>
    </row>
    <row r="25" spans="2:11">
      <c r="B25" s="64" t="s">
        <v>68</v>
      </c>
      <c r="C25" s="65"/>
      <c r="D25" s="9"/>
      <c r="E25" s="72">
        <v>1483.7948717948718</v>
      </c>
      <c r="F25" s="72">
        <v>15.79054054054054</v>
      </c>
      <c r="G25" s="72">
        <v>19.297297297297298</v>
      </c>
      <c r="H25" s="72">
        <v>42.5</v>
      </c>
      <c r="I25" s="72">
        <v>31.09090909090909</v>
      </c>
      <c r="J25" s="72">
        <v>1592.4736187236188</v>
      </c>
    </row>
    <row r="26" spans="2:11">
      <c r="E26" s="1"/>
      <c r="F26" s="1"/>
      <c r="G26" s="1"/>
      <c r="H26" s="1"/>
      <c r="I26" s="1"/>
      <c r="J26" s="1"/>
    </row>
    <row r="27" spans="2:11">
      <c r="E27" s="1"/>
      <c r="F27" s="1"/>
      <c r="G27" s="1"/>
      <c r="H27" s="1"/>
      <c r="I27" s="1"/>
      <c r="J27" s="1"/>
    </row>
    <row r="28" spans="2:11">
      <c r="B28" s="35" t="s">
        <v>15</v>
      </c>
      <c r="E28" s="1"/>
      <c r="F28" s="1"/>
      <c r="G28" s="1"/>
      <c r="H28" s="1"/>
      <c r="I28" s="1"/>
      <c r="J28" s="1"/>
    </row>
    <row r="29" spans="2:11">
      <c r="B29" s="73" t="s">
        <v>69</v>
      </c>
      <c r="C29" s="27"/>
      <c r="D29" s="27"/>
      <c r="E29" s="27"/>
      <c r="F29" s="27"/>
      <c r="G29" s="27"/>
      <c r="H29" s="27"/>
      <c r="I29" s="27"/>
      <c r="J29" s="27"/>
      <c r="K29" s="27"/>
    </row>
    <row r="30" spans="2:11"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2:11">
      <c r="E31" s="1"/>
      <c r="F31" s="1"/>
      <c r="G31" s="1"/>
      <c r="H31" s="1"/>
      <c r="I31" s="1"/>
      <c r="J31" s="1"/>
    </row>
    <row r="32" spans="2:11">
      <c r="E32" s="1"/>
      <c r="F32" s="1"/>
      <c r="G32" s="1"/>
      <c r="H32" s="1"/>
      <c r="I32" s="1"/>
      <c r="J32" s="1"/>
    </row>
    <row r="33" spans="2:11">
      <c r="B33" s="34" t="s">
        <v>70</v>
      </c>
      <c r="C33" s="4"/>
      <c r="D33" s="4"/>
      <c r="E33" s="4"/>
      <c r="F33" s="4"/>
      <c r="G33" s="4"/>
      <c r="H33" s="4"/>
      <c r="I33" s="4"/>
      <c r="J33" s="4"/>
      <c r="K33" s="4"/>
    </row>
    <row r="35" spans="2:11">
      <c r="B35" s="75" t="s">
        <v>71</v>
      </c>
      <c r="C35" s="76"/>
      <c r="D35" s="76"/>
      <c r="E35" s="76"/>
      <c r="F35" s="76"/>
      <c r="G35" s="76"/>
      <c r="H35" s="76"/>
      <c r="I35" s="76"/>
      <c r="J35" s="76"/>
      <c r="K35" s="76"/>
    </row>
    <row r="36" spans="2:11">
      <c r="B36" s="77" t="s">
        <v>72</v>
      </c>
      <c r="C36" s="74"/>
      <c r="D36" s="74"/>
      <c r="E36" s="74"/>
      <c r="F36" s="74"/>
      <c r="G36" s="74"/>
      <c r="H36" s="74"/>
      <c r="I36" s="74"/>
      <c r="J36" s="74"/>
      <c r="K36" s="74"/>
    </row>
    <row r="37" spans="2:11">
      <c r="B37" s="77" t="s">
        <v>73</v>
      </c>
      <c r="C37" s="74"/>
      <c r="D37" s="74"/>
      <c r="E37" s="74"/>
      <c r="F37" s="74"/>
      <c r="G37" s="74"/>
      <c r="H37" s="74"/>
      <c r="I37" s="74"/>
      <c r="J37" s="74"/>
      <c r="K37" s="74"/>
    </row>
    <row r="38" spans="2:11">
      <c r="B38" s="77"/>
      <c r="C38" s="74"/>
      <c r="D38" s="74"/>
      <c r="E38" s="74"/>
      <c r="F38" s="74"/>
      <c r="G38" s="74"/>
      <c r="H38" s="74"/>
      <c r="I38" s="74"/>
      <c r="J38" s="74"/>
      <c r="K38" s="74"/>
    </row>
    <row r="39" spans="2:11">
      <c r="B39" s="74"/>
      <c r="C39" s="74"/>
      <c r="D39" s="74"/>
      <c r="E39" s="74"/>
      <c r="F39" s="74"/>
      <c r="G39" s="74"/>
      <c r="H39" s="74"/>
      <c r="I39" s="74"/>
      <c r="J39" s="74"/>
      <c r="K39" s="74"/>
    </row>
    <row r="40" spans="2:11">
      <c r="B40" s="74"/>
      <c r="C40" s="74"/>
      <c r="D40" s="74"/>
      <c r="E40" s="74"/>
      <c r="F40" s="74"/>
      <c r="G40" s="74"/>
      <c r="H40" s="74"/>
      <c r="I40" s="74"/>
      <c r="J40" s="74"/>
      <c r="K40" s="74"/>
    </row>
    <row r="41" spans="2:11"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2:11">
      <c r="B42" s="74"/>
      <c r="C42" s="74"/>
      <c r="D42" s="74"/>
      <c r="E42" s="74"/>
      <c r="F42" s="74"/>
      <c r="G42" s="74"/>
      <c r="H42" s="74"/>
      <c r="I42" s="74"/>
      <c r="J42" s="74"/>
      <c r="K42" s="74"/>
    </row>
    <row r="43" spans="2:11">
      <c r="B43" s="74"/>
      <c r="C43" s="74"/>
      <c r="D43" s="74"/>
      <c r="E43" s="74"/>
      <c r="F43" s="74"/>
      <c r="G43" s="74"/>
      <c r="H43" s="74"/>
      <c r="I43" s="74"/>
      <c r="J43" s="74"/>
      <c r="K43" s="74"/>
    </row>
    <row r="44" spans="2:11"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2:11">
      <c r="B45" s="74"/>
      <c r="C45" s="74"/>
      <c r="D45" s="74"/>
      <c r="E45" s="74"/>
      <c r="F45" s="74"/>
      <c r="G45" s="74"/>
      <c r="H45" s="74"/>
      <c r="I45" s="74"/>
      <c r="J45" s="74"/>
      <c r="K45" s="74"/>
    </row>
    <row r="46" spans="2:11"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2:11">
      <c r="B47" s="74"/>
      <c r="C47" s="74"/>
      <c r="D47" s="74"/>
      <c r="E47" s="74"/>
      <c r="F47" s="74"/>
      <c r="G47" s="74"/>
      <c r="H47" s="74"/>
      <c r="I47" s="74"/>
      <c r="J47" s="74"/>
      <c r="K47" s="74"/>
    </row>
    <row r="50" spans="2:11">
      <c r="B50" s="75" t="s">
        <v>74</v>
      </c>
      <c r="C50" s="76"/>
      <c r="D50" s="76"/>
      <c r="E50" s="76"/>
      <c r="F50" s="76"/>
      <c r="G50" s="76"/>
      <c r="H50" s="76"/>
      <c r="I50" s="76"/>
      <c r="J50" s="76"/>
      <c r="K50" s="78"/>
    </row>
    <row r="51" spans="2:11">
      <c r="B51" s="79" t="s">
        <v>57</v>
      </c>
      <c r="C51" s="80" t="s">
        <v>58</v>
      </c>
      <c r="D51" s="80" t="s">
        <v>59</v>
      </c>
      <c r="E51" s="81" t="s">
        <v>25</v>
      </c>
      <c r="F51" s="81" t="s">
        <v>1</v>
      </c>
      <c r="G51" s="81" t="s">
        <v>2</v>
      </c>
      <c r="H51" s="81" t="s">
        <v>3</v>
      </c>
      <c r="I51" s="81" t="s">
        <v>26</v>
      </c>
      <c r="J51" s="82" t="s">
        <v>4</v>
      </c>
    </row>
    <row r="52" spans="2:11">
      <c r="B52" s="83" t="s">
        <v>81</v>
      </c>
      <c r="C52" s="83" t="s">
        <v>82</v>
      </c>
      <c r="D52" s="58"/>
      <c r="E52" s="59">
        <v>105.02153018515727</v>
      </c>
      <c r="F52" s="59">
        <v>90.016167673418281</v>
      </c>
      <c r="G52" s="59">
        <v>90.838207186003615</v>
      </c>
      <c r="H52" s="59">
        <v>99.179210930887777</v>
      </c>
      <c r="I52" s="59">
        <v>49.716017112845059</v>
      </c>
      <c r="J52" s="60">
        <v>434.77113308831201</v>
      </c>
    </row>
    <row r="53" spans="2:11">
      <c r="B53" s="83"/>
      <c r="C53" s="83"/>
      <c r="D53" s="58"/>
      <c r="E53" s="59"/>
      <c r="F53" s="59"/>
      <c r="G53" s="59"/>
      <c r="H53" s="59"/>
      <c r="I53" s="59"/>
      <c r="J53" s="60"/>
    </row>
    <row r="54" spans="2:11">
      <c r="B54" s="83"/>
      <c r="C54" s="83"/>
      <c r="D54" s="58"/>
      <c r="E54" s="59"/>
      <c r="F54" s="59"/>
      <c r="G54" s="59"/>
      <c r="H54" s="59"/>
      <c r="I54" s="59"/>
      <c r="J54" s="60"/>
    </row>
    <row r="55" spans="2:11">
      <c r="B55" s="84" t="s">
        <v>4</v>
      </c>
      <c r="C55" s="85"/>
      <c r="D55" s="86"/>
      <c r="E55" s="87">
        <v>105.02153018515727</v>
      </c>
      <c r="F55" s="87">
        <v>90.016167673418281</v>
      </c>
      <c r="G55" s="87">
        <v>90.838207186003615</v>
      </c>
      <c r="H55" s="87">
        <v>99.179210930887777</v>
      </c>
      <c r="I55" s="87">
        <v>49.716017112845059</v>
      </c>
      <c r="J55" s="88">
        <v>434.77113308831201</v>
      </c>
    </row>
    <row r="59" spans="2:11">
      <c r="B59" s="75" t="s">
        <v>21</v>
      </c>
      <c r="C59" s="76"/>
      <c r="D59" s="76"/>
      <c r="E59" s="76"/>
      <c r="F59" s="76"/>
      <c r="G59" s="76"/>
      <c r="H59" s="76"/>
      <c r="I59" s="76"/>
      <c r="J59" s="76"/>
    </row>
    <row r="61" spans="2:11">
      <c r="B61" s="33" t="s">
        <v>75</v>
      </c>
    </row>
    <row r="63" spans="2:11">
      <c r="B63" s="79" t="s">
        <v>76</v>
      </c>
      <c r="C63" s="89" t="s">
        <v>77</v>
      </c>
      <c r="D63" s="79"/>
      <c r="E63" s="81" t="s">
        <v>25</v>
      </c>
      <c r="F63" s="81" t="s">
        <v>1</v>
      </c>
      <c r="G63" s="81" t="s">
        <v>2</v>
      </c>
      <c r="H63" s="81" t="s">
        <v>3</v>
      </c>
      <c r="I63" s="81" t="s">
        <v>26</v>
      </c>
      <c r="J63" s="82" t="s">
        <v>4</v>
      </c>
    </row>
    <row r="64" spans="2:11">
      <c r="B64" s="90" t="s">
        <v>78</v>
      </c>
      <c r="C64" s="91" t="s">
        <v>79</v>
      </c>
      <c r="D64" s="90"/>
      <c r="E64" s="92">
        <v>375213.6336861017</v>
      </c>
      <c r="F64" s="92">
        <v>4095.4075441238106</v>
      </c>
      <c r="G64" s="92">
        <v>5133.2450966141569</v>
      </c>
      <c r="H64" s="92">
        <v>11595.24228172917</v>
      </c>
      <c r="I64" s="92">
        <v>8700.0090176363647</v>
      </c>
      <c r="J64" s="60">
        <v>404737.53762620525</v>
      </c>
    </row>
    <row r="65" spans="2:13">
      <c r="B65" s="90"/>
      <c r="C65" s="91"/>
      <c r="D65" s="90"/>
      <c r="E65" s="92"/>
      <c r="F65" s="92"/>
      <c r="G65" s="92"/>
      <c r="H65" s="92"/>
      <c r="I65" s="92"/>
      <c r="J65" s="60"/>
    </row>
    <row r="66" spans="2:13">
      <c r="B66" s="61"/>
      <c r="C66" s="68"/>
      <c r="D66" s="61"/>
      <c r="E66" s="93"/>
      <c r="F66" s="93"/>
      <c r="G66" s="93"/>
      <c r="H66" s="93"/>
      <c r="I66" s="93"/>
      <c r="J66" s="60">
        <v>0</v>
      </c>
    </row>
    <row r="67" spans="2:13">
      <c r="B67" s="61"/>
      <c r="C67" s="68"/>
      <c r="D67" s="61"/>
      <c r="E67" s="93"/>
      <c r="F67" s="93"/>
      <c r="G67" s="93"/>
      <c r="H67" s="93"/>
      <c r="I67" s="93"/>
      <c r="J67" s="60">
        <v>0</v>
      </c>
    </row>
    <row r="68" spans="2:13">
      <c r="B68" s="61"/>
      <c r="C68" s="68"/>
      <c r="D68" s="61"/>
      <c r="E68" s="93"/>
      <c r="F68" s="93"/>
      <c r="G68" s="93"/>
      <c r="H68" s="93"/>
      <c r="I68" s="93"/>
      <c r="J68" s="60">
        <v>0</v>
      </c>
    </row>
    <row r="69" spans="2:13">
      <c r="B69" s="61"/>
      <c r="C69" s="68"/>
      <c r="D69" s="61"/>
      <c r="E69" s="93"/>
      <c r="F69" s="93"/>
      <c r="G69" s="93"/>
      <c r="H69" s="93"/>
      <c r="I69" s="93"/>
      <c r="J69" s="60">
        <v>0</v>
      </c>
    </row>
    <row r="70" spans="2:13">
      <c r="B70" s="61"/>
      <c r="C70" s="68"/>
      <c r="D70" s="61"/>
      <c r="E70" s="93"/>
      <c r="F70" s="93"/>
      <c r="G70" s="93"/>
      <c r="H70" s="93"/>
      <c r="I70" s="93"/>
      <c r="J70" s="60">
        <v>0</v>
      </c>
    </row>
    <row r="71" spans="2:13">
      <c r="B71" s="84" t="s">
        <v>4</v>
      </c>
      <c r="C71" s="85"/>
      <c r="D71" s="86"/>
      <c r="E71" s="87">
        <v>375213.6336861017</v>
      </c>
      <c r="F71" s="87">
        <v>4095.4075441238106</v>
      </c>
      <c r="G71" s="87">
        <v>5133.2450966141569</v>
      </c>
      <c r="H71" s="87">
        <v>11595.24228172917</v>
      </c>
      <c r="I71" s="87">
        <v>8700.0090176363647</v>
      </c>
      <c r="J71" s="87">
        <v>404737.53762620525</v>
      </c>
    </row>
    <row r="72" spans="2:13">
      <c r="B72" s="33" t="s">
        <v>80</v>
      </c>
    </row>
    <row r="76" spans="2:13" s="12" customFormat="1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</row>
    <row r="77" spans="2:13" s="12" customFormat="1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</row>
    <row r="78" spans="2:13" s="12" customFormat="1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</row>
  </sheetData>
  <mergeCells count="2">
    <mergeCell ref="C3:K3"/>
    <mergeCell ref="C4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K83"/>
  <sheetViews>
    <sheetView showGridLines="0" topLeftCell="A37" workbookViewId="0">
      <selection activeCell="E62" sqref="E62:I65"/>
    </sheetView>
  </sheetViews>
  <sheetFormatPr defaultRowHeight="15"/>
  <cols>
    <col min="1" max="1" width="2.5703125" style="33" customWidth="1"/>
    <col min="2" max="2" width="31" style="33" customWidth="1"/>
    <col min="3" max="3" width="41.140625" style="33" customWidth="1"/>
    <col min="4" max="4" width="19.140625" style="33" customWidth="1"/>
    <col min="5" max="9" width="16.42578125" style="33" bestFit="1" customWidth="1"/>
    <col min="10" max="10" width="16.7109375" style="33" bestFit="1" customWidth="1"/>
    <col min="11" max="11" width="9.140625" style="33"/>
    <col min="12" max="12" width="2.5703125" style="33" customWidth="1"/>
    <col min="13" max="16384" width="9.140625" style="33"/>
  </cols>
  <sheetData>
    <row r="2" spans="2:11">
      <c r="B2" s="34" t="s">
        <v>83</v>
      </c>
      <c r="C2" s="4"/>
      <c r="D2" s="4"/>
      <c r="E2" s="4"/>
      <c r="F2" s="4"/>
      <c r="G2" s="4"/>
      <c r="H2" s="4"/>
      <c r="I2" s="4"/>
      <c r="J2" s="4"/>
      <c r="K2" s="4"/>
    </row>
    <row r="3" spans="2:11">
      <c r="B3" s="26" t="s">
        <v>0</v>
      </c>
      <c r="C3" s="132" t="s">
        <v>29</v>
      </c>
      <c r="D3" s="133"/>
      <c r="E3" s="133"/>
      <c r="F3" s="133"/>
      <c r="G3" s="133"/>
      <c r="H3" s="133"/>
      <c r="I3" s="133"/>
      <c r="J3" s="133"/>
      <c r="K3" s="133"/>
    </row>
    <row r="4" spans="2:11">
      <c r="B4" s="26" t="s">
        <v>84</v>
      </c>
      <c r="C4" s="132" t="s">
        <v>105</v>
      </c>
      <c r="D4" s="133"/>
      <c r="E4" s="133"/>
      <c r="F4" s="133"/>
      <c r="G4" s="133"/>
      <c r="H4" s="133"/>
      <c r="I4" s="133"/>
      <c r="J4" s="133"/>
      <c r="K4" s="133"/>
    </row>
    <row r="7" spans="2:11">
      <c r="B7" s="34" t="s">
        <v>85</v>
      </c>
      <c r="C7" s="4"/>
      <c r="D7" s="4"/>
      <c r="E7" s="4"/>
      <c r="F7" s="4"/>
      <c r="G7" s="4"/>
      <c r="H7" s="4"/>
      <c r="I7" s="4"/>
      <c r="J7" s="4"/>
      <c r="K7" s="4"/>
    </row>
    <row r="9" spans="2:11">
      <c r="B9" s="55" t="s">
        <v>63</v>
      </c>
      <c r="C9" s="66" t="s">
        <v>86</v>
      </c>
      <c r="D9" s="35"/>
      <c r="E9" s="7" t="s">
        <v>8</v>
      </c>
      <c r="F9" s="7" t="s">
        <v>9</v>
      </c>
      <c r="G9" s="7" t="s">
        <v>10</v>
      </c>
      <c r="H9" s="7" t="s">
        <v>11</v>
      </c>
      <c r="I9" s="7" t="s">
        <v>12</v>
      </c>
      <c r="J9" s="8" t="s">
        <v>4</v>
      </c>
    </row>
    <row r="10" spans="2:11">
      <c r="B10" s="67" t="s">
        <v>66</v>
      </c>
      <c r="C10" s="68" t="s">
        <v>87</v>
      </c>
      <c r="D10" s="61"/>
      <c r="E10" s="94">
        <v>31.09090909090909</v>
      </c>
      <c r="F10" s="94">
        <v>31.09090909090909</v>
      </c>
      <c r="G10" s="94">
        <v>31.09090909090909</v>
      </c>
      <c r="H10" s="94">
        <v>31.09090909090909</v>
      </c>
      <c r="I10" s="94">
        <v>31.09090909090909</v>
      </c>
      <c r="J10" s="95">
        <v>155.45454545454544</v>
      </c>
    </row>
    <row r="11" spans="2:11">
      <c r="B11" s="67" t="s">
        <v>88</v>
      </c>
      <c r="C11" s="68"/>
      <c r="D11" s="61"/>
      <c r="E11" s="62"/>
      <c r="F11" s="62"/>
      <c r="G11" s="62"/>
      <c r="H11" s="62"/>
      <c r="I11" s="62"/>
      <c r="J11" s="96">
        <v>0</v>
      </c>
    </row>
    <row r="12" spans="2:11">
      <c r="B12" s="71" t="s">
        <v>89</v>
      </c>
      <c r="C12" s="68"/>
      <c r="D12" s="61"/>
      <c r="E12" s="62"/>
      <c r="F12" s="62"/>
      <c r="G12" s="62"/>
      <c r="H12" s="62"/>
      <c r="I12" s="62"/>
      <c r="J12" s="97">
        <v>0</v>
      </c>
    </row>
    <row r="13" spans="2:11">
      <c r="B13" s="64" t="s">
        <v>68</v>
      </c>
      <c r="C13" s="65"/>
      <c r="D13" s="9"/>
      <c r="E13" s="98">
        <v>31.09090909090909</v>
      </c>
      <c r="F13" s="98">
        <v>31.09090909090909</v>
      </c>
      <c r="G13" s="98">
        <v>31.09090909090909</v>
      </c>
      <c r="H13" s="98">
        <v>31.09090909090909</v>
      </c>
      <c r="I13" s="98">
        <v>31.09090909090909</v>
      </c>
      <c r="J13" s="98">
        <v>155.45454545454544</v>
      </c>
    </row>
    <row r="14" spans="2:11">
      <c r="E14" s="1"/>
      <c r="F14" s="1"/>
      <c r="G14" s="1"/>
      <c r="H14" s="1"/>
      <c r="I14" s="1"/>
      <c r="J14" s="1"/>
    </row>
    <row r="15" spans="2:11">
      <c r="B15" s="35" t="s">
        <v>15</v>
      </c>
      <c r="E15" s="1"/>
      <c r="F15" s="1"/>
      <c r="G15" s="1"/>
      <c r="H15" s="1"/>
      <c r="I15" s="1"/>
      <c r="J15" s="1"/>
    </row>
    <row r="16" spans="2:11">
      <c r="B16" s="77" t="s">
        <v>90</v>
      </c>
      <c r="C16" s="27"/>
      <c r="D16" s="27"/>
      <c r="E16" s="27"/>
      <c r="F16" s="27"/>
      <c r="G16" s="27"/>
      <c r="H16" s="27"/>
      <c r="I16" s="27"/>
      <c r="J16" s="27"/>
      <c r="K16" s="27"/>
    </row>
    <row r="17" spans="2:11">
      <c r="B17" s="77"/>
      <c r="C17" s="74"/>
      <c r="D17" s="74"/>
      <c r="E17" s="74"/>
      <c r="F17" s="74"/>
      <c r="G17" s="74"/>
      <c r="H17" s="74"/>
      <c r="I17" s="74"/>
      <c r="J17" s="74"/>
      <c r="K17" s="74"/>
    </row>
    <row r="18" spans="2:11">
      <c r="E18" s="1"/>
      <c r="F18" s="1"/>
      <c r="G18" s="1"/>
      <c r="H18" s="1"/>
      <c r="I18" s="1"/>
      <c r="J18" s="1"/>
    </row>
    <row r="19" spans="2:11">
      <c r="E19" s="1"/>
      <c r="F19" s="1"/>
      <c r="G19" s="1"/>
      <c r="H19" s="1"/>
      <c r="I19" s="1"/>
      <c r="J19" s="1"/>
    </row>
    <row r="20" spans="2:11">
      <c r="B20" s="34" t="s">
        <v>91</v>
      </c>
      <c r="C20" s="4"/>
      <c r="D20" s="4"/>
      <c r="E20" s="4"/>
      <c r="F20" s="4"/>
      <c r="G20" s="4"/>
      <c r="H20" s="4"/>
      <c r="I20" s="4"/>
      <c r="J20" s="4"/>
      <c r="K20" s="4"/>
    </row>
    <row r="22" spans="2:11">
      <c r="B22" s="75" t="s">
        <v>92</v>
      </c>
      <c r="C22" s="76"/>
      <c r="D22" s="76"/>
      <c r="E22" s="76"/>
      <c r="F22" s="76"/>
      <c r="G22" s="76"/>
      <c r="H22" s="76"/>
      <c r="I22" s="76"/>
      <c r="J22" s="76"/>
      <c r="K22" s="76"/>
    </row>
    <row r="23" spans="2:11">
      <c r="B23" s="77" t="s">
        <v>93</v>
      </c>
      <c r="C23" s="74"/>
      <c r="D23" s="74"/>
      <c r="E23" s="74"/>
      <c r="F23" s="74"/>
      <c r="G23" s="74"/>
      <c r="H23" s="74"/>
      <c r="I23" s="74"/>
      <c r="J23" s="74"/>
      <c r="K23" s="74"/>
    </row>
    <row r="24" spans="2:11">
      <c r="B24" s="74"/>
      <c r="C24" s="74"/>
      <c r="D24" s="74"/>
      <c r="E24" s="74"/>
      <c r="F24" s="74"/>
      <c r="G24" s="74"/>
      <c r="H24" s="74"/>
      <c r="I24" s="74"/>
      <c r="J24" s="74"/>
      <c r="K24" s="74"/>
    </row>
    <row r="25" spans="2:11">
      <c r="B25" s="74"/>
      <c r="C25" s="74"/>
      <c r="D25" s="74"/>
      <c r="E25" s="74"/>
      <c r="F25" s="74"/>
      <c r="G25" s="74"/>
      <c r="H25" s="74"/>
      <c r="I25" s="74"/>
      <c r="J25" s="74"/>
      <c r="K25" s="74"/>
    </row>
    <row r="26" spans="2:11">
      <c r="B26" s="74"/>
      <c r="C26" s="74"/>
      <c r="D26" s="74"/>
      <c r="E26" s="74"/>
      <c r="F26" s="74"/>
      <c r="G26" s="74"/>
      <c r="H26" s="74"/>
      <c r="I26" s="74"/>
      <c r="J26" s="74"/>
      <c r="K26" s="74"/>
    </row>
    <row r="27" spans="2:11">
      <c r="B27" s="74"/>
      <c r="C27" s="74"/>
      <c r="D27" s="74"/>
      <c r="E27" s="74"/>
      <c r="F27" s="74"/>
      <c r="G27" s="74"/>
      <c r="H27" s="74"/>
      <c r="I27" s="74"/>
      <c r="J27" s="74"/>
      <c r="K27" s="74"/>
    </row>
    <row r="28" spans="2:11">
      <c r="B28" s="74"/>
      <c r="C28" s="74"/>
      <c r="D28" s="74"/>
      <c r="E28" s="74"/>
      <c r="F28" s="74"/>
      <c r="G28" s="74"/>
      <c r="H28" s="74"/>
      <c r="I28" s="74"/>
      <c r="J28" s="74"/>
      <c r="K28" s="74"/>
    </row>
    <row r="29" spans="2:11">
      <c r="B29" s="74"/>
      <c r="C29" s="74"/>
      <c r="D29" s="74"/>
      <c r="E29" s="74"/>
      <c r="F29" s="74"/>
      <c r="G29" s="74"/>
      <c r="H29" s="74"/>
      <c r="I29" s="74"/>
      <c r="J29" s="74"/>
      <c r="K29" s="74"/>
    </row>
    <row r="30" spans="2:11">
      <c r="B30" s="74"/>
      <c r="C30" s="74"/>
      <c r="D30" s="74"/>
      <c r="E30" s="74"/>
      <c r="F30" s="74"/>
      <c r="G30" s="74"/>
      <c r="H30" s="74"/>
      <c r="I30" s="74"/>
      <c r="J30" s="74"/>
      <c r="K30" s="74"/>
    </row>
    <row r="31" spans="2:11">
      <c r="B31" s="74"/>
      <c r="C31" s="74"/>
      <c r="D31" s="74"/>
      <c r="E31" s="74"/>
      <c r="F31" s="74"/>
      <c r="G31" s="74"/>
      <c r="H31" s="74"/>
      <c r="I31" s="74"/>
      <c r="J31" s="74"/>
      <c r="K31" s="74"/>
    </row>
    <row r="34" spans="2:11">
      <c r="B34" s="75" t="s">
        <v>74</v>
      </c>
      <c r="C34" s="76"/>
      <c r="D34" s="76"/>
      <c r="E34" s="76"/>
      <c r="F34" s="76"/>
      <c r="G34" s="76"/>
      <c r="H34" s="76"/>
      <c r="I34" s="76"/>
      <c r="J34" s="76"/>
      <c r="K34" s="78"/>
    </row>
    <row r="35" spans="2:11">
      <c r="B35" s="79" t="s">
        <v>76</v>
      </c>
      <c r="C35" s="80" t="s">
        <v>58</v>
      </c>
      <c r="D35" s="80" t="s">
        <v>59</v>
      </c>
      <c r="E35" s="99" t="s">
        <v>8</v>
      </c>
      <c r="F35" s="99" t="s">
        <v>9</v>
      </c>
      <c r="G35" s="99" t="s">
        <v>10</v>
      </c>
      <c r="H35" s="99" t="s">
        <v>11</v>
      </c>
      <c r="I35" s="99" t="s">
        <v>12</v>
      </c>
      <c r="J35" s="82" t="s">
        <v>4</v>
      </c>
    </row>
    <row r="36" spans="2:11">
      <c r="B36" s="100" t="s">
        <v>81</v>
      </c>
      <c r="C36" s="100" t="s">
        <v>82</v>
      </c>
      <c r="D36" s="58" t="s">
        <v>94</v>
      </c>
      <c r="E36" s="101">
        <v>52.232890479182828</v>
      </c>
      <c r="F36" s="101">
        <v>53.538712741162392</v>
      </c>
      <c r="G36" s="101">
        <v>54.877180559691446</v>
      </c>
      <c r="H36" s="101">
        <v>56.249110073683724</v>
      </c>
      <c r="I36" s="101">
        <v>57.655337825525812</v>
      </c>
      <c r="J36" s="60">
        <v>274.55323167924621</v>
      </c>
    </row>
    <row r="37" spans="2:11">
      <c r="B37" s="100"/>
      <c r="C37" s="62"/>
      <c r="D37" s="58"/>
      <c r="E37" s="62"/>
      <c r="F37" s="62"/>
      <c r="G37" s="62"/>
      <c r="H37" s="62"/>
      <c r="I37" s="62"/>
      <c r="J37" s="60">
        <v>0</v>
      </c>
    </row>
    <row r="38" spans="2:11">
      <c r="B38" s="100"/>
      <c r="C38" s="62"/>
      <c r="D38" s="58"/>
      <c r="E38" s="62"/>
      <c r="F38" s="62"/>
      <c r="G38" s="62"/>
      <c r="H38" s="62"/>
      <c r="I38" s="62"/>
      <c r="J38" s="60">
        <v>0</v>
      </c>
    </row>
    <row r="39" spans="2:11">
      <c r="B39" s="100"/>
      <c r="C39" s="62"/>
      <c r="D39" s="58"/>
      <c r="E39" s="62"/>
      <c r="F39" s="62"/>
      <c r="G39" s="62"/>
      <c r="H39" s="62"/>
      <c r="I39" s="62"/>
      <c r="J39" s="60">
        <v>0</v>
      </c>
    </row>
    <row r="40" spans="2:11">
      <c r="B40" s="100"/>
      <c r="C40" s="62"/>
      <c r="D40" s="58"/>
      <c r="E40" s="62"/>
      <c r="F40" s="62"/>
      <c r="G40" s="62"/>
      <c r="H40" s="62"/>
      <c r="I40" s="62"/>
      <c r="J40" s="60">
        <v>0</v>
      </c>
    </row>
    <row r="41" spans="2:11">
      <c r="B41" s="61"/>
      <c r="C41" s="62"/>
      <c r="D41" s="58"/>
      <c r="E41" s="62"/>
      <c r="F41" s="62"/>
      <c r="G41" s="62"/>
      <c r="H41" s="62"/>
      <c r="I41" s="62"/>
      <c r="J41" s="60">
        <v>0</v>
      </c>
    </row>
    <row r="42" spans="2:11">
      <c r="B42" s="84" t="s">
        <v>4</v>
      </c>
      <c r="C42" s="85"/>
      <c r="D42" s="86"/>
      <c r="E42" s="87">
        <v>52.232890479182828</v>
      </c>
      <c r="F42" s="87">
        <v>53.538712741162392</v>
      </c>
      <c r="G42" s="87">
        <v>54.877180559691446</v>
      </c>
      <c r="H42" s="87">
        <v>56.249110073683724</v>
      </c>
      <c r="I42" s="87">
        <v>57.655337825525812</v>
      </c>
      <c r="J42" s="88">
        <v>274.55323167924621</v>
      </c>
    </row>
    <row r="45" spans="2:11">
      <c r="B45" s="75" t="s">
        <v>21</v>
      </c>
      <c r="C45" s="76"/>
      <c r="D45" s="76"/>
      <c r="E45" s="76"/>
      <c r="F45" s="76"/>
      <c r="G45" s="76"/>
      <c r="H45" s="76"/>
      <c r="I45" s="76"/>
      <c r="J45" s="76"/>
    </row>
    <row r="47" spans="2:11">
      <c r="B47" s="33" t="s">
        <v>95</v>
      </c>
    </row>
    <row r="48" spans="2:11">
      <c r="B48" s="102"/>
      <c r="C48" s="102"/>
      <c r="D48" s="102"/>
      <c r="J48" s="102"/>
    </row>
    <row r="49" spans="2:11">
      <c r="B49" s="103" t="s">
        <v>76</v>
      </c>
      <c r="C49" s="104" t="s">
        <v>96</v>
      </c>
      <c r="D49" s="103"/>
      <c r="E49" s="99" t="s">
        <v>8</v>
      </c>
      <c r="F49" s="99" t="s">
        <v>9</v>
      </c>
      <c r="G49" s="99" t="s">
        <v>10</v>
      </c>
      <c r="H49" s="99" t="s">
        <v>11</v>
      </c>
      <c r="I49" s="99" t="s">
        <v>12</v>
      </c>
      <c r="J49" s="105" t="s">
        <v>4</v>
      </c>
    </row>
    <row r="50" spans="2:11">
      <c r="B50" s="100" t="s">
        <v>97</v>
      </c>
      <c r="C50" s="91"/>
      <c r="D50" s="100"/>
      <c r="E50" s="101">
        <v>9140.4469741542034</v>
      </c>
      <c r="F50" s="101">
        <v>9368.958148508058</v>
      </c>
      <c r="G50" s="101">
        <v>9603.1821022207587</v>
      </c>
      <c r="H50" s="101">
        <v>9843.2616547762773</v>
      </c>
      <c r="I50" s="101">
        <v>10089.343196145683</v>
      </c>
      <c r="J50" s="60">
        <v>48045.192075804982</v>
      </c>
    </row>
    <row r="51" spans="2:11">
      <c r="B51" s="100"/>
      <c r="C51" s="106"/>
      <c r="D51" s="100"/>
      <c r="E51" s="101"/>
      <c r="F51" s="101"/>
      <c r="G51" s="101"/>
      <c r="H51" s="101"/>
      <c r="I51" s="101"/>
      <c r="J51" s="60"/>
    </row>
    <row r="52" spans="2:11">
      <c r="B52" s="61"/>
      <c r="C52" s="68"/>
      <c r="D52" s="61"/>
      <c r="E52" s="61"/>
      <c r="F52" s="61"/>
      <c r="G52" s="61"/>
      <c r="H52" s="61"/>
      <c r="I52" s="61"/>
      <c r="J52" s="61"/>
    </row>
    <row r="53" spans="2:11">
      <c r="B53" s="61"/>
      <c r="C53" s="68"/>
      <c r="D53" s="61"/>
      <c r="E53" s="61"/>
      <c r="F53" s="61"/>
      <c r="G53" s="61"/>
      <c r="H53" s="61"/>
      <c r="I53" s="61"/>
      <c r="J53" s="61"/>
    </row>
    <row r="54" spans="2:11">
      <c r="B54" s="61"/>
      <c r="C54" s="68"/>
      <c r="D54" s="61"/>
      <c r="E54" s="61"/>
      <c r="F54" s="61"/>
      <c r="G54" s="61"/>
      <c r="H54" s="61"/>
      <c r="I54" s="61"/>
      <c r="J54" s="61"/>
    </row>
    <row r="55" spans="2:11">
      <c r="B55" s="61"/>
      <c r="C55" s="68"/>
      <c r="D55" s="61"/>
      <c r="E55" s="61"/>
      <c r="F55" s="61"/>
      <c r="G55" s="61"/>
      <c r="H55" s="61"/>
      <c r="I55" s="61"/>
      <c r="J55" s="61"/>
    </row>
    <row r="56" spans="2:11">
      <c r="B56" s="61"/>
      <c r="C56" s="68"/>
      <c r="D56" s="61"/>
      <c r="E56" s="61"/>
      <c r="F56" s="61"/>
      <c r="G56" s="61"/>
      <c r="H56" s="61"/>
      <c r="I56" s="61"/>
      <c r="J56" s="61"/>
    </row>
    <row r="57" spans="2:11">
      <c r="B57" s="84" t="s">
        <v>4</v>
      </c>
      <c r="C57" s="85"/>
      <c r="D57" s="86"/>
      <c r="E57" s="87">
        <v>9140.4469741542034</v>
      </c>
      <c r="F57" s="87">
        <v>9368.958148508058</v>
      </c>
      <c r="G57" s="87">
        <v>9603.1821022207587</v>
      </c>
      <c r="H57" s="87">
        <v>9843.2616547762773</v>
      </c>
      <c r="I57" s="87">
        <v>10089.343196145683</v>
      </c>
      <c r="J57" s="88">
        <v>48045.192075804982</v>
      </c>
    </row>
    <row r="60" spans="2:11">
      <c r="B60" s="103" t="s">
        <v>98</v>
      </c>
      <c r="C60" s="104"/>
      <c r="D60" s="107"/>
      <c r="E60" s="107" t="s">
        <v>8</v>
      </c>
      <c r="F60" s="107" t="s">
        <v>9</v>
      </c>
      <c r="G60" s="107" t="s">
        <v>10</v>
      </c>
      <c r="H60" s="107" t="s">
        <v>11</v>
      </c>
      <c r="I60" s="107" t="s">
        <v>12</v>
      </c>
      <c r="J60" s="105"/>
    </row>
    <row r="61" spans="2:11" s="12" customFormat="1">
      <c r="B61" s="33" t="s">
        <v>99</v>
      </c>
      <c r="C61" s="33"/>
      <c r="D61" s="33"/>
      <c r="E61" s="33"/>
      <c r="F61" s="33"/>
      <c r="G61" s="33"/>
      <c r="H61" s="33"/>
      <c r="I61" s="33"/>
      <c r="J61" s="33"/>
      <c r="K61" s="33"/>
    </row>
    <row r="62" spans="2:11" s="12" customFormat="1">
      <c r="B62" s="33" t="s">
        <v>100</v>
      </c>
      <c r="C62" s="33"/>
      <c r="D62" s="108"/>
      <c r="E62" s="108">
        <v>1.0088999999999999</v>
      </c>
      <c r="F62" s="108">
        <v>1.0176774299999998</v>
      </c>
      <c r="G62" s="108">
        <v>1.0319249140199998</v>
      </c>
      <c r="H62" s="108">
        <v>1.0486420976271238</v>
      </c>
      <c r="I62" s="108">
        <v>1.0637425438329544</v>
      </c>
      <c r="J62" s="33"/>
      <c r="K62" s="33"/>
    </row>
    <row r="63" spans="2:11" s="12" customFormat="1">
      <c r="B63" s="33" t="s">
        <v>101</v>
      </c>
      <c r="C63" s="33"/>
      <c r="D63" s="108"/>
      <c r="E63" s="108">
        <v>1.0068089696657949</v>
      </c>
      <c r="F63" s="108">
        <v>1.0201853463488124</v>
      </c>
      <c r="G63" s="108">
        <v>1.0331468206955503</v>
      </c>
      <c r="H63" s="108">
        <v>1.045194706841702</v>
      </c>
      <c r="I63" s="108">
        <v>1.0577832377708929</v>
      </c>
      <c r="J63" s="33"/>
      <c r="K63" s="33"/>
    </row>
    <row r="64" spans="2:11">
      <c r="B64" s="33" t="s">
        <v>102</v>
      </c>
      <c r="D64" s="108"/>
      <c r="E64" s="108">
        <v>1.0068089696657949</v>
      </c>
      <c r="F64" s="108">
        <v>1.0201853463488124</v>
      </c>
      <c r="G64" s="108">
        <v>1.0331468206955503</v>
      </c>
      <c r="H64" s="108">
        <v>1.045194706841702</v>
      </c>
      <c r="I64" s="108">
        <v>1.0577832377708929</v>
      </c>
    </row>
    <row r="65" spans="2:10">
      <c r="B65" s="33" t="s">
        <v>103</v>
      </c>
      <c r="D65" s="108"/>
      <c r="E65" s="108">
        <v>1</v>
      </c>
      <c r="F65" s="108">
        <v>1</v>
      </c>
      <c r="G65" s="108">
        <v>1</v>
      </c>
      <c r="H65" s="108">
        <v>1</v>
      </c>
      <c r="I65" s="108">
        <v>1</v>
      </c>
    </row>
    <row r="66" spans="2:10">
      <c r="D66" s="108"/>
      <c r="E66" s="108"/>
      <c r="F66" s="108"/>
      <c r="G66" s="108"/>
      <c r="H66" s="108"/>
      <c r="I66" s="108"/>
    </row>
    <row r="68" spans="2:10">
      <c r="B68" s="103" t="s">
        <v>104</v>
      </c>
      <c r="C68" s="104"/>
      <c r="D68" s="107"/>
      <c r="E68" s="107" t="s">
        <v>8</v>
      </c>
      <c r="F68" s="107" t="s">
        <v>9</v>
      </c>
      <c r="G68" s="107" t="s">
        <v>10</v>
      </c>
      <c r="H68" s="107" t="s">
        <v>11</v>
      </c>
      <c r="I68" s="107" t="s">
        <v>12</v>
      </c>
      <c r="J68" s="105" t="s">
        <v>4</v>
      </c>
    </row>
    <row r="69" spans="2:10">
      <c r="B69" s="1" t="s">
        <v>5</v>
      </c>
    </row>
    <row r="70" spans="2:10">
      <c r="B70" s="33" t="s">
        <v>100</v>
      </c>
      <c r="D70" s="108"/>
      <c r="E70" s="109">
        <f>(E36+E37)*E62</f>
        <v>52.697763204447547</v>
      </c>
      <c r="F70" s="109">
        <f t="shared" ref="F70:I70" si="0">(F36+F37)*F62</f>
        <v>54.485139587934384</v>
      </c>
      <c r="G70" s="109">
        <f t="shared" si="0"/>
        <v>56.629129830719599</v>
      </c>
      <c r="H70" s="109">
        <f t="shared" si="0"/>
        <v>58.98518477732668</v>
      </c>
      <c r="I70" s="109">
        <f t="shared" si="0"/>
        <v>61.330435724073183</v>
      </c>
      <c r="J70" s="110">
        <f t="shared" ref="J70:J73" si="1">SUM(E70:I70)</f>
        <v>284.12765312450136</v>
      </c>
    </row>
    <row r="71" spans="2:10">
      <c r="B71" s="33" t="s">
        <v>101</v>
      </c>
      <c r="D71" s="108"/>
      <c r="E71" s="109"/>
      <c r="F71" s="109"/>
      <c r="G71" s="109"/>
      <c r="H71" s="109"/>
      <c r="I71" s="109"/>
      <c r="J71" s="110">
        <f t="shared" si="1"/>
        <v>0</v>
      </c>
    </row>
    <row r="72" spans="2:10">
      <c r="B72" s="33" t="s">
        <v>102</v>
      </c>
      <c r="D72" s="108"/>
      <c r="E72" s="109">
        <f>(E34)*E64</f>
        <v>0</v>
      </c>
      <c r="F72" s="109">
        <f t="shared" ref="F72:I72" si="2">(F34)*F64</f>
        <v>0</v>
      </c>
      <c r="G72" s="109">
        <f t="shared" si="2"/>
        <v>0</v>
      </c>
      <c r="H72" s="109">
        <f t="shared" si="2"/>
        <v>0</v>
      </c>
      <c r="I72" s="109">
        <f t="shared" si="2"/>
        <v>0</v>
      </c>
      <c r="J72" s="110">
        <f t="shared" si="1"/>
        <v>0</v>
      </c>
    </row>
    <row r="73" spans="2:10">
      <c r="B73" s="33" t="s">
        <v>103</v>
      </c>
      <c r="D73" s="108"/>
      <c r="E73" s="111"/>
      <c r="F73" s="111"/>
      <c r="G73" s="111"/>
      <c r="H73" s="111"/>
      <c r="I73" s="111"/>
      <c r="J73" s="112">
        <f t="shared" si="1"/>
        <v>0</v>
      </c>
    </row>
    <row r="74" spans="2:10" ht="15.75" thickBot="1">
      <c r="D74" s="108"/>
      <c r="E74" s="113">
        <f>SUM(E70:E73)</f>
        <v>52.697763204447547</v>
      </c>
      <c r="F74" s="113">
        <f t="shared" ref="F74:J74" si="3">SUM(F70:F73)</f>
        <v>54.485139587934384</v>
      </c>
      <c r="G74" s="113">
        <f t="shared" si="3"/>
        <v>56.629129830719599</v>
      </c>
      <c r="H74" s="113">
        <f t="shared" si="3"/>
        <v>58.98518477732668</v>
      </c>
      <c r="I74" s="113">
        <f t="shared" si="3"/>
        <v>61.330435724073183</v>
      </c>
      <c r="J74" s="114">
        <f t="shared" si="3"/>
        <v>284.12765312450136</v>
      </c>
    </row>
    <row r="75" spans="2:10" ht="15.75" thickTop="1"/>
    <row r="76" spans="2:10">
      <c r="B76" s="103" t="s">
        <v>104</v>
      </c>
      <c r="C76" s="104"/>
      <c r="D76" s="107"/>
      <c r="E76" s="107" t="s">
        <v>8</v>
      </c>
      <c r="F76" s="107" t="s">
        <v>9</v>
      </c>
      <c r="G76" s="107" t="s">
        <v>10</v>
      </c>
      <c r="H76" s="107" t="s">
        <v>11</v>
      </c>
      <c r="I76" s="107" t="s">
        <v>12</v>
      </c>
      <c r="J76" s="105" t="s">
        <v>4</v>
      </c>
    </row>
    <row r="77" spans="2:10">
      <c r="B77" s="1" t="s">
        <v>21</v>
      </c>
    </row>
    <row r="78" spans="2:10">
      <c r="B78" s="33" t="s">
        <v>100</v>
      </c>
      <c r="D78" s="108"/>
      <c r="E78" s="109">
        <f>(E50+E51)*E62</f>
        <v>9221.7969522241747</v>
      </c>
      <c r="F78" s="109">
        <f t="shared" ref="F78:I78" si="4">(F50+F51)*F62</f>
        <v>9534.5772503512362</v>
      </c>
      <c r="G78" s="109">
        <f t="shared" si="4"/>
        <v>9909.7628651525574</v>
      </c>
      <c r="H78" s="109">
        <f t="shared" si="4"/>
        <v>10322.058549157229</v>
      </c>
      <c r="I78" s="109">
        <f t="shared" si="4"/>
        <v>10732.463597071719</v>
      </c>
      <c r="J78" s="110">
        <f>SUM(E78:I78)</f>
        <v>49720.659213956918</v>
      </c>
    </row>
    <row r="79" spans="2:10">
      <c r="B79" s="33" t="s">
        <v>101</v>
      </c>
      <c r="D79" s="108"/>
      <c r="E79" s="109"/>
      <c r="F79" s="109"/>
      <c r="G79" s="109"/>
      <c r="H79" s="109"/>
      <c r="I79" s="109"/>
      <c r="J79" s="110">
        <f t="shared" ref="J79:J81" si="5">SUM(E79:I79)</f>
        <v>0</v>
      </c>
    </row>
    <row r="80" spans="2:10">
      <c r="B80" s="33" t="s">
        <v>102</v>
      </c>
      <c r="D80" s="108"/>
      <c r="E80" s="109"/>
      <c r="F80" s="109"/>
      <c r="G80" s="109"/>
      <c r="H80" s="109"/>
      <c r="I80" s="109"/>
      <c r="J80" s="110">
        <f t="shared" si="5"/>
        <v>0</v>
      </c>
    </row>
    <row r="81" spans="2:10">
      <c r="B81" s="33" t="s">
        <v>103</v>
      </c>
      <c r="D81" s="108"/>
      <c r="E81" s="109"/>
      <c r="F81" s="109"/>
      <c r="G81" s="109"/>
      <c r="H81" s="109"/>
      <c r="I81" s="109"/>
      <c r="J81" s="110">
        <f t="shared" si="5"/>
        <v>0</v>
      </c>
    </row>
    <row r="82" spans="2:10" ht="15.75" thickBot="1">
      <c r="D82" s="108"/>
      <c r="E82" s="113">
        <f>SUM(E78:E81)</f>
        <v>9221.7969522241747</v>
      </c>
      <c r="F82" s="113">
        <f t="shared" ref="F82:J82" si="6">SUM(F78:F81)</f>
        <v>9534.5772503512362</v>
      </c>
      <c r="G82" s="113">
        <f t="shared" si="6"/>
        <v>9909.7628651525574</v>
      </c>
      <c r="H82" s="113">
        <f t="shared" si="6"/>
        <v>10322.058549157229</v>
      </c>
      <c r="I82" s="113">
        <f t="shared" si="6"/>
        <v>10732.463597071719</v>
      </c>
      <c r="J82" s="114">
        <f t="shared" si="6"/>
        <v>49720.659213956918</v>
      </c>
    </row>
    <row r="83" spans="2:10" ht="15.75" thickTop="1"/>
  </sheetData>
  <mergeCells count="2">
    <mergeCell ref="C3:K3"/>
    <mergeCell ref="C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AER Summary</vt:lpstr>
      <vt:lpstr>Comparison</vt:lpstr>
      <vt:lpstr>Service Description</vt:lpstr>
      <vt:lpstr>Historical </vt:lpstr>
      <vt:lpstr>Projected</vt:lpstr>
    </vt:vector>
  </TitlesOfParts>
  <Company>Ausgrid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t53572</dc:creator>
  <cp:lastModifiedBy>T46481</cp:lastModifiedBy>
  <cp:lastPrinted>2013-07-31T04:47:12Z</cp:lastPrinted>
  <dcterms:created xsi:type="dcterms:W3CDTF">2013-06-17T01:25:32Z</dcterms:created>
  <dcterms:modified xsi:type="dcterms:W3CDTF">2015-01-12T02:55:52Z</dcterms:modified>
</cp:coreProperties>
</file>