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05" windowWidth="19320" windowHeight="10920"/>
  </bookViews>
  <sheets>
    <sheet name="AER Summary" sheetId="13" r:id="rId1"/>
    <sheet name="Comparisons" sheetId="12" r:id="rId2"/>
    <sheet name="Service Description" sheetId="11" r:id="rId3"/>
    <sheet name="Sheet1" sheetId="14" r:id="rId4"/>
  </sheets>
  <externalReferences>
    <externalReference r:id="rId5"/>
    <externalReference r:id="rId6"/>
  </externalReferences>
  <definedNames>
    <definedName name="ANNLEAVE">[1]Control!$D$10</definedName>
    <definedName name="AWI">[2]Control!$D$6</definedName>
    <definedName name="AWILY">[2]Control!$D$7</definedName>
    <definedName name="OTHLEAVE">[1]Control!$D$11</definedName>
    <definedName name="WEEKS">[1]Control!$D$9</definedName>
  </definedNames>
  <calcPr calcId="125725"/>
</workbook>
</file>

<file path=xl/calcChain.xml><?xml version="1.0" encoding="utf-8"?>
<calcChain xmlns="http://schemas.openxmlformats.org/spreadsheetml/2006/main">
  <c r="D32" i="13"/>
  <c r="E32" s="1"/>
  <c r="F32" s="1"/>
  <c r="G32" s="1"/>
  <c r="K49" l="1"/>
  <c r="H65" l="1"/>
  <c r="B65"/>
  <c r="H64"/>
  <c r="B64"/>
  <c r="H63"/>
  <c r="B63"/>
  <c r="B62"/>
  <c r="H66" l="1"/>
  <c r="H31" l="1"/>
  <c r="C34"/>
  <c r="C49" s="1"/>
  <c r="C62" s="1"/>
  <c r="C66" s="1"/>
  <c r="F34"/>
  <c r="G34"/>
  <c r="D46"/>
  <c r="E46" s="1"/>
  <c r="D34" l="1"/>
  <c r="D49" s="1"/>
  <c r="E34"/>
  <c r="E49" s="1"/>
  <c r="E62" s="1"/>
  <c r="E66" s="1"/>
  <c r="F46"/>
  <c r="G46" s="1"/>
  <c r="G49" s="1"/>
  <c r="G62" s="1"/>
  <c r="G66" s="1"/>
  <c r="H32"/>
  <c r="C6" l="1"/>
  <c r="B4" i="12" s="1"/>
  <c r="D62" i="13"/>
  <c r="D66" s="1"/>
  <c r="H46"/>
  <c r="F49"/>
  <c r="F62" s="1"/>
  <c r="F66" s="1"/>
  <c r="H33"/>
  <c r="H34" s="1"/>
  <c r="H49" l="1"/>
  <c r="B11" i="12"/>
</calcChain>
</file>

<file path=xl/sharedStrings.xml><?xml version="1.0" encoding="utf-8"?>
<sst xmlns="http://schemas.openxmlformats.org/spreadsheetml/2006/main" count="91" uniqueCount="58">
  <si>
    <t>Alternative Control Service Summary</t>
  </si>
  <si>
    <t>Service:</t>
  </si>
  <si>
    <t>Detailed Service Description</t>
  </si>
  <si>
    <t>Total</t>
  </si>
  <si>
    <t>Notes:</t>
  </si>
  <si>
    <t>Workload</t>
  </si>
  <si>
    <t>Unit Prices</t>
  </si>
  <si>
    <t>Average cost per unit</t>
  </si>
  <si>
    <t>FY2015</t>
  </si>
  <si>
    <t>FY2016</t>
  </si>
  <si>
    <t>FY2017</t>
  </si>
  <si>
    <t>FY2018</t>
  </si>
  <si>
    <t>FY2019</t>
  </si>
  <si>
    <t>Projected volumes</t>
  </si>
  <si>
    <t>Indirect Costs</t>
  </si>
  <si>
    <t>Pricing mechanism</t>
  </si>
  <si>
    <t>Current Fee</t>
  </si>
  <si>
    <t>Fee Based</t>
  </si>
  <si>
    <t>NEW</t>
  </si>
  <si>
    <t>Available on "Service Description" sheet.</t>
  </si>
  <si>
    <t>2014-2019 Pricing Methodology for Service (Summary)</t>
  </si>
  <si>
    <t>Historical revenue, costs and volumes</t>
  </si>
  <si>
    <t>Details of historic revenue, costs and volumes can be found on the 'Historical' sheet.</t>
  </si>
  <si>
    <t>Forecast revenue, costs and volumes</t>
  </si>
  <si>
    <t>Details of forecast revenue, costs and volumes can be found on the 'Historical' sheet.</t>
  </si>
  <si>
    <t>Projected Costs for FY2014-19 Regulatory Period</t>
  </si>
  <si>
    <t>Costs</t>
  </si>
  <si>
    <t>Direct Costs</t>
  </si>
  <si>
    <t>Estimated Costs</t>
  </si>
  <si>
    <t>Total Costs</t>
  </si>
  <si>
    <t>Projected Volumes for FY2014-19 Regulatory Period</t>
  </si>
  <si>
    <t>Ave unit price</t>
  </si>
  <si>
    <t xml:space="preserve">Method 3: Bottom up costs </t>
  </si>
  <si>
    <t>Alternative Control Service - Service Description</t>
  </si>
  <si>
    <r>
      <t>Existing Service Description (2009 - 14) (</t>
    </r>
    <r>
      <rPr>
        <b/>
        <i/>
        <sz val="11"/>
        <color theme="0"/>
        <rFont val="Calibri"/>
        <family val="2"/>
        <scheme val="minor"/>
      </rPr>
      <t>AER Final Decision April 2009)</t>
    </r>
  </si>
  <si>
    <t>AER Framework and Approach paper March 2013</t>
  </si>
  <si>
    <t>Types 5-7 non-standard Meter Data Services</t>
  </si>
  <si>
    <t>NEW FEE (Service provided but no fee currently in place).</t>
  </si>
  <si>
    <t>Alternative Control Service - Benchmarking workings</t>
  </si>
  <si>
    <t>No direct comparison with other jurisdictions.</t>
  </si>
  <si>
    <t>Comparisons within NSW</t>
  </si>
  <si>
    <t>Ausgrid</t>
  </si>
  <si>
    <t>Endeavour Energy</t>
  </si>
  <si>
    <t>Essential Energy</t>
  </si>
  <si>
    <t>Types 5 - 7 non-standard Meter Data Services</t>
  </si>
  <si>
    <t>Indirect Costs %</t>
  </si>
  <si>
    <t>Bottom up costing approach has been used (time and labour) rather than historic costs. Indirect overheads of 3.7% have been applied.</t>
  </si>
  <si>
    <t xml:space="preserve">Detail: 
- Back office time is approximately 10 mins, 
- 2013 labour costs have been used to forecast future costs, 
- Average labour rates of staff that perform admin work are used 
</t>
  </si>
  <si>
    <t>Ancillary metering services
For example, special meter reading for types 5 and 6 meters; testing for type 5 and 6 meters; franchise CT meter install; customer requested meter accuracy testing; types 5–7 non-standard metering data services; replacement or removal of a type 5 or 6 meter instigated by a customer switching to a non-type 5 or 6 meter that is not covered by any other fee.</t>
  </si>
  <si>
    <t>The provision of information of the customer's energy consumption or distributor charges following the request from a Retailer or a Retailer's customer.  The energy data will be provided to the Retailer's customer or Retailer in standard market formats.
This fee may only be levied where information is requested more than once in a 12 month period.</t>
  </si>
  <si>
    <t>Proposed Fee (FY15/16)</t>
  </si>
  <si>
    <t>Real Escalators by Type</t>
  </si>
  <si>
    <t>% YOY (Compound)</t>
  </si>
  <si>
    <t>Labour EGW</t>
  </si>
  <si>
    <t>Labour Hire</t>
  </si>
  <si>
    <t>Contracted Services</t>
  </si>
  <si>
    <t>Materials</t>
  </si>
  <si>
    <t>Cost Incorporating Real Escalators</t>
  </si>
</sst>
</file>

<file path=xl/styles.xml><?xml version="1.0" encoding="utf-8"?>
<styleSheet xmlns="http://schemas.openxmlformats.org/spreadsheetml/2006/main">
  <numFmts count="9">
    <numFmt numFmtId="8" formatCode="&quot;$&quot;#,##0.00;[Red]\-&quot;$&quot;#,##0.00"/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_-&quot;$&quot;* #,##0_-;\-&quot;$&quot;* #,##0_-;_-&quot;$&quot;* &quot;-&quot;??_-;_-@_-"/>
    <numFmt numFmtId="167" formatCode="_-* #,##0_-;\-* #,##0_-;_-* &quot;-&quot;??_-;_-@_-"/>
    <numFmt numFmtId="168" formatCode="0.0%"/>
    <numFmt numFmtId="169" formatCode="&quot;$&quot;#,##0.00"/>
    <numFmt numFmtId="170" formatCode="0.000"/>
    <numFmt numFmtId="171" formatCode="_(&quot;$&quot;* #,##0_);_(&quot;$&quot;* \(#,##0\);_(&quot;$&quot;* &quot;-&quot;??_);_(@_)"/>
  </numFmts>
  <fonts count="1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70C0"/>
      <name val="Calibri"/>
      <family val="2"/>
      <scheme val="minor"/>
    </font>
    <font>
      <sz val="11"/>
      <color rgb="FF0065A6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1"/>
      <color rgb="FF3F3F76"/>
      <name val="Calibri"/>
      <family val="2"/>
      <scheme val="minor"/>
    </font>
    <font>
      <b/>
      <i/>
      <sz val="11"/>
      <color theme="0"/>
      <name val="Calibri"/>
      <family val="2"/>
      <scheme val="minor"/>
    </font>
    <font>
      <sz val="10"/>
      <color theme="1"/>
      <name val="Symbol"/>
      <family val="1"/>
      <charset val="2"/>
    </font>
    <font>
      <sz val="11"/>
      <name val="Calibri"/>
      <family val="2"/>
      <scheme val="minor"/>
    </font>
    <font>
      <b/>
      <sz val="11"/>
      <color rgb="FF0070C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13294B"/>
        <bgColor indexed="64"/>
      </patternFill>
    </fill>
    <fill>
      <patternFill patternType="solid">
        <fgColor rgb="FF0065A6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CC99"/>
      </patternFill>
    </fill>
    <fill>
      <patternFill patternType="solid">
        <fgColor theme="5"/>
      </patternFill>
    </fill>
    <fill>
      <patternFill patternType="solid">
        <fgColor rgb="FF209AD2"/>
        <bgColor indexed="64"/>
      </patternFill>
    </fill>
  </fills>
  <borders count="16">
    <border>
      <left/>
      <right/>
      <top/>
      <bottom/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/>
      <right style="thin">
        <color theme="0"/>
      </right>
      <top style="thin">
        <color rgb="FF0070C0"/>
      </top>
      <bottom style="double">
        <color rgb="FF0070C0"/>
      </bottom>
      <diagonal/>
    </border>
  </borders>
  <cellStyleXfs count="8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8" fillId="0" borderId="0"/>
    <xf numFmtId="0" fontId="9" fillId="5" borderId="9" applyNumberFormat="0" applyAlignment="0" applyProtection="0"/>
    <xf numFmtId="0" fontId="4" fillId="6" borderId="0" applyNumberFormat="0" applyBorder="0" applyAlignment="0" applyProtection="0"/>
  </cellStyleXfs>
  <cellXfs count="68">
    <xf numFmtId="0" fontId="0" fillId="0" borderId="0" xfId="0"/>
    <xf numFmtId="0" fontId="2" fillId="3" borderId="5" xfId="0" applyFont="1" applyFill="1" applyBorder="1" applyAlignment="1">
      <alignment horizontal="left"/>
    </xf>
    <xf numFmtId="0" fontId="2" fillId="3" borderId="6" xfId="0" applyFont="1" applyFill="1" applyBorder="1" applyAlignment="1">
      <alignment horizontal="center"/>
    </xf>
    <xf numFmtId="0" fontId="3" fillId="0" borderId="0" xfId="0" applyFont="1"/>
    <xf numFmtId="0" fontId="0" fillId="0" borderId="0" xfId="0" applyFill="1"/>
    <xf numFmtId="0" fontId="0" fillId="0" borderId="0" xfId="0" applyAlignment="1">
      <alignment horizontal="left"/>
    </xf>
    <xf numFmtId="167" fontId="3" fillId="0" borderId="0" xfId="1" applyNumberFormat="1" applyFont="1"/>
    <xf numFmtId="164" fontId="6" fillId="0" borderId="0" xfId="2" applyNumberFormat="1" applyFont="1"/>
    <xf numFmtId="0" fontId="2" fillId="2" borderId="0" xfId="0" applyFont="1" applyFill="1"/>
    <xf numFmtId="0" fontId="4" fillId="2" borderId="0" xfId="0" applyFont="1" applyFill="1"/>
    <xf numFmtId="0" fontId="2" fillId="3" borderId="1" xfId="0" applyFont="1" applyFill="1" applyBorder="1"/>
    <xf numFmtId="0" fontId="2" fillId="3" borderId="0" xfId="0" applyFont="1" applyFill="1" applyBorder="1"/>
    <xf numFmtId="0" fontId="3" fillId="4" borderId="0" xfId="0" applyFont="1" applyFill="1" applyBorder="1" applyAlignment="1">
      <alignment horizontal="left"/>
    </xf>
    <xf numFmtId="164" fontId="3" fillId="4" borderId="0" xfId="2" applyFont="1" applyFill="1" applyBorder="1" applyAlignment="1">
      <alignment horizontal="left"/>
    </xf>
    <xf numFmtId="164" fontId="2" fillId="6" borderId="0" xfId="7" applyNumberFormat="1" applyFont="1" applyBorder="1" applyAlignment="1">
      <alignment horizontal="left"/>
    </xf>
    <xf numFmtId="0" fontId="4" fillId="6" borderId="0" xfId="7" applyBorder="1" applyAlignment="1">
      <alignment horizontal="left"/>
    </xf>
    <xf numFmtId="0" fontId="0" fillId="0" borderId="0" xfId="0" applyFill="1" applyBorder="1" applyAlignment="1">
      <alignment vertical="top"/>
    </xf>
    <xf numFmtId="166" fontId="5" fillId="0" borderId="0" xfId="2" applyNumberFormat="1" applyFont="1"/>
    <xf numFmtId="166" fontId="3" fillId="0" borderId="0" xfId="2" applyNumberFormat="1" applyFont="1"/>
    <xf numFmtId="166" fontId="3" fillId="0" borderId="0" xfId="3" applyNumberFormat="1" applyFont="1"/>
    <xf numFmtId="0" fontId="2" fillId="7" borderId="5" xfId="0" applyFont="1" applyFill="1" applyBorder="1"/>
    <xf numFmtId="166" fontId="2" fillId="7" borderId="6" xfId="2" applyNumberFormat="1" applyFont="1" applyFill="1" applyBorder="1"/>
    <xf numFmtId="0" fontId="0" fillId="4" borderId="0" xfId="0" applyFill="1" applyBorder="1" applyAlignment="1">
      <alignment horizontal="left"/>
    </xf>
    <xf numFmtId="0" fontId="0" fillId="4" borderId="0" xfId="0" applyFill="1" applyBorder="1" applyAlignment="1">
      <alignment horizontal="center"/>
    </xf>
    <xf numFmtId="167" fontId="6" fillId="0" borderId="0" xfId="1" applyNumberFormat="1" applyFont="1"/>
    <xf numFmtId="0" fontId="2" fillId="3" borderId="0" xfId="0" applyFont="1" applyFill="1" applyBorder="1" applyAlignment="1">
      <alignment horizontal="left"/>
    </xf>
    <xf numFmtId="0" fontId="7" fillId="0" borderId="0" xfId="0" applyFont="1" applyAlignment="1">
      <alignment horizontal="left" indent="15"/>
    </xf>
    <xf numFmtId="0" fontId="11" fillId="0" borderId="0" xfId="0" applyFont="1" applyAlignment="1">
      <alignment horizontal="left" indent="15"/>
    </xf>
    <xf numFmtId="0" fontId="2" fillId="3" borderId="6" xfId="0" applyFont="1" applyFill="1" applyBorder="1" applyAlignment="1">
      <alignment horizontal="center" wrapText="1"/>
    </xf>
    <xf numFmtId="0" fontId="0" fillId="0" borderId="8" xfId="0" applyBorder="1"/>
    <xf numFmtId="8" fontId="0" fillId="0" borderId="8" xfId="0" applyNumberFormat="1" applyBorder="1" applyAlignment="1">
      <alignment horizontal="right"/>
    </xf>
    <xf numFmtId="3" fontId="0" fillId="0" borderId="8" xfId="0" applyNumberFormat="1" applyBorder="1"/>
    <xf numFmtId="8" fontId="9" fillId="5" borderId="9" xfId="6" applyNumberFormat="1" applyAlignment="1">
      <alignment horizontal="right"/>
    </xf>
    <xf numFmtId="168" fontId="2" fillId="7" borderId="6" xfId="3" applyNumberFormat="1" applyFont="1" applyFill="1" applyBorder="1"/>
    <xf numFmtId="0" fontId="0" fillId="4" borderId="4" xfId="0" applyFill="1" applyBorder="1" applyAlignment="1">
      <alignment horizontal="left" vertical="top" wrapText="1"/>
    </xf>
    <xf numFmtId="0" fontId="0" fillId="4" borderId="0" xfId="0" applyFill="1" applyBorder="1" applyAlignment="1">
      <alignment horizontal="left" vertical="top" wrapText="1"/>
    </xf>
    <xf numFmtId="0" fontId="2" fillId="3" borderId="7" xfId="0" applyFont="1" applyFill="1" applyBorder="1" applyAlignment="1">
      <alignment horizontal="center"/>
    </xf>
    <xf numFmtId="0" fontId="2" fillId="7" borderId="12" xfId="0" applyFont="1" applyFill="1" applyBorder="1"/>
    <xf numFmtId="0" fontId="2" fillId="7" borderId="12" xfId="0" applyFont="1" applyFill="1" applyBorder="1" applyAlignment="1">
      <alignment horizontal="center"/>
    </xf>
    <xf numFmtId="0" fontId="2" fillId="7" borderId="13" xfId="0" applyFont="1" applyFill="1" applyBorder="1" applyAlignment="1">
      <alignment horizontal="center"/>
    </xf>
    <xf numFmtId="170" fontId="0" fillId="0" borderId="0" xfId="0" applyNumberFormat="1"/>
    <xf numFmtId="171" fontId="5" fillId="0" borderId="1" xfId="2" applyNumberFormat="1" applyFont="1" applyFill="1" applyBorder="1"/>
    <xf numFmtId="171" fontId="13" fillId="0" borderId="1" xfId="2" applyNumberFormat="1" applyFont="1" applyFill="1" applyBorder="1"/>
    <xf numFmtId="171" fontId="5" fillId="0" borderId="14" xfId="2" applyNumberFormat="1" applyFont="1" applyFill="1" applyBorder="1"/>
    <xf numFmtId="171" fontId="13" fillId="0" borderId="14" xfId="2" applyNumberFormat="1" applyFont="1" applyFill="1" applyBorder="1"/>
    <xf numFmtId="171" fontId="13" fillId="0" borderId="15" xfId="2" applyNumberFormat="1" applyFont="1" applyFill="1" applyBorder="1"/>
    <xf numFmtId="164" fontId="5" fillId="0" borderId="1" xfId="2" applyNumberFormat="1" applyFont="1" applyFill="1" applyBorder="1"/>
    <xf numFmtId="164" fontId="5" fillId="0" borderId="15" xfId="2" applyNumberFormat="1" applyFont="1" applyFill="1" applyBorder="1"/>
    <xf numFmtId="0" fontId="0" fillId="4" borderId="0" xfId="0" applyFill="1" applyAlignment="1">
      <alignment horizontal="left"/>
    </xf>
    <xf numFmtId="0" fontId="0" fillId="4" borderId="4" xfId="0" applyFill="1" applyBorder="1" applyAlignment="1">
      <alignment horizontal="left"/>
    </xf>
    <xf numFmtId="0" fontId="3" fillId="4" borderId="2" xfId="0" applyFont="1" applyFill="1" applyBorder="1" applyAlignment="1">
      <alignment horizontal="left"/>
    </xf>
    <xf numFmtId="0" fontId="3" fillId="4" borderId="3" xfId="0" applyFont="1" applyFill="1" applyBorder="1" applyAlignment="1">
      <alignment horizontal="left"/>
    </xf>
    <xf numFmtId="0" fontId="3" fillId="0" borderId="7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169" fontId="3" fillId="0" borderId="7" xfId="2" applyNumberFormat="1" applyFont="1" applyFill="1" applyBorder="1" applyAlignment="1">
      <alignment horizontal="left"/>
    </xf>
    <xf numFmtId="169" fontId="3" fillId="0" borderId="0" xfId="2" applyNumberFormat="1" applyFont="1" applyFill="1" applyBorder="1" applyAlignment="1">
      <alignment horizontal="left"/>
    </xf>
    <xf numFmtId="169" fontId="4" fillId="0" borderId="0" xfId="7" applyNumberFormat="1" applyFill="1" applyBorder="1" applyAlignment="1">
      <alignment horizontal="left"/>
    </xf>
    <xf numFmtId="0" fontId="0" fillId="4" borderId="10" xfId="0" applyFill="1" applyBorder="1" applyAlignment="1">
      <alignment horizontal="left"/>
    </xf>
    <xf numFmtId="0" fontId="0" fillId="4" borderId="4" xfId="0" applyFill="1" applyBorder="1" applyAlignment="1">
      <alignment horizontal="left" vertical="top" wrapText="1"/>
    </xf>
    <xf numFmtId="0" fontId="0" fillId="4" borderId="0" xfId="0" applyFill="1" applyBorder="1" applyAlignment="1">
      <alignment horizontal="left" vertical="top" wrapText="1"/>
    </xf>
    <xf numFmtId="0" fontId="3" fillId="4" borderId="11" xfId="0" applyFont="1" applyFill="1" applyBorder="1" applyAlignment="1">
      <alignment horizontal="left"/>
    </xf>
    <xf numFmtId="0" fontId="3" fillId="4" borderId="4" xfId="0" applyFont="1" applyFill="1" applyBorder="1" applyAlignment="1">
      <alignment horizontal="left"/>
    </xf>
    <xf numFmtId="0" fontId="2" fillId="2" borderId="10" xfId="0" applyFont="1" applyFill="1" applyBorder="1" applyAlignment="1">
      <alignment horizontal="left"/>
    </xf>
    <xf numFmtId="169" fontId="4" fillId="6" borderId="0" xfId="7" applyNumberFormat="1" applyBorder="1" applyAlignment="1">
      <alignment horizontal="left"/>
    </xf>
    <xf numFmtId="0" fontId="12" fillId="4" borderId="4" xfId="0" applyFont="1" applyFill="1" applyBorder="1" applyAlignment="1">
      <alignment horizontal="left" vertical="top" wrapText="1"/>
    </xf>
    <xf numFmtId="0" fontId="12" fillId="4" borderId="0" xfId="0" applyFont="1" applyFill="1" applyAlignment="1">
      <alignment horizontal="left" vertical="top" wrapText="1"/>
    </xf>
    <xf numFmtId="0" fontId="2" fillId="2" borderId="0" xfId="0" applyFont="1" applyFill="1" applyAlignment="1">
      <alignment horizontal="left"/>
    </xf>
    <xf numFmtId="0" fontId="0" fillId="4" borderId="0" xfId="0" applyFill="1" applyAlignment="1">
      <alignment horizontal="left" vertical="top" wrapText="1"/>
    </xf>
  </cellXfs>
  <cellStyles count="8">
    <cellStyle name="Accent2" xfId="7" builtinId="33"/>
    <cellStyle name="Comma" xfId="1" builtinId="3"/>
    <cellStyle name="Currency" xfId="2" builtinId="4"/>
    <cellStyle name="Currency 2" xfId="4"/>
    <cellStyle name="Input" xfId="6" builtinId="20"/>
    <cellStyle name="Normal" xfId="0" builtinId="0"/>
    <cellStyle name="Normal 2" xfId="5"/>
    <cellStyle name="Percent" xfId="3" builtinId="5"/>
  </cellStyles>
  <dxfs count="0"/>
  <tableStyles count="0" defaultTableStyle="TableStyleMedium9" defaultPivotStyle="PivotStyleLight16"/>
  <colors>
    <mruColors>
      <color rgb="FF0070C0"/>
      <color rgb="FF0065A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dgets\BUD1213\Labour%20Budget%20Templates\Metering%20Provisioning%20UPDATED%20FOR%20AMR%2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dgets\BUD1213\Labour%20Budget%20Templates\Network%20Revenue%20&amp;%20Services%20v3%20updated%20(new%20oncost%20rates)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ntrol"/>
      <sheetName val="Summary"/>
      <sheetName val="Head Count"/>
      <sheetName val="Category Split"/>
      <sheetName val="Cost Split"/>
      <sheetName val="4611"/>
      <sheetName val="4611 LH"/>
      <sheetName val="4613"/>
      <sheetName val="4613 LH"/>
      <sheetName val="PAY POINTS"/>
      <sheetName val="Sheet2"/>
      <sheetName val="4613 (working)"/>
      <sheetName val="4611 (working)"/>
      <sheetName val="erin version 4613"/>
      <sheetName val="erin version 4611"/>
    </sheetNames>
    <sheetDataSet>
      <sheetData sheetId="0">
        <row r="9">
          <cell r="D9">
            <v>52.142857142857146</v>
          </cell>
        </row>
        <row r="10">
          <cell r="D10">
            <v>4</v>
          </cell>
        </row>
        <row r="11">
          <cell r="D11">
            <v>3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Control"/>
      <sheetName val="FY2012 Labour Budget"/>
      <sheetName val="Summary"/>
      <sheetName val="Head Count"/>
      <sheetName val="Category Split"/>
      <sheetName val="Cost Split"/>
      <sheetName val="4520"/>
      <sheetName val="4520 LH"/>
      <sheetName val="4521"/>
      <sheetName val="4521 LH"/>
      <sheetName val="4909"/>
      <sheetName val="4909 LH"/>
      <sheetName val="Sheet1"/>
    </sheetNames>
    <sheetDataSet>
      <sheetData sheetId="0">
        <row r="6">
          <cell r="D6">
            <v>4.0399999999999991E-2</v>
          </cell>
        </row>
        <row r="7">
          <cell r="D7">
            <v>0.02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2:AD67"/>
  <sheetViews>
    <sheetView tabSelected="1" topLeftCell="A46" workbookViewId="0">
      <selection activeCell="C54" sqref="C54:G57"/>
    </sheetView>
  </sheetViews>
  <sheetFormatPr defaultRowHeight="15"/>
  <cols>
    <col min="1" max="1" width="2.42578125" customWidth="1"/>
    <col min="2" max="2" width="39.42578125" customWidth="1"/>
    <col min="3" max="7" width="13.140625" customWidth="1"/>
    <col min="8" max="8" width="15.28515625" bestFit="1" customWidth="1"/>
    <col min="9" max="10" width="9.5703125" bestFit="1" customWidth="1"/>
    <col min="16" max="16" width="5.28515625" customWidth="1"/>
    <col min="17" max="17" width="2.42578125" customWidth="1"/>
  </cols>
  <sheetData>
    <row r="2" spans="2:30">
      <c r="B2" s="8" t="s">
        <v>0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</row>
    <row r="3" spans="2:30">
      <c r="B3" s="10" t="s">
        <v>1</v>
      </c>
      <c r="C3" s="50" t="s">
        <v>36</v>
      </c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</row>
    <row r="4" spans="2:30">
      <c r="B4" s="10" t="s">
        <v>15</v>
      </c>
      <c r="C4" s="12" t="s">
        <v>17</v>
      </c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</row>
    <row r="5" spans="2:30">
      <c r="B5" s="10" t="s">
        <v>16</v>
      </c>
      <c r="C5" s="13" t="s">
        <v>18</v>
      </c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S5" s="4"/>
      <c r="T5" s="4"/>
      <c r="U5" s="4"/>
      <c r="V5" s="4"/>
      <c r="W5" s="4"/>
      <c r="X5" s="4"/>
      <c r="Y5" s="4"/>
    </row>
    <row r="6" spans="2:30">
      <c r="B6" s="11" t="s">
        <v>50</v>
      </c>
      <c r="C6" s="14">
        <f>D49</f>
        <v>14.178908093250106</v>
      </c>
      <c r="D6" s="15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S6" s="4"/>
      <c r="T6" s="4"/>
      <c r="U6" s="4"/>
      <c r="V6" s="4"/>
      <c r="W6" s="4"/>
      <c r="X6" s="4"/>
      <c r="Y6" s="4"/>
    </row>
    <row r="7" spans="2:30">
      <c r="S7" s="4"/>
      <c r="T7" s="4"/>
      <c r="U7" s="4"/>
      <c r="V7" s="4"/>
      <c r="W7" s="4"/>
      <c r="X7" s="4"/>
      <c r="Y7" s="4"/>
    </row>
    <row r="8" spans="2:30">
      <c r="B8" s="8" t="s">
        <v>2</v>
      </c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S8" s="4"/>
      <c r="T8" s="4"/>
      <c r="U8" s="52"/>
      <c r="V8" s="53"/>
      <c r="W8" s="4"/>
      <c r="X8" s="4"/>
      <c r="Y8" s="4"/>
    </row>
    <row r="9" spans="2:30">
      <c r="B9" s="34" t="s">
        <v>19</v>
      </c>
      <c r="C9" s="34"/>
      <c r="D9" s="34"/>
      <c r="E9" s="34"/>
      <c r="F9" s="34"/>
      <c r="G9" s="34"/>
      <c r="H9" s="34"/>
      <c r="I9" s="34"/>
      <c r="J9" s="34"/>
      <c r="K9" s="34"/>
      <c r="L9" s="34"/>
      <c r="M9" s="34"/>
      <c r="N9" s="34"/>
      <c r="O9" s="34"/>
      <c r="P9" s="34"/>
      <c r="S9" s="4"/>
      <c r="T9" s="4"/>
      <c r="U9" s="54"/>
      <c r="V9" s="55"/>
      <c r="W9" s="4"/>
      <c r="X9" s="4"/>
      <c r="Y9" s="4"/>
    </row>
    <row r="10" spans="2:30">
      <c r="B10" s="35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S10" s="4"/>
      <c r="T10" s="4"/>
      <c r="U10" s="56"/>
      <c r="V10" s="56"/>
      <c r="W10" s="4"/>
      <c r="X10" s="4"/>
      <c r="Y10" s="4"/>
    </row>
    <row r="11" spans="2:30">
      <c r="T11" s="4"/>
    </row>
    <row r="12" spans="2:30">
      <c r="B12" s="8" t="s">
        <v>20</v>
      </c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</row>
    <row r="13" spans="2:30">
      <c r="B13" s="57" t="s">
        <v>32</v>
      </c>
      <c r="C13" s="57"/>
      <c r="D13" s="57"/>
      <c r="E13" s="57"/>
      <c r="F13" s="57"/>
      <c r="G13" s="57"/>
      <c r="H13" s="57"/>
      <c r="I13" s="57"/>
      <c r="J13" s="57"/>
      <c r="K13" s="57"/>
      <c r="L13" s="57"/>
      <c r="M13" s="57"/>
      <c r="N13" s="57"/>
      <c r="O13" s="57"/>
      <c r="P13" s="57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</row>
    <row r="14" spans="2:30" ht="15" customHeight="1">
      <c r="B14" s="58" t="s">
        <v>47</v>
      </c>
      <c r="C14" s="58"/>
      <c r="D14" s="58"/>
      <c r="E14" s="58"/>
      <c r="F14" s="58"/>
      <c r="G14" s="58"/>
      <c r="H14" s="58"/>
      <c r="I14" s="58"/>
      <c r="J14" s="58"/>
      <c r="K14" s="58"/>
      <c r="L14" s="58"/>
      <c r="M14" s="58"/>
      <c r="N14" s="58"/>
      <c r="O14" s="58"/>
      <c r="P14" s="58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</row>
    <row r="15" spans="2:30">
      <c r="B15" s="59"/>
      <c r="C15" s="59"/>
      <c r="D15" s="59"/>
      <c r="E15" s="59"/>
      <c r="F15" s="59"/>
      <c r="G15" s="59"/>
      <c r="H15" s="59"/>
      <c r="I15" s="59"/>
      <c r="J15" s="59"/>
      <c r="K15" s="59"/>
      <c r="L15" s="59"/>
      <c r="M15" s="59"/>
      <c r="N15" s="59"/>
      <c r="O15" s="59"/>
      <c r="P15" s="59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</row>
    <row r="16" spans="2:30">
      <c r="B16" s="59"/>
      <c r="C16" s="59"/>
      <c r="D16" s="59"/>
      <c r="E16" s="59"/>
      <c r="F16" s="59"/>
      <c r="G16" s="59"/>
      <c r="H16" s="59"/>
      <c r="I16" s="59"/>
      <c r="J16" s="59"/>
      <c r="K16" s="59"/>
      <c r="L16" s="59"/>
      <c r="M16" s="59"/>
      <c r="N16" s="59"/>
      <c r="O16" s="59"/>
      <c r="P16" s="59"/>
      <c r="R16" s="4"/>
      <c r="S16" s="16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</row>
    <row r="17" spans="2:30">
      <c r="B17" s="59"/>
      <c r="C17" s="59"/>
      <c r="D17" s="59"/>
      <c r="E17" s="59"/>
      <c r="F17" s="59"/>
      <c r="G17" s="59"/>
      <c r="H17" s="59"/>
      <c r="I17" s="59"/>
      <c r="J17" s="59"/>
      <c r="K17" s="59"/>
      <c r="L17" s="59"/>
      <c r="M17" s="59"/>
      <c r="N17" s="59"/>
      <c r="O17" s="59"/>
      <c r="P17" s="59"/>
      <c r="R17" s="4"/>
      <c r="S17" s="16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</row>
    <row r="18" spans="2:30">
      <c r="B18" s="59"/>
      <c r="C18" s="59"/>
      <c r="D18" s="59"/>
      <c r="E18" s="59"/>
      <c r="F18" s="59"/>
      <c r="G18" s="59"/>
      <c r="H18" s="59"/>
      <c r="I18" s="59"/>
      <c r="J18" s="59"/>
      <c r="K18" s="59"/>
      <c r="L18" s="59"/>
      <c r="M18" s="59"/>
      <c r="N18" s="59"/>
      <c r="O18" s="59"/>
      <c r="P18" s="59"/>
      <c r="R18" s="4"/>
      <c r="S18" s="16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</row>
    <row r="19" spans="2:30">
      <c r="R19" s="4"/>
      <c r="S19" s="16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</row>
    <row r="20" spans="2:30">
      <c r="R20" s="4"/>
      <c r="S20" s="16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</row>
    <row r="21" spans="2:30">
      <c r="R21" s="4"/>
      <c r="S21" s="16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</row>
    <row r="22" spans="2:30">
      <c r="R22" s="4"/>
      <c r="S22" s="16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</row>
    <row r="23" spans="2:30">
      <c r="B23" s="1" t="s">
        <v>4</v>
      </c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</row>
    <row r="24" spans="2:30">
      <c r="B24" s="8" t="s">
        <v>21</v>
      </c>
      <c r="C24" s="48" t="s">
        <v>22</v>
      </c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</row>
    <row r="25" spans="2:30">
      <c r="B25" s="8" t="s">
        <v>23</v>
      </c>
      <c r="C25" s="48" t="s">
        <v>24</v>
      </c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</row>
    <row r="26" spans="2:30"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</row>
    <row r="27" spans="2:30"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</row>
    <row r="28" spans="2:30">
      <c r="B28" s="8" t="s">
        <v>25</v>
      </c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</row>
    <row r="30" spans="2:30">
      <c r="B30" s="1" t="s">
        <v>26</v>
      </c>
      <c r="C30" s="2" t="s">
        <v>8</v>
      </c>
      <c r="D30" s="2" t="s">
        <v>9</v>
      </c>
      <c r="E30" s="2" t="s">
        <v>10</v>
      </c>
      <c r="F30" s="2" t="s">
        <v>11</v>
      </c>
      <c r="G30" s="2" t="s">
        <v>12</v>
      </c>
      <c r="H30" s="36" t="s">
        <v>3</v>
      </c>
    </row>
    <row r="31" spans="2:30">
      <c r="B31" t="s">
        <v>27</v>
      </c>
      <c r="C31" s="17">
        <v>0</v>
      </c>
      <c r="D31" s="17">
        <v>0</v>
      </c>
      <c r="E31" s="17">
        <v>0</v>
      </c>
      <c r="F31" s="17">
        <v>0</v>
      </c>
      <c r="G31" s="17">
        <v>0</v>
      </c>
      <c r="H31" s="18">
        <f>SUM(C31:G31)</f>
        <v>0</v>
      </c>
    </row>
    <row r="32" spans="2:30">
      <c r="B32" t="s">
        <v>28</v>
      </c>
      <c r="C32" s="17">
        <v>2399.8445112155555</v>
      </c>
      <c r="D32" s="17">
        <f>C32*1.025</f>
        <v>2459.840623995944</v>
      </c>
      <c r="E32" s="17">
        <f>D32*1.025</f>
        <v>2521.3366395958424</v>
      </c>
      <c r="F32" s="17">
        <f>E32*1.025</f>
        <v>2584.3700555857381</v>
      </c>
      <c r="G32" s="17">
        <f>F32*1.025</f>
        <v>2648.9793069753814</v>
      </c>
      <c r="H32" s="18">
        <f>SUM(C32:G32)</f>
        <v>12614.37113736846</v>
      </c>
    </row>
    <row r="33" spans="2:16">
      <c r="B33" t="s">
        <v>14</v>
      </c>
      <c r="C33" s="17">
        <v>88.724441629711521</v>
      </c>
      <c r="D33" s="17">
        <v>92.362832789075327</v>
      </c>
      <c r="E33" s="17">
        <v>96.628757309600786</v>
      </c>
      <c r="F33" s="17">
        <v>101.08011812054364</v>
      </c>
      <c r="G33" s="17">
        <v>105.71964297123164</v>
      </c>
      <c r="H33" s="19">
        <f>SUM(C33:G33)</f>
        <v>484.51579282016291</v>
      </c>
    </row>
    <row r="34" spans="2:16">
      <c r="B34" s="20" t="s">
        <v>29</v>
      </c>
      <c r="C34" s="21">
        <f t="shared" ref="C34:H34" si="0">SUM(C31:C33)</f>
        <v>2488.5689528452672</v>
      </c>
      <c r="D34" s="21">
        <f t="shared" si="0"/>
        <v>2552.2034567850192</v>
      </c>
      <c r="E34" s="21">
        <f t="shared" si="0"/>
        <v>2617.965396905443</v>
      </c>
      <c r="F34" s="21">
        <f t="shared" si="0"/>
        <v>2685.4501737062819</v>
      </c>
      <c r="G34" s="21">
        <f t="shared" si="0"/>
        <v>2754.6989499466131</v>
      </c>
      <c r="H34" s="21">
        <f t="shared" si="0"/>
        <v>13098.886930188623</v>
      </c>
    </row>
    <row r="35" spans="2:16">
      <c r="B35" s="20" t="s">
        <v>45</v>
      </c>
      <c r="C35" s="33">
        <v>3.6970912579986831E-2</v>
      </c>
      <c r="D35" s="33">
        <v>3.6970912579986831E-2</v>
      </c>
      <c r="E35" s="33">
        <v>3.6970912579986831E-2</v>
      </c>
      <c r="F35" s="33">
        <v>3.6970912579986831E-2</v>
      </c>
      <c r="G35" s="33">
        <v>3.6970912579986831E-2</v>
      </c>
      <c r="H35" s="33">
        <v>3.6970912579986831E-2</v>
      </c>
    </row>
    <row r="37" spans="2:16">
      <c r="B37" s="1" t="s">
        <v>4</v>
      </c>
    </row>
    <row r="38" spans="2:16">
      <c r="B38" s="49" t="s">
        <v>46</v>
      </c>
      <c r="C38" s="49"/>
      <c r="D38" s="49"/>
      <c r="E38" s="49"/>
      <c r="F38" s="49"/>
      <c r="G38" s="49"/>
      <c r="H38" s="49"/>
      <c r="I38" s="49"/>
      <c r="J38" s="49"/>
      <c r="K38" s="49"/>
      <c r="L38" s="49"/>
      <c r="M38" s="49"/>
      <c r="N38" s="49"/>
      <c r="O38" s="49"/>
      <c r="P38" s="49"/>
    </row>
    <row r="39" spans="2:16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</row>
    <row r="40" spans="2:16">
      <c r="B40" s="23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</row>
    <row r="43" spans="2:16">
      <c r="B43" s="8" t="s">
        <v>30</v>
      </c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</row>
    <row r="44" spans="2:16">
      <c r="B44" s="3"/>
    </row>
    <row r="45" spans="2:16">
      <c r="B45" s="1" t="s">
        <v>5</v>
      </c>
      <c r="C45" s="2" t="s">
        <v>8</v>
      </c>
      <c r="D45" s="2" t="s">
        <v>9</v>
      </c>
      <c r="E45" s="2" t="s">
        <v>10</v>
      </c>
      <c r="F45" s="2" t="s">
        <v>11</v>
      </c>
      <c r="G45" s="2" t="s">
        <v>12</v>
      </c>
      <c r="H45" s="36" t="s">
        <v>3</v>
      </c>
    </row>
    <row r="46" spans="2:16">
      <c r="B46" t="s">
        <v>13</v>
      </c>
      <c r="C46" s="24">
        <v>180</v>
      </c>
      <c r="D46" s="24">
        <f>C46</f>
        <v>180</v>
      </c>
      <c r="E46" s="24">
        <f>D46</f>
        <v>180</v>
      </c>
      <c r="F46" s="24">
        <f>E46</f>
        <v>180</v>
      </c>
      <c r="G46" s="24">
        <f>F46</f>
        <v>180</v>
      </c>
      <c r="H46" s="6">
        <f>SUM(C46:G46)</f>
        <v>900</v>
      </c>
    </row>
    <row r="48" spans="2:16">
      <c r="B48" s="1" t="s">
        <v>6</v>
      </c>
      <c r="C48" s="2" t="s">
        <v>8</v>
      </c>
      <c r="D48" s="2" t="s">
        <v>9</v>
      </c>
      <c r="E48" s="2" t="s">
        <v>10</v>
      </c>
      <c r="F48" s="2" t="s">
        <v>11</v>
      </c>
      <c r="G48" s="2" t="s">
        <v>12</v>
      </c>
      <c r="H48" s="36" t="s">
        <v>31</v>
      </c>
    </row>
    <row r="49" spans="2:11">
      <c r="B49" t="s">
        <v>7</v>
      </c>
      <c r="C49" s="7">
        <f>C34/C46</f>
        <v>13.825383071362596</v>
      </c>
      <c r="D49" s="7">
        <f t="shared" ref="D49:G49" si="1">D34/D46</f>
        <v>14.178908093250106</v>
      </c>
      <c r="E49" s="7">
        <f t="shared" si="1"/>
        <v>14.544252205030238</v>
      </c>
      <c r="F49" s="7">
        <f t="shared" si="1"/>
        <v>14.919167631701566</v>
      </c>
      <c r="G49" s="7">
        <f t="shared" si="1"/>
        <v>15.303883055258961</v>
      </c>
      <c r="H49" s="7">
        <f>AVERAGE(C49:G49)</f>
        <v>14.554318811320694</v>
      </c>
      <c r="I49" s="7"/>
      <c r="K49">
        <f>C49*1.025</f>
        <v>14.171017648146661</v>
      </c>
    </row>
    <row r="52" spans="2:11">
      <c r="B52" s="37" t="s">
        <v>51</v>
      </c>
      <c r="C52" s="38" t="s">
        <v>8</v>
      </c>
      <c r="D52" s="38" t="s">
        <v>9</v>
      </c>
      <c r="E52" s="38" t="s">
        <v>10</v>
      </c>
      <c r="F52" s="38" t="s">
        <v>11</v>
      </c>
      <c r="G52" s="38" t="s">
        <v>12</v>
      </c>
      <c r="H52" s="39"/>
    </row>
    <row r="53" spans="2:11" s="4" customFormat="1">
      <c r="B53" t="s">
        <v>52</v>
      </c>
      <c r="C53"/>
      <c r="D53"/>
      <c r="E53"/>
      <c r="F53"/>
      <c r="G53"/>
      <c r="H53"/>
      <c r="I53"/>
    </row>
    <row r="54" spans="2:11" s="4" customFormat="1">
      <c r="B54" t="s">
        <v>53</v>
      </c>
      <c r="C54" s="40">
        <v>1.0088999999999999</v>
      </c>
      <c r="D54" s="40">
        <v>1.0176774299999998</v>
      </c>
      <c r="E54" s="40">
        <v>1.0319249140199998</v>
      </c>
      <c r="F54" s="40">
        <v>1.0486420976271238</v>
      </c>
      <c r="G54" s="40">
        <v>1.0637425438329544</v>
      </c>
      <c r="H54"/>
      <c r="I54"/>
    </row>
    <row r="55" spans="2:11" s="4" customFormat="1">
      <c r="B55" t="s">
        <v>54</v>
      </c>
      <c r="C55" s="40">
        <v>1.0068089696657949</v>
      </c>
      <c r="D55" s="40">
        <v>1.0201853463488124</v>
      </c>
      <c r="E55" s="40">
        <v>1.0331468206955503</v>
      </c>
      <c r="F55" s="40">
        <v>1.045194706841702</v>
      </c>
      <c r="G55" s="40">
        <v>1.0577832377708929</v>
      </c>
      <c r="H55"/>
      <c r="I55"/>
    </row>
    <row r="56" spans="2:11">
      <c r="B56" t="s">
        <v>55</v>
      </c>
      <c r="C56" s="40">
        <v>1.0068089696657949</v>
      </c>
      <c r="D56" s="40">
        <v>1.0201853463488124</v>
      </c>
      <c r="E56" s="40">
        <v>1.0331468206955503</v>
      </c>
      <c r="F56" s="40">
        <v>1.045194706841702</v>
      </c>
      <c r="G56" s="40">
        <v>1.0577832377708929</v>
      </c>
    </row>
    <row r="57" spans="2:11">
      <c r="B57" t="s">
        <v>56</v>
      </c>
      <c r="C57" s="40">
        <v>1</v>
      </c>
      <c r="D57" s="40">
        <v>1</v>
      </c>
      <c r="E57" s="40">
        <v>1</v>
      </c>
      <c r="F57" s="40">
        <v>1</v>
      </c>
      <c r="G57" s="40">
        <v>1</v>
      </c>
    </row>
    <row r="58" spans="2:11">
      <c r="C58" s="40"/>
      <c r="D58" s="40"/>
      <c r="E58" s="40"/>
      <c r="F58" s="40"/>
      <c r="G58" s="40"/>
    </row>
    <row r="60" spans="2:11">
      <c r="B60" s="37" t="s">
        <v>57</v>
      </c>
      <c r="C60" s="38" t="s">
        <v>8</v>
      </c>
      <c r="D60" s="38" t="s">
        <v>9</v>
      </c>
      <c r="E60" s="38" t="s">
        <v>10</v>
      </c>
      <c r="F60" s="38" t="s">
        <v>11</v>
      </c>
      <c r="G60" s="38" t="s">
        <v>12</v>
      </c>
      <c r="H60" s="39" t="s">
        <v>3</v>
      </c>
    </row>
    <row r="61" spans="2:11">
      <c r="B61" s="3" t="s">
        <v>27</v>
      </c>
    </row>
    <row r="62" spans="2:11">
      <c r="B62" t="str">
        <f>B54</f>
        <v>Labour EGW</v>
      </c>
      <c r="C62" s="46">
        <f>C49*C54</f>
        <v>13.948428980697722</v>
      </c>
      <c r="D62" s="46">
        <f t="shared" ref="D62:G62" si="2">D49*D54</f>
        <v>14.429554748544966</v>
      </c>
      <c r="E62" s="46">
        <f t="shared" si="2"/>
        <v>15.00857620616102</v>
      </c>
      <c r="F62" s="46">
        <f t="shared" si="2"/>
        <v>15.644867240158218</v>
      </c>
      <c r="G62" s="46">
        <f t="shared" si="2"/>
        <v>16.279391491723214</v>
      </c>
      <c r="H62" s="42"/>
    </row>
    <row r="63" spans="2:11">
      <c r="B63" t="str">
        <f t="shared" ref="B63:B65" si="3">B55</f>
        <v>Labour Hire</v>
      </c>
      <c r="C63" s="41"/>
      <c r="D63" s="41"/>
      <c r="E63" s="41"/>
      <c r="F63" s="41"/>
      <c r="G63" s="41"/>
      <c r="H63" s="42">
        <f t="shared" ref="H63:H65" si="4">SUM(C63:G63)</f>
        <v>0</v>
      </c>
    </row>
    <row r="64" spans="2:11">
      <c r="B64" t="str">
        <f t="shared" si="3"/>
        <v>Contracted Services</v>
      </c>
      <c r="C64" s="41"/>
      <c r="D64" s="41"/>
      <c r="E64" s="41"/>
      <c r="F64" s="41"/>
      <c r="G64" s="41"/>
      <c r="H64" s="42">
        <f t="shared" si="4"/>
        <v>0</v>
      </c>
    </row>
    <row r="65" spans="2:8">
      <c r="B65" t="str">
        <f t="shared" si="3"/>
        <v>Materials</v>
      </c>
      <c r="C65" s="43"/>
      <c r="D65" s="43"/>
      <c r="E65" s="43"/>
      <c r="F65" s="43"/>
      <c r="G65" s="43"/>
      <c r="H65" s="44">
        <f t="shared" si="4"/>
        <v>0</v>
      </c>
    </row>
    <row r="66" spans="2:8" ht="15.75" thickBot="1">
      <c r="C66" s="47">
        <f>SUM(C62:C65)</f>
        <v>13.948428980697722</v>
      </c>
      <c r="D66" s="47">
        <f t="shared" ref="D66:H66" si="5">SUM(D62:D65)</f>
        <v>14.429554748544966</v>
      </c>
      <c r="E66" s="47">
        <f t="shared" si="5"/>
        <v>15.00857620616102</v>
      </c>
      <c r="F66" s="47">
        <f t="shared" si="5"/>
        <v>15.644867240158218</v>
      </c>
      <c r="G66" s="47">
        <f t="shared" si="5"/>
        <v>16.279391491723214</v>
      </c>
      <c r="H66" s="45">
        <f t="shared" si="5"/>
        <v>0</v>
      </c>
    </row>
    <row r="67" spans="2:8" ht="15.75" thickTop="1"/>
  </sheetData>
  <mergeCells count="9">
    <mergeCell ref="C25:P25"/>
    <mergeCell ref="B38:P38"/>
    <mergeCell ref="C3:P3"/>
    <mergeCell ref="U8:V8"/>
    <mergeCell ref="U9:V9"/>
    <mergeCell ref="U10:V10"/>
    <mergeCell ref="B13:P13"/>
    <mergeCell ref="B14:P18"/>
    <mergeCell ref="C24:P2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F12"/>
  <sheetViews>
    <sheetView workbookViewId="0">
      <selection sqref="A1:F1"/>
    </sheetView>
  </sheetViews>
  <sheetFormatPr defaultRowHeight="15"/>
  <cols>
    <col min="1" max="1" width="42.5703125" bestFit="1" customWidth="1"/>
    <col min="2" max="2" width="8.5703125" bestFit="1" customWidth="1"/>
    <col min="3" max="3" width="11.85546875" customWidth="1"/>
  </cols>
  <sheetData>
    <row r="1" spans="1:6">
      <c r="A1" s="62" t="s">
        <v>38</v>
      </c>
      <c r="B1" s="62"/>
      <c r="C1" s="62"/>
      <c r="D1" s="62"/>
      <c r="E1" s="62"/>
      <c r="F1" s="62"/>
    </row>
    <row r="2" spans="1:6">
      <c r="A2" s="10" t="s">
        <v>1</v>
      </c>
      <c r="B2" s="50" t="s">
        <v>36</v>
      </c>
      <c r="C2" s="51"/>
      <c r="D2" s="51"/>
      <c r="E2" s="51"/>
      <c r="F2" s="51"/>
    </row>
    <row r="3" spans="1:6">
      <c r="A3" s="10" t="s">
        <v>15</v>
      </c>
      <c r="B3" s="60" t="s">
        <v>17</v>
      </c>
      <c r="C3" s="61"/>
      <c r="D3" s="61"/>
      <c r="E3" s="61"/>
      <c r="F3" s="61"/>
    </row>
    <row r="4" spans="1:6">
      <c r="A4" s="11" t="s">
        <v>50</v>
      </c>
      <c r="B4" s="63">
        <f>'AER Summary'!C6</f>
        <v>14.178908093250106</v>
      </c>
      <c r="C4" s="63"/>
      <c r="D4" s="63"/>
      <c r="E4" s="63"/>
      <c r="F4" s="63"/>
    </row>
    <row r="6" spans="1:6">
      <c r="A6" s="11" t="s">
        <v>39</v>
      </c>
    </row>
    <row r="9" spans="1:6">
      <c r="A9" s="8" t="s">
        <v>40</v>
      </c>
    </row>
    <row r="10" spans="1:6" ht="30">
      <c r="A10" s="1" t="s">
        <v>40</v>
      </c>
      <c r="B10" s="28" t="s">
        <v>41</v>
      </c>
      <c r="C10" s="28" t="s">
        <v>42</v>
      </c>
      <c r="D10" s="28" t="s">
        <v>43</v>
      </c>
    </row>
    <row r="11" spans="1:6" ht="12.75" customHeight="1">
      <c r="A11" s="29" t="s">
        <v>44</v>
      </c>
      <c r="B11" s="30">
        <f>B4</f>
        <v>14.178908093250106</v>
      </c>
      <c r="C11" s="32"/>
      <c r="D11" s="32"/>
    </row>
    <row r="12" spans="1:6" hidden="1">
      <c r="A12" s="29"/>
      <c r="B12" s="31"/>
      <c r="C12" s="31"/>
      <c r="D12" s="31"/>
    </row>
  </sheetData>
  <mergeCells count="4">
    <mergeCell ref="B2:F2"/>
    <mergeCell ref="B3:F3"/>
    <mergeCell ref="A1:F1"/>
    <mergeCell ref="B4:F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R21"/>
  <sheetViews>
    <sheetView workbookViewId="0">
      <selection activeCell="J33" sqref="J33"/>
    </sheetView>
  </sheetViews>
  <sheetFormatPr defaultRowHeight="15"/>
  <cols>
    <col min="1" max="1" width="2.42578125" style="5" customWidth="1"/>
    <col min="2" max="2" width="10.140625" style="5" customWidth="1"/>
    <col min="3" max="8" width="13.140625" style="5" customWidth="1"/>
    <col min="9" max="10" width="9.5703125" style="5" bestFit="1" customWidth="1"/>
    <col min="11" max="15" width="9.140625" style="5"/>
    <col min="16" max="16" width="5.28515625" style="5" customWidth="1"/>
    <col min="17" max="17" width="2.42578125" customWidth="1"/>
  </cols>
  <sheetData>
    <row r="1" spans="1:18">
      <c r="A1" s="66" t="s">
        <v>33</v>
      </c>
      <c r="B1" s="66"/>
      <c r="C1" s="66"/>
      <c r="D1" s="66"/>
      <c r="E1" s="66"/>
      <c r="F1" s="66"/>
      <c r="G1" s="66"/>
      <c r="H1" s="66"/>
      <c r="I1" s="66"/>
      <c r="J1" s="66"/>
      <c r="K1" s="66"/>
    </row>
    <row r="2" spans="1:18">
      <c r="A2" s="25" t="s">
        <v>1</v>
      </c>
      <c r="B2" s="1"/>
      <c r="C2" s="50" t="s">
        <v>36</v>
      </c>
      <c r="D2" s="51"/>
      <c r="E2" s="51"/>
      <c r="F2" s="51"/>
      <c r="G2" s="51"/>
      <c r="H2" s="51"/>
      <c r="I2" s="51"/>
      <c r="J2" s="51"/>
      <c r="K2" s="51"/>
      <c r="R2" s="26"/>
    </row>
    <row r="3" spans="1:18">
      <c r="R3" s="26"/>
    </row>
    <row r="4" spans="1:18" ht="15" customHeight="1">
      <c r="A4" s="62" t="s">
        <v>34</v>
      </c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R4" s="27"/>
    </row>
    <row r="5" spans="1:18" ht="15" customHeight="1">
      <c r="A5" s="58" t="s">
        <v>37</v>
      </c>
      <c r="B5" s="58"/>
      <c r="C5" s="58"/>
      <c r="D5" s="58"/>
      <c r="E5" s="58"/>
      <c r="F5" s="58"/>
      <c r="G5" s="58"/>
      <c r="H5" s="58"/>
      <c r="I5" s="58"/>
      <c r="J5" s="58"/>
      <c r="K5" s="58"/>
      <c r="L5" s="58"/>
      <c r="M5" s="58"/>
      <c r="N5" s="58"/>
      <c r="O5" s="58"/>
      <c r="R5" s="27"/>
    </row>
    <row r="6" spans="1:18">
      <c r="A6" s="67"/>
      <c r="B6" s="67"/>
      <c r="C6" s="6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</row>
    <row r="7" spans="1:18">
      <c r="A7" s="67"/>
      <c r="B7" s="67"/>
      <c r="C7" s="67"/>
      <c r="D7" s="67"/>
      <c r="E7" s="67"/>
      <c r="F7" s="67"/>
      <c r="G7" s="67"/>
      <c r="H7" s="67"/>
      <c r="I7" s="67"/>
      <c r="J7" s="67"/>
      <c r="K7" s="67"/>
      <c r="L7" s="67"/>
      <c r="M7" s="67"/>
      <c r="N7" s="67"/>
      <c r="O7" s="67"/>
    </row>
    <row r="8" spans="1:18">
      <c r="A8" s="67"/>
      <c r="B8" s="67"/>
      <c r="C8" s="67"/>
      <c r="D8" s="67"/>
      <c r="E8" s="67"/>
      <c r="F8" s="67"/>
      <c r="G8" s="67"/>
      <c r="H8" s="67"/>
      <c r="I8" s="67"/>
      <c r="J8" s="67"/>
      <c r="K8" s="67"/>
      <c r="L8" s="67"/>
      <c r="M8" s="67"/>
      <c r="N8" s="67"/>
      <c r="O8" s="67"/>
    </row>
    <row r="11" spans="1:18">
      <c r="A11" s="62" t="s">
        <v>35</v>
      </c>
      <c r="B11" s="62"/>
      <c r="C11" s="62"/>
      <c r="D11" s="62"/>
      <c r="E11" s="62"/>
      <c r="F11" s="62"/>
      <c r="G11" s="62"/>
      <c r="H11" s="62"/>
      <c r="I11" s="62"/>
      <c r="J11" s="62"/>
      <c r="K11" s="62"/>
      <c r="L11" s="62"/>
      <c r="M11" s="62"/>
      <c r="N11" s="62"/>
      <c r="O11" s="62"/>
    </row>
    <row r="12" spans="1:18" ht="15" customHeight="1">
      <c r="A12" s="58" t="s">
        <v>48</v>
      </c>
      <c r="B12" s="58"/>
      <c r="C12" s="58"/>
      <c r="D12" s="58"/>
      <c r="E12" s="58"/>
      <c r="F12" s="58"/>
      <c r="G12" s="58"/>
      <c r="H12" s="58"/>
      <c r="I12" s="58"/>
      <c r="J12" s="58"/>
      <c r="K12" s="58"/>
      <c r="L12" s="58"/>
      <c r="M12" s="58"/>
      <c r="N12" s="58"/>
      <c r="O12" s="58"/>
    </row>
    <row r="13" spans="1:18">
      <c r="A13" s="59"/>
      <c r="B13" s="59"/>
      <c r="C13" s="59"/>
      <c r="D13" s="59"/>
      <c r="E13" s="59"/>
      <c r="F13" s="59"/>
      <c r="G13" s="59"/>
      <c r="H13" s="59"/>
      <c r="I13" s="59"/>
      <c r="J13" s="59"/>
      <c r="K13" s="59"/>
      <c r="L13" s="59"/>
      <c r="M13" s="59"/>
      <c r="N13" s="59"/>
      <c r="O13" s="59"/>
    </row>
    <row r="14" spans="1:18">
      <c r="A14" s="59"/>
      <c r="B14" s="59"/>
      <c r="C14" s="59"/>
      <c r="D14" s="59"/>
      <c r="E14" s="59"/>
      <c r="F14" s="59"/>
      <c r="G14" s="59"/>
      <c r="H14" s="59"/>
      <c r="I14" s="59"/>
      <c r="J14" s="59"/>
      <c r="K14" s="59"/>
      <c r="L14" s="59"/>
      <c r="M14" s="59"/>
      <c r="N14" s="59"/>
      <c r="O14" s="59"/>
    </row>
    <row r="17" spans="1:15">
      <c r="A17" s="62" t="s">
        <v>2</v>
      </c>
      <c r="B17" s="62"/>
      <c r="C17" s="62"/>
      <c r="D17" s="62"/>
      <c r="E17" s="62"/>
      <c r="F17" s="62"/>
      <c r="G17" s="62"/>
      <c r="H17" s="62"/>
      <c r="I17" s="62"/>
      <c r="J17" s="62"/>
      <c r="K17" s="62"/>
      <c r="L17" s="62"/>
      <c r="M17" s="62"/>
      <c r="N17" s="62"/>
      <c r="O17" s="62"/>
    </row>
    <row r="18" spans="1:15" ht="15" customHeight="1">
      <c r="A18" s="64" t="s">
        <v>49</v>
      </c>
      <c r="B18" s="64"/>
      <c r="C18" s="64"/>
      <c r="D18" s="64"/>
      <c r="E18" s="64"/>
      <c r="F18" s="64"/>
      <c r="G18" s="64"/>
      <c r="H18" s="64"/>
      <c r="I18" s="64"/>
      <c r="J18" s="64"/>
      <c r="K18" s="64"/>
      <c r="L18" s="64"/>
      <c r="M18" s="64"/>
      <c r="N18" s="64"/>
      <c r="O18" s="64"/>
    </row>
    <row r="19" spans="1:15">
      <c r="A19" s="65"/>
      <c r="B19" s="65"/>
      <c r="C19" s="65"/>
      <c r="D19" s="65"/>
      <c r="E19" s="65"/>
      <c r="F19" s="65"/>
      <c r="G19" s="65"/>
      <c r="H19" s="65"/>
      <c r="I19" s="65"/>
      <c r="J19" s="65"/>
      <c r="K19" s="65"/>
      <c r="L19" s="65"/>
      <c r="M19" s="65"/>
      <c r="N19" s="65"/>
      <c r="O19" s="65"/>
    </row>
    <row r="20" spans="1:15">
      <c r="A20" s="65"/>
      <c r="B20" s="65"/>
      <c r="C20" s="65"/>
      <c r="D20" s="65"/>
      <c r="E20" s="65"/>
      <c r="F20" s="65"/>
      <c r="G20" s="65"/>
      <c r="H20" s="65"/>
      <c r="I20" s="65"/>
      <c r="J20" s="65"/>
      <c r="K20" s="65"/>
      <c r="L20" s="65"/>
      <c r="M20" s="65"/>
      <c r="N20" s="65"/>
      <c r="O20" s="65"/>
    </row>
    <row r="21" spans="1:15">
      <c r="A21" s="65"/>
      <c r="B21" s="65"/>
      <c r="C21" s="65"/>
      <c r="D21" s="65"/>
      <c r="E21" s="65"/>
      <c r="F21" s="65"/>
      <c r="G21" s="65"/>
      <c r="H21" s="65"/>
      <c r="I21" s="65"/>
      <c r="J21" s="65"/>
      <c r="K21" s="65"/>
      <c r="L21" s="65"/>
      <c r="M21" s="65"/>
      <c r="N21" s="65"/>
      <c r="O21" s="65"/>
    </row>
  </sheetData>
  <mergeCells count="8">
    <mergeCell ref="A18:O21"/>
    <mergeCell ref="A17:O17"/>
    <mergeCell ref="A1:K1"/>
    <mergeCell ref="C2:K2"/>
    <mergeCell ref="A4:O4"/>
    <mergeCell ref="A5:O8"/>
    <mergeCell ref="A11:O11"/>
    <mergeCell ref="A12:O1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2" sqref="A2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AER Summary</vt:lpstr>
      <vt:lpstr>Comparisons</vt:lpstr>
      <vt:lpstr>Service Description</vt:lpstr>
      <vt:lpstr>Sheet1</vt:lpstr>
    </vt:vector>
  </TitlesOfParts>
  <Company>Ausgrid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t52274</dc:creator>
  <cp:lastModifiedBy>T46481</cp:lastModifiedBy>
  <dcterms:created xsi:type="dcterms:W3CDTF">2013-08-05T22:37:54Z</dcterms:created>
  <dcterms:modified xsi:type="dcterms:W3CDTF">2015-01-12T02:53:32Z</dcterms:modified>
</cp:coreProperties>
</file>