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5" windowWidth="28635" windowHeight="13290" tabRatio="898"/>
  </bookViews>
  <sheets>
    <sheet name="AER Summary" sheetId="15" r:id="rId1"/>
    <sheet name="Comparisons" sheetId="17" r:id="rId2"/>
    <sheet name="Service Description" sheetId="16" r:id="rId3"/>
    <sheet name="Historical" sheetId="2" r:id="rId4"/>
    <sheet name="Projected" sheetId="3" r:id="rId5"/>
  </sheets>
  <definedNames>
    <definedName name="_xlnm.Print_Titles" localSheetId="3">Historical!$1:$5</definedName>
    <definedName name="_xlnm.Print_Titles" localSheetId="4">Projected!$1:$5</definedName>
  </definedNames>
  <calcPr calcId="125725"/>
</workbook>
</file>

<file path=xl/calcChain.xml><?xml version="1.0" encoding="utf-8"?>
<calcChain xmlns="http://schemas.openxmlformats.org/spreadsheetml/2006/main">
  <c r="C6" i="15"/>
  <c r="A11" i="17" l="1"/>
  <c r="D30" i="15"/>
  <c r="E30"/>
  <c r="F30"/>
  <c r="G30"/>
  <c r="C30"/>
  <c r="D26"/>
  <c r="E26"/>
  <c r="F26"/>
  <c r="G26"/>
  <c r="C26"/>
  <c r="D25"/>
  <c r="D28" s="1"/>
  <c r="E25"/>
  <c r="F25"/>
  <c r="G25"/>
  <c r="C25"/>
  <c r="H27"/>
  <c r="J89" i="3"/>
  <c r="J88"/>
  <c r="J87"/>
  <c r="J81"/>
  <c r="B81"/>
  <c r="B89" s="1"/>
  <c r="B80"/>
  <c r="B88" s="1"/>
  <c r="J79"/>
  <c r="B79"/>
  <c r="B87" s="1"/>
  <c r="B78"/>
  <c r="B86" s="1"/>
  <c r="F28" i="15" l="1"/>
  <c r="F33" s="1"/>
  <c r="E28"/>
  <c r="E33" s="1"/>
  <c r="H30"/>
  <c r="D33"/>
  <c r="H26"/>
  <c r="C28"/>
  <c r="C33" s="1"/>
  <c r="G28"/>
  <c r="G33" s="1"/>
  <c r="H25"/>
  <c r="H28" l="1"/>
  <c r="E86" i="3" l="1"/>
  <c r="E90" l="1"/>
  <c r="C39" i="15" s="1"/>
  <c r="F86" i="3" l="1"/>
  <c r="F90" l="1"/>
  <c r="D39" i="15" s="1"/>
  <c r="G86" i="3"/>
  <c r="G90" l="1"/>
  <c r="E39" i="15" s="1"/>
  <c r="I86" i="3"/>
  <c r="H86"/>
  <c r="I90" l="1"/>
  <c r="G39" i="15" s="1"/>
  <c r="H90" i="3"/>
  <c r="F39" i="15" s="1"/>
  <c r="J86" i="3"/>
  <c r="J90" s="1"/>
  <c r="G54" i="15" l="1"/>
  <c r="E54"/>
  <c r="F54"/>
  <c r="D54"/>
  <c r="C54"/>
  <c r="H54" s="1"/>
  <c r="E78" i="3"/>
  <c r="E80" l="1"/>
  <c r="E82" s="1"/>
  <c r="H39" i="15"/>
  <c r="C38" l="1"/>
  <c r="C40" s="1"/>
  <c r="F80" i="3"/>
  <c r="F78"/>
  <c r="G78" l="1"/>
  <c r="F82"/>
  <c r="G80"/>
  <c r="D38" i="15" l="1"/>
  <c r="D40" s="1"/>
  <c r="I80" i="3"/>
  <c r="H80"/>
  <c r="I78"/>
  <c r="H78"/>
  <c r="G82"/>
  <c r="I82" l="1"/>
  <c r="G38" i="15" s="1"/>
  <c r="G40" s="1"/>
  <c r="J80" i="3"/>
  <c r="E38" i="15"/>
  <c r="E40" s="1"/>
  <c r="J78" i="3"/>
  <c r="H82"/>
  <c r="J82" l="1"/>
  <c r="F38" i="15"/>
  <c r="F40" s="1"/>
  <c r="C41" l="1"/>
  <c r="C57" l="1"/>
  <c r="B4" i="17" s="1"/>
  <c r="B11" s="1"/>
  <c r="D41" i="15"/>
  <c r="D57" s="1"/>
  <c r="E41" l="1"/>
  <c r="E57" s="1"/>
  <c r="F41" l="1"/>
  <c r="F57" s="1"/>
  <c r="G41" l="1"/>
  <c r="G57" s="1"/>
  <c r="H40"/>
  <c r="H38"/>
  <c r="H41" l="1"/>
  <c r="H57" s="1"/>
</calcChain>
</file>

<file path=xl/comments1.xml><?xml version="1.0" encoding="utf-8"?>
<comments xmlns="http://schemas.openxmlformats.org/spreadsheetml/2006/main">
  <authors>
    <author>t52274</author>
  </authors>
  <commentList>
    <comment ref="I53" authorId="0">
      <text>
        <r>
          <rPr>
            <b/>
            <sz val="8"/>
            <color indexed="81"/>
            <rFont val="Tahoma"/>
            <family val="2"/>
          </rPr>
          <t>t52274:</t>
        </r>
        <r>
          <rPr>
            <sz val="8"/>
            <color indexed="81"/>
            <rFont val="Tahoma"/>
            <family val="2"/>
          </rPr>
          <t xml:space="preserve">
</t>
        </r>
      </text>
    </comment>
  </commentList>
</comments>
</file>

<file path=xl/sharedStrings.xml><?xml version="1.0" encoding="utf-8"?>
<sst xmlns="http://schemas.openxmlformats.org/spreadsheetml/2006/main" count="324" uniqueCount="154">
  <si>
    <t>Service:</t>
  </si>
  <si>
    <t>FY2009-14 Classification:</t>
  </si>
  <si>
    <t>FY2010</t>
  </si>
  <si>
    <t>FY2011</t>
  </si>
  <si>
    <t>FY2012</t>
  </si>
  <si>
    <t>Total</t>
  </si>
  <si>
    <t>Historical Revenue</t>
  </si>
  <si>
    <t>FY2013*</t>
  </si>
  <si>
    <t>* Projected revenue result</t>
  </si>
  <si>
    <t>Historical Costs</t>
  </si>
  <si>
    <t>Direct Costs</t>
  </si>
  <si>
    <t>Indirect Costs</t>
  </si>
  <si>
    <t>Total Costs</t>
  </si>
  <si>
    <t>* Projected full year costs.</t>
  </si>
  <si>
    <t>IO/Cost Centre #</t>
  </si>
  <si>
    <t>Description</t>
  </si>
  <si>
    <t>Direct revenue</t>
  </si>
  <si>
    <t>Direct cost</t>
  </si>
  <si>
    <t>Allocation Method</t>
  </si>
  <si>
    <t>FY2015</t>
  </si>
  <si>
    <t>FY2016</t>
  </si>
  <si>
    <t>FY2017</t>
  </si>
  <si>
    <t>FY2018</t>
  </si>
  <si>
    <t>FY2019</t>
  </si>
  <si>
    <t>Average cost per unit</t>
  </si>
  <si>
    <t>Volumes</t>
  </si>
  <si>
    <t>Detailed Service Description</t>
  </si>
  <si>
    <t>Notes:</t>
  </si>
  <si>
    <t>Unit Prices</t>
  </si>
  <si>
    <t>The following service order volumes were completed:</t>
  </si>
  <si>
    <t>Workload</t>
  </si>
  <si>
    <t>Costs</t>
  </si>
  <si>
    <t>Please include SAP IO Snapshots below:</t>
  </si>
  <si>
    <t>Alternative Control Service Summary</t>
  </si>
  <si>
    <t>Alternative Control Service - Historical Revenue &amp; Costs Workings</t>
  </si>
  <si>
    <t>Source</t>
  </si>
  <si>
    <t>Historical Completed Volumes</t>
  </si>
  <si>
    <t>Total Service Orders</t>
  </si>
  <si>
    <t>Details on how costs were obtained:</t>
  </si>
  <si>
    <t>Completed Service Orders 1</t>
  </si>
  <si>
    <t>Completed Service Orders 2</t>
  </si>
  <si>
    <t>Completed Service Orders 3</t>
  </si>
  <si>
    <t>Estimated Costs</t>
  </si>
  <si>
    <t>Due to the lack of information/data entry, the following costs were estimated based on feedback from the business:</t>
  </si>
  <si>
    <t>Activity</t>
  </si>
  <si>
    <t>Direct Costs (on IO's, work orders, cost objects, cost centres)</t>
  </si>
  <si>
    <t>Details of Cost Modelling Adopted</t>
  </si>
  <si>
    <t>Alternative Control Service - Projected Costs for FY2014-19 Submission</t>
  </si>
  <si>
    <t>Basis of projected volumes</t>
  </si>
  <si>
    <t>Projected Costs</t>
  </si>
  <si>
    <t>Projected Volumes</t>
  </si>
  <si>
    <t>Details on how costs have been projected:</t>
  </si>
  <si>
    <t>Due to the lack of information/data entry, the following costs were projected based on feedback from the business:</t>
  </si>
  <si>
    <t>Projected Costs for FY2014-19 Regulatory Period</t>
  </si>
  <si>
    <t>Projected Volumes for FY2014-19 Regulatory Period</t>
  </si>
  <si>
    <t>Projected volumes</t>
  </si>
  <si>
    <t>Details of Cost Modelling Adopted (eg AHT x Labour)</t>
  </si>
  <si>
    <t>FY2014-19 Classification:</t>
  </si>
  <si>
    <t>FY2009</t>
  </si>
  <si>
    <t>Fee based service</t>
  </si>
  <si>
    <t>Network Revenue Accounting</t>
  </si>
  <si>
    <t>132130018</t>
  </si>
  <si>
    <t>Off cycle MR EA South</t>
  </si>
  <si>
    <t>132130019</t>
  </si>
  <si>
    <t>Off cycle MR EA North</t>
  </si>
  <si>
    <t>132130023</t>
  </si>
  <si>
    <t>Off Cycle Meter Reading - Skilltech</t>
  </si>
  <si>
    <t>132140005</t>
  </si>
  <si>
    <t>Off Cycle Scheduling</t>
  </si>
  <si>
    <t>132130020</t>
  </si>
  <si>
    <t>Reconnections</t>
  </si>
  <si>
    <t>131600297</t>
  </si>
  <si>
    <t>Debt Recovery Disconnections</t>
  </si>
  <si>
    <t>131611363</t>
  </si>
  <si>
    <t>Tier 2 Disconnections for Non-Payment</t>
  </si>
  <si>
    <t>131610331</t>
  </si>
  <si>
    <t>FY2013</t>
  </si>
  <si>
    <t>Assume same volume as 2012-13</t>
  </si>
  <si>
    <t xml:space="preserve">Same volume of disconnectoions assumed. Despite disconnection volumes increasing over last 5 years expectation is Network costs will now be contained to </t>
  </si>
  <si>
    <t>CPI or better. Volumes above include all disconnection requests that do not result in a disconnection (i.e. tier 1, tier 2 and vacant disconnection requests)</t>
  </si>
  <si>
    <t>As per 2012-13 costs + 2.5% CPI year on year</t>
  </si>
  <si>
    <t>Disconnections -Non Payment &amp; Lge Vacant</t>
  </si>
  <si>
    <t>Disconnection Completed</t>
  </si>
  <si>
    <t>Existing service (Disconnection/Reconnection at Meter Box) charged at $88</t>
  </si>
  <si>
    <t>129020484</t>
  </si>
  <si>
    <t>2) Historical Tier 2 Disconnection costs estimated due to lack of information relating to old DOR division costs</t>
  </si>
  <si>
    <t>1) Costs extracted from SAP/TM1 for Meter Reading, Field Operations and NEMS costs</t>
  </si>
  <si>
    <t>3) Reconnection costs for Network Operations estimated due to lack of information relating to old DOR division costs</t>
  </si>
  <si>
    <t>131610328</t>
  </si>
  <si>
    <t>Apply base unit cost of $102  per disconnection based on 2011 data</t>
  </si>
  <si>
    <t>Disconnection</t>
  </si>
  <si>
    <t>Reconnection</t>
  </si>
  <si>
    <t>This proposed service excludes "Vacant property reconnect/disconnect", which will be categorised as a new service</t>
  </si>
  <si>
    <t>Re-energisations</t>
  </si>
  <si>
    <t>Total Volumes (Tier 1,2 Disconnects only)</t>
  </si>
  <si>
    <t>Disconnections (excl. vacants)</t>
  </si>
  <si>
    <t>Per completed service orders, then reducing the vacant disconnections</t>
  </si>
  <si>
    <t>from 2012-13 volumes, then assuming proportionate reductions thereafter</t>
  </si>
  <si>
    <t>Utilise AHT of 0.8 hrs provided by Chris Mason</t>
  </si>
  <si>
    <t>132000109</t>
  </si>
  <si>
    <t>132000110</t>
  </si>
  <si>
    <t>132000111</t>
  </si>
  <si>
    <t>132000128</t>
  </si>
  <si>
    <t>131610088</t>
  </si>
  <si>
    <t>Disconnection at Meter Box - Clause 2.7 ES5</t>
  </si>
  <si>
    <t>Volumes above include vacant disconnections, which will now be categorised as a separate service.</t>
  </si>
  <si>
    <t>FY 2013 extrapolated from May actuals. FY 2013 volume therefore multiplied by 12 divided by 11 to obtain assumed full year result.</t>
  </si>
  <si>
    <t>Type 5 Validation Exceptions - EA Ntwk</t>
  </si>
  <si>
    <t>Type 5 HHF Log Exceptions - EA Ntwk</t>
  </si>
  <si>
    <t>Type 5 Billing Engine Excep. - EA Ntwk</t>
  </si>
  <si>
    <t>MRIM Emails - EA Ntwk</t>
  </si>
  <si>
    <t>EA ISF Type 6 - IA</t>
  </si>
  <si>
    <t>Monopoly Fees - Discon at Meter box</t>
  </si>
  <si>
    <t>MR</t>
  </si>
  <si>
    <t>FIELD OPS</t>
  </si>
  <si>
    <t>NEMS</t>
  </si>
  <si>
    <t>MDA</t>
  </si>
  <si>
    <t>MDO</t>
  </si>
  <si>
    <t>N OPS</t>
  </si>
  <si>
    <t>Pricing mechanism</t>
  </si>
  <si>
    <t>Current Fee</t>
  </si>
  <si>
    <t>Fee based</t>
  </si>
  <si>
    <t>Available on "Service Description" sheet.</t>
  </si>
  <si>
    <t>Historical revenue, costs and volumes</t>
  </si>
  <si>
    <t>Details of historic revenue, costs and volumes can be found on the 'Historical' sheet.</t>
  </si>
  <si>
    <t>Forecast revenue, costs and volumes</t>
  </si>
  <si>
    <t>Details of forecast revenue, costs and volumes can be found on the 'Historical' sheet.</t>
  </si>
  <si>
    <t>Real Escalators by Type</t>
  </si>
  <si>
    <t>% YOY (Compound)</t>
  </si>
  <si>
    <t>Labour EGW</t>
  </si>
  <si>
    <t>Labour Hire</t>
  </si>
  <si>
    <t>Contracted Services</t>
  </si>
  <si>
    <t>Materials</t>
  </si>
  <si>
    <t>Cost Incorporating Real Escalators</t>
  </si>
  <si>
    <t>- Historical Costs relate to direct and estimated Costs only, no indirect Costs have been applied.</t>
  </si>
  <si>
    <t>Pricing Methodology for Service (Summary)</t>
  </si>
  <si>
    <t>Historical Costs for FY2010-14 Regulatory Period</t>
  </si>
  <si>
    <t>Indirect Cost (CAM) %</t>
  </si>
  <si>
    <t>Alternative Control Service - Benchmarking workings</t>
  </si>
  <si>
    <t>Fee Based</t>
  </si>
  <si>
    <t>No direct comparison with other jurisdictions.</t>
  </si>
  <si>
    <t>Comparisons</t>
  </si>
  <si>
    <t>Comparisons within NSW</t>
  </si>
  <si>
    <t>Ausgrid</t>
  </si>
  <si>
    <t>Endeavour Energy</t>
  </si>
  <si>
    <t>Essential Energy</t>
  </si>
  <si>
    <t>Alternative Control Service - Service Description</t>
  </si>
  <si>
    <r>
      <t>Existing Service Description (2009 - 14) (</t>
    </r>
    <r>
      <rPr>
        <b/>
        <i/>
        <sz val="11"/>
        <color theme="0"/>
        <rFont val="Calibri"/>
        <family val="2"/>
        <scheme val="minor"/>
      </rPr>
      <t>AER Final Decision April 2009)</t>
    </r>
  </si>
  <si>
    <t>A site visit to a customer’s premises to:
1. disconnect the supply of electricity to a customer via either the main switch or service fuse removal for breach by the customer of a customer supply contract or a customer connection contract, or where a retail supplier has requested that the supply to the customer be disconnected and
2. reconnect the supply following the disconnection in section 1.
For the avoidance of doubt, if, following a request from a customer, the reconnection component of the services described in section H.3.1 as ‘disconnection at meter box’ and ‘disconnection at pole top/pillar box’ are provided outside the hours of 7.30 am and 4.00 pm on a working day, the charge that the DNSP may levy for the provision of each of  hose services will be the charge for each service in section H.3.1 plus the charge for the service described as ‘reconnection outside normal business hours’, if applicable.</t>
  </si>
  <si>
    <t>AER Framework and Approach paper March 2013</t>
  </si>
  <si>
    <t>Reconnections/Disconnections
Disconnection or reconnection visits (acceptable payment received); Disconnections or reconnections at the meter box (technical/hard disconnect); Disconnections or reconnections at the meter box (non-technical/soft disconnect); Disconnections or reconnections at the pole top/pillar box; Disconnections or reconnections outside of business hours.</t>
  </si>
  <si>
    <t>At the request of the Retailer, a site visit to a customer’s premises to disconnect the supply of electricity to a customer for breach by the customer of their customer supply contract or for a breach of Ausgrid's customer connection contract, or where a Retail supplier has requested that the supply to the customer be disconnected. 
The disconnection method will be at Ausgrid's discretion and will involve one of the following methods: 
• rotate plug in meter; or
• removal of the service fuses; or
• removal of barge board fuses; or
• turn off and sticker covering main switch.
This charge includes the reconnection at the request of the retailer.
If, following a request from a retailer, the reconnection component of this service is provided outside the hours of 7.30am and 4.00pm on a working day, the additional ‘Reconnection outside normal business hours’ charge, will apply.
Ausgrid is usually notified to conduct this service via the use of the 'De-energisation' B2B service order with sub type 'Remove Fuse (Non Payment).</t>
  </si>
  <si>
    <t>Proposed Fee (FY15/16)</t>
  </si>
  <si>
    <t xml:space="preserve">Detailed Service Description </t>
  </si>
</sst>
</file>

<file path=xl/styles.xml><?xml version="1.0" encoding="utf-8"?>
<styleSheet xmlns="http://schemas.openxmlformats.org/spreadsheetml/2006/main">
  <numFmts count="12">
    <numFmt numFmtId="8" formatCode="&quot;$&quot;#,##0.00;[Red]\-&quot;$&quot;#,##0.00"/>
    <numFmt numFmtId="44" formatCode="_-&quot;$&quot;* #,##0.00_-;\-&quot;$&quot;* #,##0.00_-;_-&quot;$&quot;* &quot;-&quot;??_-;_-@_-"/>
    <numFmt numFmtId="43" formatCode="_-* #,##0.00_-;\-* #,##0.00_-;_-* &quot;-&quot;??_-;_-@_-"/>
    <numFmt numFmtId="164" formatCode="_-&quot;$&quot;* #,##0_-;\-&quot;$&quot;* #,##0_-;_-&quot;$&quot;* &quot;-&quot;??_-;_-@_-"/>
    <numFmt numFmtId="165" formatCode="_-* #,##0_-;\-* #,##0_-;_-* &quot;-&quot;??_-;_-@_-"/>
    <numFmt numFmtId="166" formatCode="0.0%"/>
    <numFmt numFmtId="167" formatCode="_(* #,##0.00_);_(* \(#,##0.00\);_(* &quot;-&quot;??_);_(@_)"/>
    <numFmt numFmtId="168" formatCode="_(&quot;$&quot;* #,##0.00_);_(&quot;$&quot;* \(#,##0.00\);_(&quot;$&quot;* &quot;-&quot;??_);_(@_)"/>
    <numFmt numFmtId="169" formatCode="_(&quot;$&quot;* #,##0_);_(&quot;$&quot;* \(#,##0\);_(&quot;$&quot;* &quot;-&quot;??_);_(@_)"/>
    <numFmt numFmtId="170" formatCode="0.00000%"/>
    <numFmt numFmtId="171" formatCode="0.000"/>
    <numFmt numFmtId="172" formatCode="&quot;$&quot;#,##0.00"/>
  </numFmts>
  <fonts count="19">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color rgb="FF0070C0"/>
      <name val="Calibri"/>
      <family val="2"/>
      <scheme val="minor"/>
    </font>
    <font>
      <sz val="11"/>
      <color rgb="FF0065A6"/>
      <name val="Calibri"/>
      <family val="2"/>
      <scheme val="minor"/>
    </font>
    <font>
      <b/>
      <sz val="11"/>
      <color rgb="FF0065A6"/>
      <name val="Calibri"/>
      <family val="2"/>
      <scheme val="minor"/>
    </font>
    <font>
      <sz val="10"/>
      <name val="Arial"/>
      <family val="2"/>
    </font>
    <font>
      <b/>
      <sz val="8"/>
      <color indexed="81"/>
      <name val="Tahoma"/>
      <family val="2"/>
    </font>
    <font>
      <sz val="8"/>
      <color indexed="81"/>
      <name val="Tahoma"/>
      <family val="2"/>
    </font>
    <font>
      <b/>
      <sz val="11"/>
      <color rgb="FF0070C0"/>
      <name val="Calibri"/>
      <family val="2"/>
      <scheme val="minor"/>
    </font>
    <font>
      <sz val="8"/>
      <color rgb="FF3F3F76"/>
      <name val="Tahoma"/>
      <family val="2"/>
    </font>
    <font>
      <sz val="8"/>
      <color theme="0"/>
      <name val="Tahoma"/>
      <family val="2"/>
    </font>
    <font>
      <sz val="11"/>
      <color rgb="FF3F3F76"/>
      <name val="Calibri"/>
      <family val="2"/>
      <scheme val="minor"/>
    </font>
    <font>
      <sz val="10"/>
      <color theme="1"/>
      <name val="Arial"/>
      <family val="2"/>
    </font>
    <font>
      <b/>
      <i/>
      <sz val="11"/>
      <color theme="0"/>
      <name val="Calibri"/>
      <family val="2"/>
      <scheme val="minor"/>
    </font>
    <font>
      <sz val="10"/>
      <color theme="1"/>
      <name val="Symbol"/>
      <family val="1"/>
      <charset val="2"/>
    </font>
    <font>
      <sz val="11"/>
      <name val="Calibri"/>
      <family val="2"/>
      <scheme val="minor"/>
    </font>
  </fonts>
  <fills count="11">
    <fill>
      <patternFill patternType="none"/>
    </fill>
    <fill>
      <patternFill patternType="gray125"/>
    </fill>
    <fill>
      <patternFill patternType="solid">
        <fgColor rgb="FF13294B"/>
        <bgColor indexed="64"/>
      </patternFill>
    </fill>
    <fill>
      <patternFill patternType="solid">
        <fgColor theme="8" tint="0.79998168889431442"/>
        <bgColor indexed="64"/>
      </patternFill>
    </fill>
    <fill>
      <patternFill patternType="solid">
        <fgColor rgb="FF0065A6"/>
        <bgColor indexed="64"/>
      </patternFill>
    </fill>
    <fill>
      <patternFill patternType="solid">
        <fgColor rgb="FF209AD2"/>
        <bgColor indexed="64"/>
      </patternFill>
    </fill>
    <fill>
      <patternFill patternType="solid">
        <fgColor rgb="FFACDCF2"/>
        <bgColor indexed="64"/>
      </patternFill>
    </fill>
    <fill>
      <patternFill patternType="solid">
        <fgColor theme="0"/>
        <bgColor indexed="64"/>
      </patternFill>
    </fill>
    <fill>
      <patternFill patternType="solid">
        <fgColor rgb="FFFF0000"/>
        <bgColor indexed="64"/>
      </patternFill>
    </fill>
    <fill>
      <patternFill patternType="solid">
        <fgColor rgb="FFFFCC99"/>
      </patternFill>
    </fill>
    <fill>
      <patternFill patternType="solid">
        <fgColor theme="5"/>
      </patternFill>
    </fill>
  </fills>
  <borders count="18">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right style="thin">
        <color theme="0"/>
      </right>
      <top style="thin">
        <color rgb="FF0070C0"/>
      </top>
      <bottom style="double">
        <color rgb="FF0070C0"/>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s>
  <cellStyleXfs count="9">
    <xf numFmtId="0" fontId="0" fillId="0" borderId="0"/>
    <xf numFmtId="9"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0" fontId="8" fillId="0" borderId="0"/>
    <xf numFmtId="168" fontId="1" fillId="0" borderId="0" applyFont="0" applyFill="0" applyBorder="0" applyAlignment="0" applyProtection="0"/>
    <xf numFmtId="167" fontId="1" fillId="0" borderId="0" applyFont="0" applyFill="0" applyBorder="0" applyAlignment="0" applyProtection="0"/>
    <xf numFmtId="0" fontId="12" fillId="9" borderId="16" applyNumberFormat="0" applyAlignment="0" applyProtection="0"/>
    <xf numFmtId="0" fontId="13" fillId="10" borderId="0" applyNumberFormat="0" applyBorder="0" applyAlignment="0" applyProtection="0"/>
  </cellStyleXfs>
  <cellXfs count="128">
    <xf numFmtId="0" fontId="0" fillId="0" borderId="0" xfId="0"/>
    <xf numFmtId="0" fontId="3" fillId="0" borderId="0" xfId="0" applyFont="1"/>
    <xf numFmtId="0" fontId="0" fillId="0" borderId="0" xfId="0" applyFont="1"/>
    <xf numFmtId="0" fontId="2" fillId="2" borderId="0" xfId="0" applyFont="1" applyFill="1"/>
    <xf numFmtId="0" fontId="4" fillId="2" borderId="0" xfId="0" applyFont="1" applyFill="1"/>
    <xf numFmtId="0" fontId="2" fillId="4" borderId="3" xfId="0" applyFont="1" applyFill="1" applyBorder="1"/>
    <xf numFmtId="0" fontId="0" fillId="0" borderId="4" xfId="0" applyBorder="1"/>
    <xf numFmtId="0" fontId="0" fillId="3" borderId="4" xfId="0" applyFill="1" applyBorder="1"/>
    <xf numFmtId="0" fontId="0" fillId="3" borderId="5" xfId="0" applyFill="1" applyBorder="1"/>
    <xf numFmtId="0" fontId="2" fillId="4" borderId="6" xfId="0" applyFont="1" applyFill="1" applyBorder="1" applyAlignment="1">
      <alignment horizontal="left"/>
    </xf>
    <xf numFmtId="0" fontId="2" fillId="4" borderId="7" xfId="0" applyFont="1" applyFill="1" applyBorder="1" applyAlignment="1">
      <alignment horizontal="center"/>
    </xf>
    <xf numFmtId="0" fontId="2" fillId="4" borderId="8" xfId="0" applyFont="1" applyFill="1" applyBorder="1" applyAlignment="1">
      <alignment horizontal="center"/>
    </xf>
    <xf numFmtId="0" fontId="2" fillId="5" borderId="6" xfId="0" applyFont="1" applyFill="1" applyBorder="1"/>
    <xf numFmtId="0" fontId="2" fillId="5" borderId="8" xfId="0" applyFont="1" applyFill="1" applyBorder="1"/>
    <xf numFmtId="0" fontId="2" fillId="4" borderId="7" xfId="0" applyFont="1" applyFill="1" applyBorder="1" applyAlignment="1">
      <alignment horizontal="left"/>
    </xf>
    <xf numFmtId="0" fontId="0" fillId="3" borderId="3" xfId="0" applyFill="1" applyBorder="1"/>
    <xf numFmtId="0" fontId="3" fillId="0" borderId="5" xfId="0" applyFont="1" applyBorder="1"/>
    <xf numFmtId="0" fontId="3" fillId="0" borderId="11" xfId="0" applyFont="1" applyBorder="1"/>
    <xf numFmtId="0" fontId="2" fillId="5" borderId="0" xfId="0" applyFont="1" applyFill="1" applyBorder="1"/>
    <xf numFmtId="0" fontId="0" fillId="0" borderId="9" xfId="0" applyBorder="1"/>
    <xf numFmtId="0" fontId="0" fillId="0" borderId="12" xfId="0" applyBorder="1"/>
    <xf numFmtId="0" fontId="0" fillId="3" borderId="1" xfId="0" applyFill="1" applyBorder="1" applyAlignment="1"/>
    <xf numFmtId="0" fontId="0" fillId="3" borderId="0" xfId="0" applyFill="1" applyAlignment="1"/>
    <xf numFmtId="0" fontId="0" fillId="3" borderId="1" xfId="0" applyFont="1" applyFill="1" applyBorder="1" applyAlignment="1">
      <alignment vertical="top"/>
    </xf>
    <xf numFmtId="0" fontId="0" fillId="3" borderId="0" xfId="0" applyFont="1" applyFill="1" applyBorder="1" applyAlignment="1">
      <alignment vertical="top"/>
    </xf>
    <xf numFmtId="0" fontId="2" fillId="4" borderId="13" xfId="0" applyFont="1" applyFill="1" applyBorder="1" applyAlignment="1">
      <alignment horizontal="left"/>
    </xf>
    <xf numFmtId="0" fontId="0" fillId="0" borderId="0" xfId="0" applyFill="1"/>
    <xf numFmtId="0" fontId="4" fillId="4" borderId="14" xfId="0" applyFont="1" applyFill="1" applyBorder="1"/>
    <xf numFmtId="0" fontId="2" fillId="4" borderId="14" xfId="0" applyFont="1" applyFill="1" applyBorder="1"/>
    <xf numFmtId="0" fontId="4" fillId="0" borderId="14" xfId="0" applyFont="1" applyFill="1" applyBorder="1"/>
    <xf numFmtId="0" fontId="2" fillId="5" borderId="3" xfId="0" applyFont="1" applyFill="1" applyBorder="1"/>
    <xf numFmtId="0" fontId="2" fillId="5" borderId="4" xfId="0" applyFont="1" applyFill="1" applyBorder="1"/>
    <xf numFmtId="0" fontId="2" fillId="5" borderId="4" xfId="0" applyFont="1" applyFill="1" applyBorder="1" applyAlignment="1">
      <alignment horizontal="center"/>
    </xf>
    <xf numFmtId="0" fontId="2" fillId="5" borderId="5" xfId="0" applyFont="1" applyFill="1" applyBorder="1" applyAlignment="1">
      <alignment horizontal="center"/>
    </xf>
    <xf numFmtId="0" fontId="3" fillId="6" borderId="1" xfId="0" applyFont="1" applyFill="1" applyBorder="1"/>
    <xf numFmtId="0" fontId="0" fillId="6" borderId="9" xfId="0" applyFill="1" applyBorder="1"/>
    <xf numFmtId="0" fontId="0" fillId="6" borderId="1" xfId="0" applyFill="1" applyBorder="1"/>
    <xf numFmtId="0" fontId="2" fillId="5" borderId="5" xfId="0" applyFont="1" applyFill="1" applyBorder="1"/>
    <xf numFmtId="0" fontId="2" fillId="5" borderId="7" xfId="0" applyFont="1" applyFill="1" applyBorder="1" applyAlignment="1">
      <alignment horizontal="center"/>
    </xf>
    <xf numFmtId="0" fontId="2" fillId="5" borderId="12" xfId="0" applyFont="1" applyFill="1" applyBorder="1"/>
    <xf numFmtId="0" fontId="2" fillId="5" borderId="13" xfId="0" applyFont="1" applyFill="1" applyBorder="1"/>
    <xf numFmtId="0" fontId="0" fillId="0" borderId="0" xfId="0" applyBorder="1"/>
    <xf numFmtId="0" fontId="2" fillId="5" borderId="13" xfId="0" applyFont="1" applyFill="1" applyBorder="1" applyAlignment="1">
      <alignment horizontal="center"/>
    </xf>
    <xf numFmtId="0" fontId="0" fillId="3" borderId="0" xfId="0" applyFill="1" applyBorder="1" applyAlignment="1">
      <alignment horizontal="center"/>
    </xf>
    <xf numFmtId="164" fontId="0" fillId="3" borderId="4" xfId="2" applyNumberFormat="1" applyFont="1" applyFill="1" applyBorder="1"/>
    <xf numFmtId="164" fontId="3" fillId="0" borderId="5" xfId="2" applyNumberFormat="1" applyFont="1" applyBorder="1"/>
    <xf numFmtId="164" fontId="2" fillId="5" borderId="8" xfId="2" applyNumberFormat="1" applyFont="1" applyFill="1" applyBorder="1"/>
    <xf numFmtId="164" fontId="5" fillId="0" borderId="0" xfId="2" applyNumberFormat="1" applyFont="1"/>
    <xf numFmtId="164" fontId="3" fillId="0" borderId="0" xfId="2" applyNumberFormat="1" applyFont="1"/>
    <xf numFmtId="164" fontId="2" fillId="5" borderId="7" xfId="2" applyNumberFormat="1" applyFont="1" applyFill="1" applyBorder="1"/>
    <xf numFmtId="0" fontId="5" fillId="0" borderId="3" xfId="0" quotePrefix="1" applyFont="1" applyFill="1" applyBorder="1"/>
    <xf numFmtId="0" fontId="5" fillId="0" borderId="4" xfId="0" applyFont="1" applyFill="1" applyBorder="1"/>
    <xf numFmtId="164" fontId="5" fillId="0" borderId="4" xfId="2" applyNumberFormat="1" applyFont="1" applyFill="1" applyBorder="1"/>
    <xf numFmtId="164" fontId="3" fillId="6" borderId="10" xfId="2" applyNumberFormat="1" applyFont="1" applyFill="1" applyBorder="1"/>
    <xf numFmtId="164" fontId="3" fillId="6" borderId="11" xfId="2" applyNumberFormat="1" applyFont="1" applyFill="1" applyBorder="1"/>
    <xf numFmtId="164" fontId="0" fillId="3" borderId="3" xfId="2" applyNumberFormat="1" applyFont="1" applyFill="1" applyBorder="1"/>
    <xf numFmtId="0" fontId="0" fillId="3" borderId="0" xfId="0" applyFill="1" applyBorder="1" applyAlignment="1">
      <alignment vertical="top"/>
    </xf>
    <xf numFmtId="3" fontId="0" fillId="3" borderId="4" xfId="0" applyNumberFormat="1" applyFill="1" applyBorder="1"/>
    <xf numFmtId="3" fontId="3" fillId="0" borderId="11" xfId="0" applyNumberFormat="1" applyFont="1" applyBorder="1"/>
    <xf numFmtId="3" fontId="2" fillId="5" borderId="8" xfId="0" applyNumberFormat="1" applyFont="1" applyFill="1" applyBorder="1"/>
    <xf numFmtId="0" fontId="0" fillId="3" borderId="1" xfId="0" applyFill="1" applyBorder="1" applyAlignment="1">
      <alignment vertical="top"/>
    </xf>
    <xf numFmtId="0" fontId="0" fillId="7" borderId="0" xfId="0" applyFill="1"/>
    <xf numFmtId="165" fontId="3" fillId="0" borderId="0" xfId="3" applyNumberFormat="1" applyFont="1"/>
    <xf numFmtId="0" fontId="0" fillId="7" borderId="3" xfId="0" applyFill="1" applyBorder="1"/>
    <xf numFmtId="0" fontId="0" fillId="0" borderId="3" xfId="0" applyFill="1" applyBorder="1"/>
    <xf numFmtId="0" fontId="0" fillId="0" borderId="5" xfId="0" applyFill="1" applyBorder="1"/>
    <xf numFmtId="164" fontId="0" fillId="0" borderId="3" xfId="2" applyNumberFormat="1" applyFont="1" applyFill="1" applyBorder="1"/>
    <xf numFmtId="165" fontId="0" fillId="3" borderId="4" xfId="3" applyNumberFormat="1" applyFont="1" applyFill="1" applyBorder="1"/>
    <xf numFmtId="165" fontId="3" fillId="0" borderId="11" xfId="3" applyNumberFormat="1" applyFont="1" applyBorder="1"/>
    <xf numFmtId="164" fontId="0" fillId="7" borderId="4" xfId="2" applyNumberFormat="1" applyFont="1" applyFill="1" applyBorder="1"/>
    <xf numFmtId="169" fontId="5" fillId="0" borderId="3" xfId="2" applyNumberFormat="1" applyFont="1" applyFill="1" applyBorder="1"/>
    <xf numFmtId="44" fontId="6" fillId="0" borderId="0" xfId="2" applyFont="1"/>
    <xf numFmtId="44" fontId="7" fillId="0" borderId="0" xfId="2" applyFont="1"/>
    <xf numFmtId="165" fontId="6" fillId="0" borderId="0" xfId="3" applyNumberFormat="1" applyFont="1"/>
    <xf numFmtId="164" fontId="0" fillId="0" borderId="0" xfId="0" applyNumberFormat="1"/>
    <xf numFmtId="0" fontId="0" fillId="7" borderId="5" xfId="0" applyFill="1" applyBorder="1"/>
    <xf numFmtId="49" fontId="5" fillId="0" borderId="3" xfId="0" quotePrefix="1" applyNumberFormat="1" applyFont="1" applyFill="1" applyBorder="1"/>
    <xf numFmtId="170" fontId="0" fillId="0" borderId="0" xfId="1" applyNumberFormat="1" applyFont="1"/>
    <xf numFmtId="0" fontId="2" fillId="4" borderId="3" xfId="0" applyFont="1" applyFill="1" applyBorder="1"/>
    <xf numFmtId="0" fontId="0" fillId="3" borderId="1" xfId="0" applyFont="1" applyFill="1" applyBorder="1" applyAlignment="1">
      <alignment vertical="top"/>
    </xf>
    <xf numFmtId="0" fontId="2" fillId="4" borderId="0" xfId="0" applyFont="1" applyFill="1" applyBorder="1"/>
    <xf numFmtId="44" fontId="3" fillId="3" borderId="5" xfId="2" applyFont="1" applyFill="1" applyBorder="1" applyAlignment="1"/>
    <xf numFmtId="0" fontId="0" fillId="3" borderId="1" xfId="0" applyFill="1" applyBorder="1" applyAlignment="1">
      <alignment horizontal="left" vertical="top" wrapText="1"/>
    </xf>
    <xf numFmtId="0" fontId="0" fillId="0" borderId="0" xfId="0"/>
    <xf numFmtId="44" fontId="3" fillId="3" borderId="2" xfId="2" applyFont="1" applyFill="1" applyBorder="1" applyAlignment="1"/>
    <xf numFmtId="44" fontId="2" fillId="8" borderId="5" xfId="2" applyFont="1" applyFill="1" applyBorder="1" applyAlignment="1"/>
    <xf numFmtId="0" fontId="0" fillId="0" borderId="0" xfId="0"/>
    <xf numFmtId="0" fontId="2" fillId="2" borderId="0" xfId="0" applyFont="1" applyFill="1"/>
    <xf numFmtId="0" fontId="2" fillId="4" borderId="6" xfId="0" applyFont="1" applyFill="1" applyBorder="1" applyAlignment="1">
      <alignment horizontal="left"/>
    </xf>
    <xf numFmtId="0" fontId="2" fillId="5" borderId="12" xfId="0" applyFont="1" applyFill="1" applyBorder="1" applyAlignment="1">
      <alignment horizontal="center"/>
    </xf>
    <xf numFmtId="171" fontId="0" fillId="0" borderId="0" xfId="0" applyNumberFormat="1"/>
    <xf numFmtId="169" fontId="11" fillId="0" borderId="3" xfId="2" applyNumberFormat="1" applyFont="1" applyFill="1" applyBorder="1"/>
    <xf numFmtId="169" fontId="5" fillId="0" borderId="9" xfId="2" applyNumberFormat="1" applyFont="1" applyFill="1" applyBorder="1"/>
    <xf numFmtId="169" fontId="11" fillId="0" borderId="9" xfId="2" applyNumberFormat="1" applyFont="1" applyFill="1" applyBorder="1"/>
    <xf numFmtId="169" fontId="5" fillId="0" borderId="15" xfId="2" applyNumberFormat="1" applyFont="1" applyFill="1" applyBorder="1"/>
    <xf numFmtId="169" fontId="11" fillId="0" borderId="15" xfId="2" applyNumberFormat="1" applyFont="1" applyFill="1" applyBorder="1"/>
    <xf numFmtId="166" fontId="2" fillId="5" borderId="7" xfId="1" applyNumberFormat="1" applyFont="1" applyFill="1" applyBorder="1"/>
    <xf numFmtId="0" fontId="0" fillId="3" borderId="0" xfId="0" quotePrefix="1" applyFill="1" applyAlignment="1"/>
    <xf numFmtId="164" fontId="3" fillId="0" borderId="0" xfId="1" applyNumberFormat="1" applyFont="1"/>
    <xf numFmtId="168" fontId="6" fillId="0" borderId="0" xfId="2" applyNumberFormat="1" applyFont="1"/>
    <xf numFmtId="0" fontId="2" fillId="4" borderId="7" xfId="0" applyFont="1" applyFill="1" applyBorder="1" applyAlignment="1">
      <alignment horizontal="center" wrapText="1"/>
    </xf>
    <xf numFmtId="0" fontId="0" fillId="0" borderId="17" xfId="0" applyBorder="1" applyAlignment="1">
      <alignment wrapText="1"/>
    </xf>
    <xf numFmtId="8" fontId="0" fillId="0" borderId="17" xfId="0" applyNumberFormat="1" applyBorder="1" applyAlignment="1">
      <alignment horizontal="right"/>
    </xf>
    <xf numFmtId="8" fontId="14" fillId="9" borderId="16" xfId="7" applyNumberFormat="1" applyFont="1" applyAlignment="1">
      <alignment horizontal="right"/>
    </xf>
    <xf numFmtId="0" fontId="0" fillId="0" borderId="0" xfId="0" applyAlignment="1">
      <alignment horizontal="left"/>
    </xf>
    <xf numFmtId="0" fontId="2" fillId="4" borderId="0" xfId="0" applyFont="1" applyFill="1" applyBorder="1" applyAlignment="1">
      <alignment horizontal="left"/>
    </xf>
    <xf numFmtId="0" fontId="3" fillId="3" borderId="2" xfId="0" applyFont="1" applyFill="1" applyBorder="1" applyAlignment="1"/>
    <xf numFmtId="0" fontId="15" fillId="0" borderId="0" xfId="0" applyFont="1" applyAlignment="1">
      <alignment horizontal="left" indent="15"/>
    </xf>
    <xf numFmtId="0" fontId="17" fillId="0" borderId="0" xfId="0" applyFont="1" applyAlignment="1">
      <alignment horizontal="left" indent="15"/>
    </xf>
    <xf numFmtId="0" fontId="0" fillId="0" borderId="0" xfId="0" applyNumberFormat="1" applyAlignment="1">
      <alignment horizontal="left"/>
    </xf>
    <xf numFmtId="0" fontId="3" fillId="3" borderId="5" xfId="0" applyFont="1" applyFill="1" applyBorder="1" applyAlignment="1">
      <alignment horizontal="left"/>
    </xf>
    <xf numFmtId="0" fontId="3" fillId="3" borderId="2" xfId="0" applyFont="1" applyFill="1" applyBorder="1" applyAlignment="1">
      <alignment horizontal="left"/>
    </xf>
    <xf numFmtId="0" fontId="0" fillId="3" borderId="0" xfId="0" applyFill="1" applyAlignment="1">
      <alignment horizontal="left"/>
    </xf>
    <xf numFmtId="0" fontId="0" fillId="3" borderId="1" xfId="0" applyFill="1" applyBorder="1" applyAlignment="1">
      <alignment horizontal="center"/>
    </xf>
    <xf numFmtId="0" fontId="0" fillId="3" borderId="0" xfId="0" applyFill="1" applyAlignment="1">
      <alignment horizontal="center"/>
    </xf>
    <xf numFmtId="0" fontId="2" fillId="2" borderId="0" xfId="0" applyFont="1" applyFill="1" applyBorder="1" applyAlignment="1">
      <alignment horizontal="left"/>
    </xf>
    <xf numFmtId="0" fontId="3" fillId="3" borderId="8" xfId="0" applyFont="1" applyFill="1" applyBorder="1" applyAlignment="1">
      <alignment horizontal="left"/>
    </xf>
    <xf numFmtId="0" fontId="3" fillId="3" borderId="0" xfId="0" applyFont="1" applyFill="1" applyBorder="1" applyAlignment="1">
      <alignment horizontal="left"/>
    </xf>
    <xf numFmtId="172" fontId="4" fillId="10" borderId="0" xfId="8" applyNumberFormat="1" applyFont="1" applyBorder="1" applyAlignment="1">
      <alignment horizontal="left"/>
    </xf>
    <xf numFmtId="0" fontId="2" fillId="2" borderId="14" xfId="0" applyFont="1" applyFill="1" applyBorder="1" applyAlignment="1">
      <alignment horizontal="left"/>
    </xf>
    <xf numFmtId="0" fontId="2" fillId="2" borderId="0" xfId="0" applyFont="1" applyFill="1" applyAlignment="1">
      <alignment horizontal="left"/>
    </xf>
    <xf numFmtId="0" fontId="0" fillId="3" borderId="1" xfId="0" applyFill="1" applyBorder="1" applyAlignment="1">
      <alignment horizontal="left" vertical="top" wrapText="1"/>
    </xf>
    <xf numFmtId="0" fontId="0" fillId="3" borderId="0" xfId="0" applyFill="1" applyAlignment="1">
      <alignment horizontal="left" vertical="top" wrapText="1"/>
    </xf>
    <xf numFmtId="0" fontId="0" fillId="3" borderId="0" xfId="0" applyFill="1" applyBorder="1" applyAlignment="1">
      <alignment horizontal="left" vertical="top" wrapText="1"/>
    </xf>
    <xf numFmtId="0" fontId="0" fillId="0" borderId="5" xfId="0" applyFont="1" applyFill="1" applyBorder="1" applyAlignment="1">
      <alignment horizontal="left"/>
    </xf>
    <xf numFmtId="0" fontId="0" fillId="0" borderId="2" xfId="0" applyFont="1" applyFill="1" applyBorder="1" applyAlignment="1">
      <alignment horizontal="left"/>
    </xf>
    <xf numFmtId="0" fontId="18" fillId="3" borderId="1" xfId="0" applyFont="1" applyFill="1" applyBorder="1" applyAlignment="1">
      <alignment horizontal="left" vertical="top" wrapText="1"/>
    </xf>
    <xf numFmtId="0" fontId="18" fillId="3" borderId="0" xfId="0" applyFont="1" applyFill="1" applyBorder="1" applyAlignment="1">
      <alignment horizontal="left" vertical="top" wrapText="1"/>
    </xf>
  </cellXfs>
  <cellStyles count="9">
    <cellStyle name="Accent2" xfId="8" builtinId="33"/>
    <cellStyle name="Comma" xfId="3" builtinId="3"/>
    <cellStyle name="Comma 2" xfId="6"/>
    <cellStyle name="Currency" xfId="2" builtinId="4"/>
    <cellStyle name="Currency 2" xfId="5"/>
    <cellStyle name="Input" xfId="7" builtinId="20"/>
    <cellStyle name="Normal" xfId="0" builtinId="0"/>
    <cellStyle name="Percent" xfId="1" builtinId="5"/>
    <cellStyle name="Style 1" xfId="4"/>
  </cellStyles>
  <dxfs count="0"/>
  <tableStyles count="0" defaultTableStyle="TableStyleMedium9" defaultPivotStyle="PivotStyleLight16"/>
  <colors>
    <mruColors>
      <color rgb="FF13294B"/>
      <color rgb="FF0065A6"/>
      <color rgb="FF76AD1C"/>
      <color rgb="FF209AD2"/>
      <color rgb="FFACDCF2"/>
    </mru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95250</xdr:colOff>
      <xdr:row>17</xdr:row>
      <xdr:rowOff>76200</xdr:rowOff>
    </xdr:from>
    <xdr:to>
      <xdr:col>10</xdr:col>
      <xdr:colOff>504825</xdr:colOff>
      <xdr:row>46</xdr:row>
      <xdr:rowOff>9525</xdr:rowOff>
    </xdr:to>
    <xdr:sp macro="" textlink="">
      <xdr:nvSpPr>
        <xdr:cNvPr id="2" name="Rectangle 1"/>
        <xdr:cNvSpPr/>
      </xdr:nvSpPr>
      <xdr:spPr>
        <a:xfrm>
          <a:off x="266700" y="2933700"/>
          <a:ext cx="8601075" cy="3933825"/>
        </a:xfrm>
        <a:prstGeom prst="rect">
          <a:avLst/>
        </a:prstGeom>
        <a:solidFill>
          <a:sysClr val="window" lastClr="FFFFFF"/>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AU" sz="1100"/>
        </a:p>
      </xdr:txBody>
    </xdr:sp>
    <xdr:clientData/>
  </xdr:twoCellAnchor>
  <xdr:twoCellAnchor editAs="oneCell">
    <xdr:from>
      <xdr:col>1</xdr:col>
      <xdr:colOff>228600</xdr:colOff>
      <xdr:row>18</xdr:row>
      <xdr:rowOff>57150</xdr:rowOff>
    </xdr:from>
    <xdr:to>
      <xdr:col>3</xdr:col>
      <xdr:colOff>714375</xdr:colOff>
      <xdr:row>30</xdr:row>
      <xdr:rowOff>9525</xdr:rowOff>
    </xdr:to>
    <xdr:pic>
      <xdr:nvPicPr>
        <xdr:cNvPr id="13" name="Picture 5"/>
        <xdr:cNvPicPr>
          <a:picLocks noChangeAspect="1" noChangeArrowheads="1"/>
        </xdr:cNvPicPr>
      </xdr:nvPicPr>
      <xdr:blipFill>
        <a:blip xmlns:r="http://schemas.openxmlformats.org/officeDocument/2006/relationships" r:embed="rId1" cstate="print"/>
        <a:srcRect l="16354" t="17685" r="56094" b="60555"/>
        <a:stretch>
          <a:fillRect/>
        </a:stretch>
      </xdr:blipFill>
      <xdr:spPr bwMode="auto">
        <a:xfrm>
          <a:off x="400050" y="3486150"/>
          <a:ext cx="5038725" cy="2238375"/>
        </a:xfrm>
        <a:prstGeom prst="rect">
          <a:avLst/>
        </a:prstGeom>
        <a:noFill/>
        <a:ln w="1">
          <a:noFill/>
          <a:miter lim="800000"/>
          <a:headEnd/>
          <a:tailEnd type="none" w="med" len="med"/>
        </a:ln>
        <a:effectLst/>
      </xdr:spPr>
    </xdr:pic>
    <xdr:clientData/>
  </xdr:twoCellAnchor>
  <xdr:twoCellAnchor editAs="oneCell">
    <xdr:from>
      <xdr:col>3</xdr:col>
      <xdr:colOff>1162050</xdr:colOff>
      <xdr:row>18</xdr:row>
      <xdr:rowOff>66675</xdr:rowOff>
    </xdr:from>
    <xdr:to>
      <xdr:col>7</xdr:col>
      <xdr:colOff>28575</xdr:colOff>
      <xdr:row>30</xdr:row>
      <xdr:rowOff>0</xdr:rowOff>
    </xdr:to>
    <xdr:pic>
      <xdr:nvPicPr>
        <xdr:cNvPr id="14" name="Picture 4"/>
        <xdr:cNvPicPr>
          <a:picLocks noChangeAspect="1" noChangeArrowheads="1"/>
        </xdr:cNvPicPr>
      </xdr:nvPicPr>
      <xdr:blipFill>
        <a:blip xmlns:r="http://schemas.openxmlformats.org/officeDocument/2006/relationships" r:embed="rId2" cstate="print"/>
        <a:srcRect l="16458" t="17963" r="61823" b="60463"/>
        <a:stretch>
          <a:fillRect/>
        </a:stretch>
      </xdr:blipFill>
      <xdr:spPr bwMode="auto">
        <a:xfrm>
          <a:off x="5886450" y="3495675"/>
          <a:ext cx="3971925" cy="2219325"/>
        </a:xfrm>
        <a:prstGeom prst="rect">
          <a:avLst/>
        </a:prstGeom>
        <a:noFill/>
        <a:ln w="1">
          <a:noFill/>
          <a:miter lim="800000"/>
          <a:headEnd/>
          <a:tailEnd type="none" w="med" len="med"/>
        </a:ln>
        <a:effectLst/>
      </xdr:spPr>
    </xdr:pic>
    <xdr:clientData/>
  </xdr:twoCellAnchor>
  <xdr:twoCellAnchor editAs="oneCell">
    <xdr:from>
      <xdr:col>1</xdr:col>
      <xdr:colOff>276225</xdr:colOff>
      <xdr:row>31</xdr:row>
      <xdr:rowOff>114300</xdr:rowOff>
    </xdr:from>
    <xdr:to>
      <xdr:col>2</xdr:col>
      <xdr:colOff>2419350</xdr:colOff>
      <xdr:row>43</xdr:row>
      <xdr:rowOff>76200</xdr:rowOff>
    </xdr:to>
    <xdr:pic>
      <xdr:nvPicPr>
        <xdr:cNvPr id="15" name="Picture 3"/>
        <xdr:cNvPicPr>
          <a:picLocks noChangeAspect="1" noChangeArrowheads="1"/>
        </xdr:cNvPicPr>
      </xdr:nvPicPr>
      <xdr:blipFill>
        <a:blip xmlns:r="http://schemas.openxmlformats.org/officeDocument/2006/relationships" r:embed="rId3" cstate="print"/>
        <a:srcRect l="16406" t="17778" r="61823" b="60370"/>
        <a:stretch>
          <a:fillRect/>
        </a:stretch>
      </xdr:blipFill>
      <xdr:spPr bwMode="auto">
        <a:xfrm>
          <a:off x="447675" y="6019800"/>
          <a:ext cx="3981450" cy="2247900"/>
        </a:xfrm>
        <a:prstGeom prst="rect">
          <a:avLst/>
        </a:prstGeom>
        <a:noFill/>
        <a:ln w="1">
          <a:noFill/>
          <a:miter lim="800000"/>
          <a:headEnd/>
          <a:tailEnd type="none" w="med" len="med"/>
        </a:ln>
        <a:effectLst/>
      </xdr:spPr>
    </xdr:pic>
    <xdr:clientData/>
  </xdr:twoCellAnchor>
  <xdr:twoCellAnchor editAs="oneCell">
    <xdr:from>
      <xdr:col>2</xdr:col>
      <xdr:colOff>2619375</xdr:colOff>
      <xdr:row>31</xdr:row>
      <xdr:rowOff>123825</xdr:rowOff>
    </xdr:from>
    <xdr:to>
      <xdr:col>5</xdr:col>
      <xdr:colOff>714375</xdr:colOff>
      <xdr:row>43</xdr:row>
      <xdr:rowOff>114300</xdr:rowOff>
    </xdr:to>
    <xdr:pic>
      <xdr:nvPicPr>
        <xdr:cNvPr id="16" name="Picture 2"/>
        <xdr:cNvPicPr>
          <a:picLocks noChangeAspect="1" noChangeArrowheads="1"/>
        </xdr:cNvPicPr>
      </xdr:nvPicPr>
      <xdr:blipFill>
        <a:blip xmlns:r="http://schemas.openxmlformats.org/officeDocument/2006/relationships" r:embed="rId4" cstate="print"/>
        <a:srcRect l="16302" t="17500" r="61771" b="60370"/>
        <a:stretch>
          <a:fillRect/>
        </a:stretch>
      </xdr:blipFill>
      <xdr:spPr bwMode="auto">
        <a:xfrm>
          <a:off x="4629150" y="6029325"/>
          <a:ext cx="4010025" cy="2276475"/>
        </a:xfrm>
        <a:prstGeom prst="rect">
          <a:avLst/>
        </a:prstGeom>
        <a:noFill/>
        <a:ln w="1">
          <a:noFill/>
          <a:miter lim="800000"/>
          <a:headEnd/>
          <a:tailEnd type="none" w="med" len="med"/>
        </a:ln>
        <a:effectLst/>
      </xdr:spPr>
    </xdr:pic>
    <xdr:clientData/>
  </xdr:twoCellAnchor>
  <xdr:twoCellAnchor editAs="oneCell">
    <xdr:from>
      <xdr:col>6</xdr:col>
      <xdr:colOff>114300</xdr:colOff>
      <xdr:row>31</xdr:row>
      <xdr:rowOff>152400</xdr:rowOff>
    </xdr:from>
    <xdr:to>
      <xdr:col>10</xdr:col>
      <xdr:colOff>323850</xdr:colOff>
      <xdr:row>43</xdr:row>
      <xdr:rowOff>95250</xdr:rowOff>
    </xdr:to>
    <xdr:pic>
      <xdr:nvPicPr>
        <xdr:cNvPr id="17" name="Picture 1"/>
        <xdr:cNvPicPr>
          <a:picLocks noChangeAspect="1" noChangeArrowheads="1"/>
        </xdr:cNvPicPr>
      </xdr:nvPicPr>
      <xdr:blipFill>
        <a:blip xmlns:r="http://schemas.openxmlformats.org/officeDocument/2006/relationships" r:embed="rId5" cstate="print"/>
        <a:srcRect l="16406" t="17964" r="61094" b="60370"/>
        <a:stretch>
          <a:fillRect/>
        </a:stretch>
      </xdr:blipFill>
      <xdr:spPr bwMode="auto">
        <a:xfrm>
          <a:off x="8829675" y="6057900"/>
          <a:ext cx="4114800" cy="2228850"/>
        </a:xfrm>
        <a:prstGeom prst="rect">
          <a:avLst/>
        </a:prstGeom>
        <a:noFill/>
        <a:ln w="1">
          <a:noFill/>
          <a:miter lim="800000"/>
          <a:headEnd/>
          <a:tailEnd type="none" w="med" len="med"/>
        </a:ln>
        <a:effec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2:H61"/>
  <sheetViews>
    <sheetView tabSelected="1" workbookViewId="0"/>
  </sheetViews>
  <sheetFormatPr defaultColWidth="74.28515625" defaultRowHeight="15"/>
  <cols>
    <col min="1" max="1" width="3" style="86" customWidth="1"/>
    <col min="2" max="2" width="38" customWidth="1"/>
    <col min="3" max="7" width="11.5703125" bestFit="1" customWidth="1"/>
    <col min="8" max="8" width="22.28515625" customWidth="1"/>
  </cols>
  <sheetData>
    <row r="2" spans="2:8">
      <c r="B2" s="3" t="s">
        <v>33</v>
      </c>
      <c r="C2" s="4"/>
      <c r="D2" s="4"/>
      <c r="E2" s="4"/>
      <c r="F2" s="4"/>
      <c r="G2" s="4"/>
      <c r="H2" s="4"/>
    </row>
    <row r="3" spans="2:8">
      <c r="B3" s="5" t="s">
        <v>0</v>
      </c>
      <c r="C3" s="110" t="s">
        <v>82</v>
      </c>
      <c r="D3" s="111"/>
      <c r="E3" s="111"/>
      <c r="F3" s="111"/>
      <c r="G3" s="111"/>
      <c r="H3" s="111"/>
    </row>
    <row r="4" spans="2:8">
      <c r="B4" s="78" t="s">
        <v>119</v>
      </c>
      <c r="C4" s="110" t="s">
        <v>121</v>
      </c>
      <c r="D4" s="111"/>
      <c r="E4" s="111"/>
      <c r="F4" s="111"/>
      <c r="G4" s="111"/>
      <c r="H4" s="111"/>
    </row>
    <row r="5" spans="2:8">
      <c r="B5" s="78" t="s">
        <v>120</v>
      </c>
      <c r="C5" s="81">
        <v>88</v>
      </c>
      <c r="D5" s="84"/>
      <c r="E5" s="84"/>
      <c r="F5" s="84"/>
      <c r="G5" s="84"/>
      <c r="H5" s="84"/>
    </row>
    <row r="6" spans="2:8">
      <c r="B6" s="80" t="s">
        <v>152</v>
      </c>
      <c r="C6" s="85">
        <f>D57</f>
        <v>144.73499756609431</v>
      </c>
      <c r="D6" s="84"/>
      <c r="E6" s="84"/>
      <c r="F6" s="84"/>
      <c r="G6" s="84"/>
      <c r="H6" s="84"/>
    </row>
    <row r="8" spans="2:8">
      <c r="B8" s="3" t="s">
        <v>26</v>
      </c>
      <c r="C8" s="4"/>
      <c r="D8" s="4"/>
      <c r="E8" s="4"/>
      <c r="F8" s="4"/>
      <c r="G8" s="4"/>
      <c r="H8" s="4"/>
    </row>
    <row r="9" spans="2:8" ht="18" customHeight="1">
      <c r="B9" s="82" t="s">
        <v>122</v>
      </c>
      <c r="C9" s="79"/>
      <c r="D9" s="79"/>
      <c r="E9" s="79"/>
      <c r="F9" s="79"/>
      <c r="G9" s="79"/>
      <c r="H9" s="79"/>
    </row>
    <row r="11" spans="2:8">
      <c r="B11" s="87" t="s">
        <v>135</v>
      </c>
      <c r="C11" s="4"/>
      <c r="D11" s="4"/>
      <c r="E11" s="4"/>
      <c r="F11" s="4"/>
      <c r="G11" s="4"/>
      <c r="H11" s="4"/>
    </row>
    <row r="12" spans="2:8">
      <c r="B12" s="21" t="s">
        <v>83</v>
      </c>
      <c r="C12" s="21"/>
      <c r="D12" s="21"/>
      <c r="E12" s="21"/>
      <c r="F12" s="21"/>
      <c r="G12" s="21"/>
      <c r="H12" s="21"/>
    </row>
    <row r="13" spans="2:8">
      <c r="B13" s="22" t="s">
        <v>92</v>
      </c>
      <c r="C13" s="22"/>
      <c r="D13" s="22"/>
      <c r="E13" s="22"/>
      <c r="F13" s="22"/>
      <c r="G13" s="22"/>
      <c r="H13" s="22"/>
    </row>
    <row r="14" spans="2:8">
      <c r="B14" s="97" t="s">
        <v>134</v>
      </c>
      <c r="C14" s="22"/>
      <c r="D14" s="22"/>
      <c r="E14" s="22"/>
      <c r="F14" s="22"/>
      <c r="G14" s="22"/>
      <c r="H14" s="22"/>
    </row>
    <row r="15" spans="2:8">
      <c r="B15" s="22"/>
      <c r="C15" s="22"/>
      <c r="D15" s="22"/>
      <c r="E15" s="22"/>
      <c r="F15" s="22"/>
      <c r="G15" s="22"/>
      <c r="H15" s="22"/>
    </row>
    <row r="16" spans="2:8">
      <c r="B16" s="22"/>
      <c r="C16" s="22"/>
      <c r="D16" s="22"/>
      <c r="E16" s="22"/>
      <c r="F16" s="22"/>
      <c r="G16" s="22"/>
      <c r="H16" s="22"/>
    </row>
    <row r="18" spans="1:8" s="83" customFormat="1">
      <c r="A18" s="86"/>
      <c r="B18" s="88" t="s">
        <v>27</v>
      </c>
      <c r="C18" s="86"/>
      <c r="D18" s="86"/>
      <c r="E18" s="86"/>
      <c r="F18" s="86"/>
      <c r="G18" s="86"/>
      <c r="H18" s="86"/>
    </row>
    <row r="19" spans="1:8" s="83" customFormat="1">
      <c r="A19" s="86"/>
      <c r="B19" s="87" t="s">
        <v>123</v>
      </c>
      <c r="C19" s="112" t="s">
        <v>124</v>
      </c>
      <c r="D19" s="112"/>
      <c r="E19" s="112"/>
      <c r="F19" s="112"/>
      <c r="G19" s="112"/>
      <c r="H19" s="112"/>
    </row>
    <row r="20" spans="1:8">
      <c r="B20" s="87" t="s">
        <v>125</v>
      </c>
      <c r="C20" s="112" t="s">
        <v>126</v>
      </c>
      <c r="D20" s="112"/>
      <c r="E20" s="112"/>
      <c r="F20" s="112"/>
      <c r="G20" s="112"/>
      <c r="H20" s="112"/>
    </row>
    <row r="21" spans="1:8" s="86" customFormat="1"/>
    <row r="22" spans="1:8" s="86" customFormat="1">
      <c r="B22" s="87" t="s">
        <v>136</v>
      </c>
      <c r="C22" s="4"/>
      <c r="D22" s="4"/>
      <c r="E22" s="4"/>
      <c r="F22" s="4"/>
      <c r="G22" s="4"/>
      <c r="H22" s="4"/>
    </row>
    <row r="23" spans="1:8" s="86" customFormat="1"/>
    <row r="24" spans="1:8" s="86" customFormat="1">
      <c r="B24" s="88" t="s">
        <v>31</v>
      </c>
      <c r="C24" s="10" t="s">
        <v>58</v>
      </c>
      <c r="D24" s="10" t="s">
        <v>2</v>
      </c>
      <c r="E24" s="10" t="s">
        <v>3</v>
      </c>
      <c r="F24" s="10" t="s">
        <v>4</v>
      </c>
      <c r="G24" s="10" t="s">
        <v>76</v>
      </c>
      <c r="H24" s="11" t="s">
        <v>5</v>
      </c>
    </row>
    <row r="25" spans="1:8" s="86" customFormat="1">
      <c r="B25" s="86" t="s">
        <v>10</v>
      </c>
      <c r="C25" s="47">
        <f>Historical!E102</f>
        <v>307777.97514955397</v>
      </c>
      <c r="D25" s="47">
        <f>Historical!F102</f>
        <v>370074.3400832031</v>
      </c>
      <c r="E25" s="47">
        <f>Historical!G102</f>
        <v>374986.55078118498</v>
      </c>
      <c r="F25" s="47">
        <f>Historical!H102</f>
        <v>379998.11572426022</v>
      </c>
      <c r="G25" s="47">
        <f>Historical!I102</f>
        <v>624185.68832833006</v>
      </c>
      <c r="H25" s="48">
        <f>SUM(C25:G25)</f>
        <v>2057022.6700665322</v>
      </c>
    </row>
    <row r="26" spans="1:8" s="86" customFormat="1">
      <c r="B26" s="86" t="s">
        <v>42</v>
      </c>
      <c r="C26" s="47">
        <f>Historical!E118</f>
        <v>867978.1395086972</v>
      </c>
      <c r="D26" s="47">
        <f>Historical!F118</f>
        <v>1010710.9709401077</v>
      </c>
      <c r="E26" s="47">
        <f>Historical!G118</f>
        <v>1160079.4707087327</v>
      </c>
      <c r="F26" s="47">
        <f>Historical!H118</f>
        <v>1477895.964452005</v>
      </c>
      <c r="G26" s="47">
        <f>Historical!I118</f>
        <v>1326707.4203518783</v>
      </c>
      <c r="H26" s="48">
        <f>SUM(C26:G26)</f>
        <v>5843371.9659614209</v>
      </c>
    </row>
    <row r="27" spans="1:8" s="86" customFormat="1">
      <c r="B27" s="86" t="s">
        <v>11</v>
      </c>
      <c r="C27" s="47"/>
      <c r="D27" s="47"/>
      <c r="E27" s="47"/>
      <c r="F27" s="47"/>
      <c r="G27" s="47"/>
      <c r="H27" s="98">
        <f>SUM(C27:G27)</f>
        <v>0</v>
      </c>
    </row>
    <row r="28" spans="1:8" s="86" customFormat="1">
      <c r="B28" s="12" t="s">
        <v>12</v>
      </c>
      <c r="C28" s="49">
        <f t="shared" ref="C28:H28" si="0">SUM(C25:C27)</f>
        <v>1175756.1146582512</v>
      </c>
      <c r="D28" s="49">
        <f t="shared" si="0"/>
        <v>1380785.3110233108</v>
      </c>
      <c r="E28" s="49">
        <f t="shared" si="0"/>
        <v>1535066.0214899178</v>
      </c>
      <c r="F28" s="49">
        <f t="shared" si="0"/>
        <v>1857894.0801762652</v>
      </c>
      <c r="G28" s="49">
        <f t="shared" si="0"/>
        <v>1950893.1086802082</v>
      </c>
      <c r="H28" s="49">
        <f t="shared" si="0"/>
        <v>7900394.6360279527</v>
      </c>
    </row>
    <row r="29" spans="1:8" s="86" customFormat="1"/>
    <row r="30" spans="1:8" s="86" customFormat="1">
      <c r="B30" s="86" t="s">
        <v>25</v>
      </c>
      <c r="C30" s="73">
        <f>Historical!E62</f>
        <v>8698.029510599381</v>
      </c>
      <c r="D30" s="73">
        <f>Historical!F62</f>
        <v>12500.935552587596</v>
      </c>
      <c r="E30" s="73">
        <f>Historical!G62</f>
        <v>12643.794715871783</v>
      </c>
      <c r="F30" s="73">
        <f>Historical!H62</f>
        <v>14618.274704530531</v>
      </c>
      <c r="G30" s="73">
        <f>Historical!I62</f>
        <v>15447</v>
      </c>
      <c r="H30" s="62">
        <f>SUM(C30:G30)</f>
        <v>63908.03448358929</v>
      </c>
    </row>
    <row r="31" spans="1:8" s="86" customFormat="1"/>
    <row r="32" spans="1:8" s="86" customFormat="1">
      <c r="B32" s="88" t="s">
        <v>28</v>
      </c>
      <c r="C32" s="10" t="s">
        <v>58</v>
      </c>
      <c r="D32" s="10" t="s">
        <v>2</v>
      </c>
      <c r="E32" s="10" t="s">
        <v>3</v>
      </c>
      <c r="F32" s="10" t="s">
        <v>4</v>
      </c>
      <c r="G32" s="10" t="s">
        <v>76</v>
      </c>
    </row>
    <row r="33" spans="2:8" s="86" customFormat="1">
      <c r="B33" s="86" t="s">
        <v>24</v>
      </c>
      <c r="C33" s="99">
        <f>C28/C30</f>
        <v>135.17499719051077</v>
      </c>
      <c r="D33" s="99">
        <f t="shared" ref="D33:G33" si="1">D28/D30</f>
        <v>110.45455799806111</v>
      </c>
      <c r="E33" s="99">
        <f t="shared" si="1"/>
        <v>121.40864795621412</v>
      </c>
      <c r="F33" s="99">
        <f t="shared" si="1"/>
        <v>127.09393671473845</v>
      </c>
      <c r="G33" s="99">
        <f t="shared" si="1"/>
        <v>126.29592210009764</v>
      </c>
    </row>
    <row r="34" spans="2:8" s="86" customFormat="1">
      <c r="C34" s="99"/>
      <c r="D34" s="99"/>
      <c r="E34" s="99"/>
      <c r="F34" s="99"/>
      <c r="G34" s="99"/>
    </row>
    <row r="35" spans="2:8">
      <c r="B35" s="3" t="s">
        <v>53</v>
      </c>
      <c r="C35" s="4"/>
      <c r="D35" s="4"/>
      <c r="E35" s="4"/>
      <c r="F35" s="4"/>
      <c r="G35" s="4"/>
      <c r="H35" s="4"/>
    </row>
    <row r="37" spans="2:8">
      <c r="B37" s="9" t="s">
        <v>31</v>
      </c>
      <c r="C37" s="10" t="s">
        <v>19</v>
      </c>
      <c r="D37" s="10" t="s">
        <v>20</v>
      </c>
      <c r="E37" s="10" t="s">
        <v>21</v>
      </c>
      <c r="F37" s="10" t="s">
        <v>22</v>
      </c>
      <c r="G37" s="10" t="s">
        <v>23</v>
      </c>
      <c r="H37" s="11" t="s">
        <v>5</v>
      </c>
    </row>
    <row r="38" spans="2:8">
      <c r="B38" t="s">
        <v>10</v>
      </c>
      <c r="C38" s="47">
        <f>Projected!E82</f>
        <v>660789.23013865168</v>
      </c>
      <c r="D38" s="47">
        <f>Projected!F82</f>
        <v>686867.39083841315</v>
      </c>
      <c r="E38" s="47">
        <f>Projected!G82</f>
        <v>717753.80167739186</v>
      </c>
      <c r="F38" s="47">
        <f>Projected!H82</f>
        <v>750153.33778242371</v>
      </c>
      <c r="G38" s="47">
        <f>Projected!I82</f>
        <v>784073.76351006585</v>
      </c>
      <c r="H38" s="48">
        <f>SUM(C38:G38)</f>
        <v>3599637.5239469465</v>
      </c>
    </row>
    <row r="39" spans="2:8">
      <c r="B39" t="s">
        <v>42</v>
      </c>
      <c r="C39" s="47">
        <f>Projected!E90</f>
        <v>1411271.3094542795</v>
      </c>
      <c r="D39" s="47">
        <f>Projected!F90</f>
        <v>1469144.3933696675</v>
      </c>
      <c r="E39" s="47">
        <f>Projected!G90</f>
        <v>1536999.1667954715</v>
      </c>
      <c r="F39" s="47">
        <f>Projected!H90</f>
        <v>1607803.5323696258</v>
      </c>
      <c r="G39" s="47">
        <f>Projected!I90</f>
        <v>1681600.8782982982</v>
      </c>
      <c r="H39" s="48">
        <f>SUM(C39:G39)</f>
        <v>7706819.2802873431</v>
      </c>
    </row>
    <row r="40" spans="2:8">
      <c r="B40" t="s">
        <v>11</v>
      </c>
      <c r="C40" s="47">
        <f>(C38+C39)*C42</f>
        <v>76605.969069730592</v>
      </c>
      <c r="D40" s="47">
        <f t="shared" ref="D40:G40" si="2">(D38+D39)*D42</f>
        <v>79709.723195378378</v>
      </c>
      <c r="E40" s="47">
        <f t="shared" si="2"/>
        <v>83360.274886876039</v>
      </c>
      <c r="F40" s="47">
        <f t="shared" si="2"/>
        <v>87175.817313770793</v>
      </c>
      <c r="G40" s="47">
        <f t="shared" si="2"/>
        <v>91158.241632987367</v>
      </c>
      <c r="H40" s="48">
        <f>SUM(C40:G40)</f>
        <v>418010.0260987432</v>
      </c>
    </row>
    <row r="41" spans="2:8">
      <c r="B41" s="12" t="s">
        <v>12</v>
      </c>
      <c r="C41" s="49">
        <f t="shared" ref="C41:H41" si="3">SUM(C38:C40)</f>
        <v>2148666.5086626615</v>
      </c>
      <c r="D41" s="49">
        <f t="shared" si="3"/>
        <v>2235721.5074034589</v>
      </c>
      <c r="E41" s="49">
        <f t="shared" si="3"/>
        <v>2338113.2433597394</v>
      </c>
      <c r="F41" s="49">
        <f t="shared" si="3"/>
        <v>2445132.6874658205</v>
      </c>
      <c r="G41" s="49">
        <f t="shared" si="3"/>
        <v>2556832.8834413514</v>
      </c>
      <c r="H41" s="46">
        <f t="shared" si="3"/>
        <v>11724466.830333032</v>
      </c>
    </row>
    <row r="42" spans="2:8">
      <c r="B42" s="12" t="s">
        <v>137</v>
      </c>
      <c r="C42" s="96">
        <v>3.6970912579986831E-2</v>
      </c>
      <c r="D42" s="96">
        <v>3.6970912579986831E-2</v>
      </c>
      <c r="E42" s="96">
        <v>3.6970912579986831E-2</v>
      </c>
      <c r="F42" s="96">
        <v>3.6970912579986831E-2</v>
      </c>
      <c r="G42" s="96">
        <v>3.6970912579986831E-2</v>
      </c>
    </row>
    <row r="43" spans="2:8" s="86" customFormat="1"/>
    <row r="44" spans="2:8">
      <c r="B44" s="9" t="s">
        <v>27</v>
      </c>
    </row>
    <row r="45" spans="2:8">
      <c r="B45" s="113"/>
      <c r="C45" s="113"/>
      <c r="D45" s="113"/>
      <c r="E45" s="113"/>
      <c r="F45" s="113"/>
      <c r="G45" s="113"/>
      <c r="H45" s="113"/>
    </row>
    <row r="46" spans="2:8">
      <c r="B46" s="43"/>
      <c r="C46" s="43"/>
      <c r="D46" s="43"/>
      <c r="E46" s="43"/>
      <c r="F46" s="43"/>
      <c r="G46" s="43"/>
      <c r="H46" s="43"/>
    </row>
    <row r="49" spans="2:8">
      <c r="B49" s="3" t="s">
        <v>54</v>
      </c>
      <c r="C49" s="4"/>
      <c r="D49" s="4"/>
      <c r="E49" s="4"/>
      <c r="F49" s="4"/>
      <c r="G49" s="4"/>
      <c r="H49" s="4"/>
    </row>
    <row r="50" spans="2:8">
      <c r="B50" s="1"/>
    </row>
    <row r="51" spans="2:8">
      <c r="B51" s="2" t="s">
        <v>29</v>
      </c>
    </row>
    <row r="53" spans="2:8">
      <c r="B53" s="9" t="s">
        <v>30</v>
      </c>
      <c r="C53" s="10" t="s">
        <v>19</v>
      </c>
      <c r="D53" s="10" t="s">
        <v>20</v>
      </c>
      <c r="E53" s="10" t="s">
        <v>21</v>
      </c>
      <c r="F53" s="10" t="s">
        <v>22</v>
      </c>
      <c r="G53" s="10" t="s">
        <v>23</v>
      </c>
      <c r="H53" s="11" t="s">
        <v>5</v>
      </c>
    </row>
    <row r="54" spans="2:8">
      <c r="B54" t="s">
        <v>55</v>
      </c>
      <c r="C54" s="73">
        <f>+Projected!E13</f>
        <v>15447</v>
      </c>
      <c r="D54" s="73">
        <f>+Projected!F13</f>
        <v>15447</v>
      </c>
      <c r="E54" s="73">
        <f>+Projected!G13</f>
        <v>15447</v>
      </c>
      <c r="F54" s="73">
        <f>+Projected!H13</f>
        <v>15447</v>
      </c>
      <c r="G54" s="73">
        <f>+Projected!I13</f>
        <v>15447</v>
      </c>
      <c r="H54" s="62">
        <f>SUM(C54:G54)</f>
        <v>77235</v>
      </c>
    </row>
    <row r="56" spans="2:8">
      <c r="B56" s="9" t="s">
        <v>28</v>
      </c>
      <c r="C56" s="10" t="s">
        <v>19</v>
      </c>
      <c r="D56" s="10" t="s">
        <v>20</v>
      </c>
      <c r="E56" s="10" t="s">
        <v>21</v>
      </c>
      <c r="F56" s="10" t="s">
        <v>22</v>
      </c>
      <c r="G56" s="10" t="s">
        <v>23</v>
      </c>
      <c r="H56" s="11" t="s">
        <v>5</v>
      </c>
    </row>
    <row r="57" spans="2:8">
      <c r="B57" t="s">
        <v>24</v>
      </c>
      <c r="C57" s="71">
        <f>+C41/C54</f>
        <v>139.09927550091678</v>
      </c>
      <c r="D57" s="71">
        <f t="shared" ref="D57:H57" si="4">+D41/D54</f>
        <v>144.73499756609431</v>
      </c>
      <c r="E57" s="71">
        <f t="shared" si="4"/>
        <v>151.36358149541914</v>
      </c>
      <c r="F57" s="71">
        <f t="shared" si="4"/>
        <v>158.2917516324089</v>
      </c>
      <c r="G57" s="71">
        <f t="shared" si="4"/>
        <v>165.52294189430643</v>
      </c>
      <c r="H57" s="72">
        <f t="shared" si="4"/>
        <v>151.80250961782912</v>
      </c>
    </row>
    <row r="59" spans="2:8">
      <c r="B59" s="9" t="s">
        <v>27</v>
      </c>
    </row>
    <row r="60" spans="2:8">
      <c r="B60" s="113"/>
      <c r="C60" s="113"/>
      <c r="D60" s="113"/>
      <c r="E60" s="113"/>
      <c r="F60" s="113"/>
      <c r="G60" s="113"/>
      <c r="H60" s="113"/>
    </row>
    <row r="61" spans="2:8">
      <c r="B61" s="114"/>
      <c r="C61" s="114"/>
      <c r="D61" s="114"/>
      <c r="E61" s="114"/>
      <c r="F61" s="114"/>
      <c r="G61" s="114"/>
      <c r="H61" s="114"/>
    </row>
  </sheetData>
  <mergeCells count="7">
    <mergeCell ref="C3:H3"/>
    <mergeCell ref="C4:H4"/>
    <mergeCell ref="C19:H19"/>
    <mergeCell ref="B60:H60"/>
    <mergeCell ref="B61:H61"/>
    <mergeCell ref="C20:H20"/>
    <mergeCell ref="B45:H4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G11"/>
  <sheetViews>
    <sheetView workbookViewId="0">
      <selection sqref="A1:G1"/>
    </sheetView>
  </sheetViews>
  <sheetFormatPr defaultColWidth="12" defaultRowHeight="15"/>
  <cols>
    <col min="1" max="1" width="42.5703125" style="86" bestFit="1" customWidth="1"/>
    <col min="2" max="2" width="7.7109375" style="86" bestFit="1" customWidth="1"/>
    <col min="3" max="3" width="14.42578125" style="86" customWidth="1"/>
    <col min="4" max="4" width="13.7109375" style="86" customWidth="1"/>
    <col min="5" max="16384" width="12" style="86"/>
  </cols>
  <sheetData>
    <row r="1" spans="1:7">
      <c r="A1" s="115" t="s">
        <v>138</v>
      </c>
      <c r="B1" s="115"/>
      <c r="C1" s="115"/>
      <c r="D1" s="115"/>
      <c r="E1" s="115"/>
      <c r="F1" s="115"/>
      <c r="G1" s="115"/>
    </row>
    <row r="2" spans="1:7">
      <c r="A2" s="78" t="s">
        <v>0</v>
      </c>
      <c r="B2" s="110" t="s">
        <v>82</v>
      </c>
      <c r="C2" s="111"/>
      <c r="D2" s="111"/>
      <c r="E2" s="111"/>
      <c r="F2" s="111"/>
      <c r="G2" s="111"/>
    </row>
    <row r="3" spans="1:7">
      <c r="A3" s="78" t="s">
        <v>119</v>
      </c>
      <c r="B3" s="116" t="s">
        <v>139</v>
      </c>
      <c r="C3" s="117"/>
      <c r="D3" s="117"/>
      <c r="E3" s="117"/>
      <c r="F3" s="117"/>
      <c r="G3" s="117"/>
    </row>
    <row r="4" spans="1:7">
      <c r="A4" s="80" t="s">
        <v>152</v>
      </c>
      <c r="B4" s="118">
        <f>'AER Summary'!C6</f>
        <v>144.73499756609431</v>
      </c>
      <c r="C4" s="118"/>
      <c r="D4" s="118"/>
      <c r="E4" s="118"/>
      <c r="F4" s="118"/>
      <c r="G4" s="118"/>
    </row>
    <row r="6" spans="1:7">
      <c r="A6" s="80" t="s">
        <v>140</v>
      </c>
    </row>
    <row r="9" spans="1:7">
      <c r="A9" s="87" t="s">
        <v>141</v>
      </c>
    </row>
    <row r="10" spans="1:7" ht="30">
      <c r="A10" s="88" t="s">
        <v>142</v>
      </c>
      <c r="B10" s="100" t="s">
        <v>143</v>
      </c>
      <c r="C10" s="100" t="s">
        <v>144</v>
      </c>
      <c r="D10" s="100" t="s">
        <v>145</v>
      </c>
    </row>
    <row r="11" spans="1:7" ht="31.5" customHeight="1">
      <c r="A11" s="101" t="str">
        <f>B2</f>
        <v>Disconnection Completed</v>
      </c>
      <c r="B11" s="102">
        <f>B4</f>
        <v>144.73499756609431</v>
      </c>
      <c r="C11" s="103"/>
      <c r="D11" s="103"/>
    </row>
  </sheetData>
  <mergeCells count="4">
    <mergeCell ref="A1:G1"/>
    <mergeCell ref="B2:G2"/>
    <mergeCell ref="B3:G3"/>
    <mergeCell ref="B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R28"/>
  <sheetViews>
    <sheetView workbookViewId="0">
      <selection sqref="A1:K1"/>
    </sheetView>
  </sheetViews>
  <sheetFormatPr defaultRowHeight="15"/>
  <cols>
    <col min="1" max="1" width="2.42578125" style="104" customWidth="1"/>
    <col min="2" max="2" width="10.140625" style="104" customWidth="1"/>
    <col min="3" max="8" width="13.140625" style="104" customWidth="1"/>
    <col min="9" max="10" width="9.5703125" style="104" bestFit="1" customWidth="1"/>
    <col min="11" max="15" width="9.140625" style="104"/>
    <col min="16" max="16" width="5.28515625" style="104" customWidth="1"/>
    <col min="17" max="17" width="2.42578125" style="86" customWidth="1"/>
    <col min="18" max="16384" width="9.140625" style="86"/>
  </cols>
  <sheetData>
    <row r="1" spans="1:18">
      <c r="A1" s="120" t="s">
        <v>146</v>
      </c>
      <c r="B1" s="120"/>
      <c r="C1" s="120"/>
      <c r="D1" s="120"/>
      <c r="E1" s="120"/>
      <c r="F1" s="120"/>
      <c r="G1" s="120"/>
      <c r="H1" s="120"/>
      <c r="I1" s="120"/>
      <c r="J1" s="120"/>
      <c r="K1" s="120"/>
    </row>
    <row r="2" spans="1:18">
      <c r="A2" s="105" t="s">
        <v>0</v>
      </c>
      <c r="B2" s="88"/>
      <c r="C2" s="110" t="s">
        <v>82</v>
      </c>
      <c r="D2" s="111"/>
      <c r="E2" s="111"/>
      <c r="F2" s="111"/>
      <c r="G2" s="111"/>
      <c r="H2" s="111"/>
      <c r="I2" s="106"/>
      <c r="J2" s="106"/>
      <c r="K2" s="106"/>
      <c r="R2" s="107"/>
    </row>
    <row r="3" spans="1:18">
      <c r="R3" s="107"/>
    </row>
    <row r="4" spans="1:18" ht="15" customHeight="1">
      <c r="A4" s="119" t="s">
        <v>147</v>
      </c>
      <c r="B4" s="119"/>
      <c r="C4" s="119"/>
      <c r="D4" s="119"/>
      <c r="E4" s="119"/>
      <c r="F4" s="119"/>
      <c r="G4" s="119"/>
      <c r="H4" s="119"/>
      <c r="I4" s="119"/>
      <c r="J4" s="119"/>
      <c r="K4" s="119"/>
      <c r="L4" s="119"/>
      <c r="M4" s="119"/>
      <c r="N4" s="119"/>
      <c r="O4" s="119"/>
      <c r="R4" s="108"/>
    </row>
    <row r="5" spans="1:18" ht="34.5" customHeight="1">
      <c r="A5" s="121" t="s">
        <v>148</v>
      </c>
      <c r="B5" s="121"/>
      <c r="C5" s="121"/>
      <c r="D5" s="121"/>
      <c r="E5" s="121"/>
      <c r="F5" s="121"/>
      <c r="G5" s="121"/>
      <c r="H5" s="121"/>
      <c r="I5" s="121"/>
      <c r="J5" s="121"/>
      <c r="K5" s="121"/>
      <c r="L5" s="121"/>
      <c r="M5" s="121"/>
      <c r="N5" s="121"/>
      <c r="O5" s="121"/>
      <c r="R5" s="108"/>
    </row>
    <row r="6" spans="1:18" ht="34.5" customHeight="1">
      <c r="A6" s="122"/>
      <c r="B6" s="122"/>
      <c r="C6" s="122"/>
      <c r="D6" s="122"/>
      <c r="E6" s="122"/>
      <c r="F6" s="122"/>
      <c r="G6" s="122"/>
      <c r="H6" s="122"/>
      <c r="I6" s="122"/>
      <c r="J6" s="122"/>
      <c r="K6" s="122"/>
      <c r="L6" s="122"/>
      <c r="M6" s="122"/>
      <c r="N6" s="122"/>
      <c r="O6" s="122"/>
    </row>
    <row r="7" spans="1:18" ht="34.5" customHeight="1">
      <c r="A7" s="122"/>
      <c r="B7" s="122"/>
      <c r="C7" s="122"/>
      <c r="D7" s="122"/>
      <c r="E7" s="122"/>
      <c r="F7" s="122"/>
      <c r="G7" s="122"/>
      <c r="H7" s="122"/>
      <c r="I7" s="122"/>
      <c r="J7" s="122"/>
      <c r="K7" s="122"/>
      <c r="L7" s="122"/>
      <c r="M7" s="122"/>
      <c r="N7" s="122"/>
      <c r="O7" s="122"/>
    </row>
    <row r="8" spans="1:18" ht="34.5" customHeight="1">
      <c r="A8" s="122"/>
      <c r="B8" s="122"/>
      <c r="C8" s="122"/>
      <c r="D8" s="122"/>
      <c r="E8" s="122"/>
      <c r="F8" s="122"/>
      <c r="G8" s="122"/>
      <c r="H8" s="122"/>
      <c r="I8" s="122"/>
      <c r="J8" s="122"/>
      <c r="K8" s="122"/>
      <c r="L8" s="122"/>
      <c r="M8" s="122"/>
      <c r="N8" s="122"/>
      <c r="O8" s="122"/>
    </row>
    <row r="11" spans="1:18">
      <c r="A11" s="119" t="s">
        <v>149</v>
      </c>
      <c r="B11" s="119"/>
      <c r="C11" s="119"/>
      <c r="D11" s="119"/>
      <c r="E11" s="119"/>
      <c r="F11" s="119"/>
      <c r="G11" s="119"/>
      <c r="H11" s="119"/>
      <c r="I11" s="119"/>
      <c r="J11" s="119"/>
      <c r="K11" s="119"/>
      <c r="L11" s="119"/>
      <c r="M11" s="119"/>
      <c r="N11" s="119"/>
      <c r="O11" s="119"/>
    </row>
    <row r="12" spans="1:18" ht="21.75" customHeight="1">
      <c r="A12" s="121" t="s">
        <v>150</v>
      </c>
      <c r="B12" s="121"/>
      <c r="C12" s="121"/>
      <c r="D12" s="121"/>
      <c r="E12" s="121"/>
      <c r="F12" s="121"/>
      <c r="G12" s="121"/>
      <c r="H12" s="121"/>
      <c r="I12" s="121"/>
      <c r="J12" s="121"/>
      <c r="K12" s="121"/>
      <c r="L12" s="121"/>
      <c r="M12" s="121"/>
      <c r="N12" s="121"/>
      <c r="O12" s="121"/>
    </row>
    <row r="13" spans="1:18" ht="21.75" customHeight="1">
      <c r="A13" s="123"/>
      <c r="B13" s="123"/>
      <c r="C13" s="123"/>
      <c r="D13" s="123"/>
      <c r="E13" s="123"/>
      <c r="F13" s="123"/>
      <c r="G13" s="123"/>
      <c r="H13" s="123"/>
      <c r="I13" s="123"/>
      <c r="J13" s="123"/>
      <c r="K13" s="123"/>
      <c r="L13" s="123"/>
      <c r="M13" s="123"/>
      <c r="N13" s="123"/>
      <c r="O13" s="123"/>
    </row>
    <row r="14" spans="1:18" ht="21.75" customHeight="1">
      <c r="A14" s="123"/>
      <c r="B14" s="123"/>
      <c r="C14" s="123"/>
      <c r="D14" s="123"/>
      <c r="E14" s="123"/>
      <c r="F14" s="123"/>
      <c r="G14" s="123"/>
      <c r="H14" s="123"/>
      <c r="I14" s="123"/>
      <c r="J14" s="123"/>
      <c r="K14" s="123"/>
      <c r="L14" s="123"/>
      <c r="M14" s="123"/>
      <c r="N14" s="123"/>
      <c r="O14" s="123"/>
    </row>
    <row r="17" spans="1:15">
      <c r="A17" s="119" t="s">
        <v>153</v>
      </c>
      <c r="B17" s="119"/>
      <c r="C17" s="119"/>
      <c r="D17" s="119"/>
      <c r="E17" s="119"/>
      <c r="F17" s="119"/>
      <c r="G17" s="119"/>
      <c r="H17" s="119"/>
      <c r="I17" s="119"/>
      <c r="J17" s="119"/>
      <c r="K17" s="119"/>
      <c r="L17" s="119"/>
      <c r="M17" s="119"/>
      <c r="N17" s="119"/>
      <c r="O17" s="119"/>
    </row>
    <row r="18" spans="1:15" ht="48.75" customHeight="1">
      <c r="A18" s="126" t="s">
        <v>151</v>
      </c>
      <c r="B18" s="126"/>
      <c r="C18" s="126"/>
      <c r="D18" s="126"/>
      <c r="E18" s="126"/>
      <c r="F18" s="126"/>
      <c r="G18" s="126"/>
      <c r="H18" s="126"/>
      <c r="I18" s="126"/>
      <c r="J18" s="126"/>
      <c r="K18" s="126"/>
      <c r="L18" s="126"/>
      <c r="M18" s="126"/>
      <c r="N18" s="126"/>
      <c r="O18" s="126"/>
    </row>
    <row r="19" spans="1:15" ht="48.75" customHeight="1">
      <c r="A19" s="127"/>
      <c r="B19" s="127"/>
      <c r="C19" s="127"/>
      <c r="D19" s="127"/>
      <c r="E19" s="127"/>
      <c r="F19" s="127"/>
      <c r="G19" s="127"/>
      <c r="H19" s="127"/>
      <c r="I19" s="127"/>
      <c r="J19" s="127"/>
      <c r="K19" s="127"/>
      <c r="L19" s="127"/>
      <c r="M19" s="127"/>
      <c r="N19" s="127"/>
      <c r="O19" s="127"/>
    </row>
    <row r="20" spans="1:15" ht="48.75" customHeight="1">
      <c r="A20" s="127"/>
      <c r="B20" s="127"/>
      <c r="C20" s="127"/>
      <c r="D20" s="127"/>
      <c r="E20" s="127"/>
      <c r="F20" s="127"/>
      <c r="G20" s="127"/>
      <c r="H20" s="127"/>
      <c r="I20" s="127"/>
      <c r="J20" s="127"/>
      <c r="K20" s="127"/>
      <c r="L20" s="127"/>
      <c r="M20" s="127"/>
      <c r="N20" s="127"/>
      <c r="O20" s="127"/>
    </row>
    <row r="21" spans="1:15" ht="48.75" customHeight="1">
      <c r="A21" s="127"/>
      <c r="B21" s="127"/>
      <c r="C21" s="127"/>
      <c r="D21" s="127"/>
      <c r="E21" s="127"/>
      <c r="F21" s="127"/>
      <c r="G21" s="127"/>
      <c r="H21" s="127"/>
      <c r="I21" s="127"/>
      <c r="J21" s="127"/>
      <c r="K21" s="127"/>
      <c r="L21" s="127"/>
      <c r="M21" s="127"/>
      <c r="N21" s="127"/>
      <c r="O21" s="127"/>
    </row>
    <row r="22" spans="1:15" ht="48.75" customHeight="1">
      <c r="A22" s="127"/>
      <c r="B22" s="127"/>
      <c r="C22" s="127"/>
      <c r="D22" s="127"/>
      <c r="E22" s="127"/>
      <c r="F22" s="127"/>
      <c r="G22" s="127"/>
      <c r="H22" s="127"/>
      <c r="I22" s="127"/>
      <c r="J22" s="127"/>
      <c r="K22" s="127"/>
      <c r="L22" s="127"/>
      <c r="M22" s="127"/>
      <c r="N22" s="127"/>
      <c r="O22" s="127"/>
    </row>
    <row r="28" spans="1:15">
      <c r="B28" s="109"/>
    </row>
  </sheetData>
  <mergeCells count="8">
    <mergeCell ref="A17:O17"/>
    <mergeCell ref="A18:O22"/>
    <mergeCell ref="A1:K1"/>
    <mergeCell ref="C2:H2"/>
    <mergeCell ref="A4:O4"/>
    <mergeCell ref="A5:O8"/>
    <mergeCell ref="A11:O11"/>
    <mergeCell ref="A12:O14"/>
  </mergeCells>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rgb="FF76AD1C"/>
    <pageSetUpPr fitToPage="1"/>
  </sheetPr>
  <dimension ref="B2:N199"/>
  <sheetViews>
    <sheetView showGridLines="0" workbookViewId="0"/>
  </sheetViews>
  <sheetFormatPr defaultRowHeight="15"/>
  <cols>
    <col min="1" max="1" width="2.5703125" customWidth="1"/>
    <col min="2" max="2" width="27.5703125" customWidth="1"/>
    <col min="3" max="3" width="40.7109375" customWidth="1"/>
    <col min="4" max="4" width="30.5703125" customWidth="1"/>
    <col min="5" max="5" width="17.42578125" bestFit="1" customWidth="1"/>
    <col min="6" max="9" width="14.28515625" bestFit="1" customWidth="1"/>
    <col min="10" max="10" width="15.7109375" customWidth="1"/>
    <col min="11" max="11" width="11.28515625" customWidth="1"/>
    <col min="12" max="12" width="2.5703125" customWidth="1"/>
    <col min="14" max="14" width="11.85546875" customWidth="1"/>
  </cols>
  <sheetData>
    <row r="2" spans="2:11">
      <c r="B2" s="3" t="s">
        <v>34</v>
      </c>
      <c r="C2" s="4"/>
      <c r="D2" s="4"/>
      <c r="E2" s="4"/>
      <c r="F2" s="4"/>
      <c r="G2" s="4"/>
      <c r="H2" s="4"/>
      <c r="I2" s="4"/>
      <c r="J2" s="4"/>
      <c r="K2" s="4"/>
    </row>
    <row r="3" spans="2:11">
      <c r="B3" s="5" t="s">
        <v>0</v>
      </c>
      <c r="C3" s="124" t="s">
        <v>82</v>
      </c>
      <c r="D3" s="125"/>
      <c r="E3" s="125"/>
      <c r="F3" s="125"/>
      <c r="G3" s="125"/>
      <c r="H3" s="125"/>
      <c r="I3" s="125"/>
      <c r="J3" s="125"/>
      <c r="K3" s="125"/>
    </row>
    <row r="4" spans="2:11">
      <c r="B4" s="5" t="s">
        <v>1</v>
      </c>
      <c r="C4" s="124" t="s">
        <v>104</v>
      </c>
      <c r="D4" s="125"/>
      <c r="E4" s="125"/>
      <c r="F4" s="125"/>
      <c r="G4" s="125"/>
      <c r="H4" s="125"/>
      <c r="I4" s="125"/>
      <c r="J4" s="125"/>
      <c r="K4" s="125"/>
    </row>
    <row r="7" spans="2:11">
      <c r="B7" s="3" t="s">
        <v>6</v>
      </c>
      <c r="C7" s="4"/>
      <c r="D7" s="4"/>
      <c r="E7" s="4"/>
      <c r="F7" s="4"/>
      <c r="G7" s="4"/>
      <c r="H7" s="4"/>
      <c r="I7" s="4"/>
      <c r="J7" s="4"/>
      <c r="K7" s="4"/>
    </row>
    <row r="9" spans="2:11">
      <c r="B9" s="14" t="s">
        <v>14</v>
      </c>
      <c r="C9" s="14" t="s">
        <v>15</v>
      </c>
      <c r="D9" s="14" t="s">
        <v>18</v>
      </c>
      <c r="E9" s="10" t="s">
        <v>58</v>
      </c>
      <c r="F9" s="10" t="s">
        <v>2</v>
      </c>
      <c r="G9" s="10" t="s">
        <v>3</v>
      </c>
      <c r="H9" s="10" t="s">
        <v>4</v>
      </c>
      <c r="I9" s="10" t="s">
        <v>76</v>
      </c>
      <c r="J9" s="11" t="s">
        <v>5</v>
      </c>
    </row>
    <row r="10" spans="2:11">
      <c r="B10" s="50" t="s">
        <v>84</v>
      </c>
      <c r="C10" s="51" t="s">
        <v>112</v>
      </c>
      <c r="D10" s="6" t="s">
        <v>16</v>
      </c>
      <c r="E10" s="52">
        <v>1440741</v>
      </c>
      <c r="F10" s="52">
        <v>2603108</v>
      </c>
      <c r="G10" s="52">
        <v>2632856</v>
      </c>
      <c r="H10" s="52">
        <v>3044008</v>
      </c>
      <c r="I10" s="52">
        <v>3287240</v>
      </c>
      <c r="J10" s="45">
        <v>13007953</v>
      </c>
    </row>
    <row r="11" spans="2:11">
      <c r="B11" s="15"/>
      <c r="C11" s="7"/>
      <c r="D11" s="6" t="s">
        <v>16</v>
      </c>
      <c r="E11" s="44"/>
      <c r="F11" s="44"/>
      <c r="G11" s="44"/>
      <c r="H11" s="44"/>
      <c r="I11" s="44"/>
      <c r="J11" s="45">
        <v>0</v>
      </c>
    </row>
    <row r="12" spans="2:11">
      <c r="B12" s="15"/>
      <c r="C12" s="7"/>
      <c r="D12" s="6" t="s">
        <v>16</v>
      </c>
      <c r="E12" s="44"/>
      <c r="F12" s="44"/>
      <c r="G12" s="44"/>
      <c r="H12" s="44"/>
      <c r="I12" s="44"/>
      <c r="J12" s="45">
        <v>0</v>
      </c>
    </row>
    <row r="13" spans="2:11">
      <c r="B13" s="15"/>
      <c r="C13" s="7"/>
      <c r="D13" s="6" t="s">
        <v>16</v>
      </c>
      <c r="E13" s="44"/>
      <c r="F13" s="44"/>
      <c r="G13" s="44"/>
      <c r="H13" s="44"/>
      <c r="I13" s="44"/>
      <c r="J13" s="45">
        <v>0</v>
      </c>
    </row>
    <row r="14" spans="2:11">
      <c r="B14" s="13" t="s">
        <v>5</v>
      </c>
      <c r="C14" s="18"/>
      <c r="D14" s="12"/>
      <c r="E14" s="46">
        <v>1440741</v>
      </c>
      <c r="F14" s="46">
        <v>2603108</v>
      </c>
      <c r="G14" s="46">
        <v>2632856</v>
      </c>
      <c r="H14" s="46">
        <v>3044008</v>
      </c>
      <c r="I14" s="46">
        <v>3287240</v>
      </c>
      <c r="J14" s="46">
        <v>13007953</v>
      </c>
    </row>
    <row r="15" spans="2:11">
      <c r="B15" t="s">
        <v>8</v>
      </c>
    </row>
    <row r="17" spans="2:2">
      <c r="B17" t="s">
        <v>32</v>
      </c>
    </row>
    <row r="50" spans="2:11">
      <c r="B50" s="3" t="s">
        <v>36</v>
      </c>
      <c r="C50" s="4"/>
      <c r="D50" s="4"/>
      <c r="E50" s="4"/>
      <c r="F50" s="4"/>
      <c r="G50" s="4"/>
      <c r="H50" s="4"/>
      <c r="I50" s="4"/>
      <c r="J50" s="4"/>
      <c r="K50" s="4"/>
    </row>
    <row r="52" spans="2:11">
      <c r="B52" s="14" t="s">
        <v>25</v>
      </c>
      <c r="C52" s="25" t="s">
        <v>35</v>
      </c>
      <c r="D52" s="9"/>
      <c r="E52" s="10" t="s">
        <v>58</v>
      </c>
      <c r="F52" s="10" t="s">
        <v>2</v>
      </c>
      <c r="G52" s="10" t="s">
        <v>3</v>
      </c>
      <c r="H52" s="10" t="s">
        <v>4</v>
      </c>
      <c r="I52" s="10" t="s">
        <v>7</v>
      </c>
      <c r="J52" s="11" t="s">
        <v>5</v>
      </c>
    </row>
    <row r="53" spans="2:11">
      <c r="B53" s="19" t="s">
        <v>39</v>
      </c>
      <c r="C53" s="8" t="s">
        <v>60</v>
      </c>
      <c r="D53" s="15"/>
      <c r="E53" s="57">
        <v>20582.014285714286</v>
      </c>
      <c r="F53" s="57">
        <v>29580.772727272728</v>
      </c>
      <c r="G53" s="57">
        <v>29918.81818181818</v>
      </c>
      <c r="H53" s="57">
        <v>34591</v>
      </c>
      <c r="I53" s="57">
        <v>36552</v>
      </c>
      <c r="J53" s="58">
        <v>151224.60519480519</v>
      </c>
    </row>
    <row r="54" spans="2:11">
      <c r="B54" s="19"/>
      <c r="C54" s="8"/>
      <c r="D54" s="15"/>
      <c r="E54" s="57"/>
      <c r="F54" s="57"/>
      <c r="G54" s="57"/>
      <c r="H54" s="57"/>
      <c r="I54" s="57"/>
      <c r="J54" s="58">
        <v>0</v>
      </c>
    </row>
    <row r="55" spans="2:11">
      <c r="B55" s="20"/>
      <c r="C55" s="8"/>
      <c r="D55" s="15"/>
      <c r="E55" s="57"/>
      <c r="F55" s="57"/>
      <c r="G55" s="57"/>
      <c r="H55" s="57"/>
      <c r="I55" s="57"/>
      <c r="J55" s="58">
        <v>0</v>
      </c>
    </row>
    <row r="56" spans="2:11">
      <c r="B56" s="13" t="s">
        <v>37</v>
      </c>
      <c r="C56" s="18"/>
      <c r="D56" s="12"/>
      <c r="E56" s="59">
        <v>20582.014285714286</v>
      </c>
      <c r="F56" s="59">
        <v>29580.772727272728</v>
      </c>
      <c r="G56" s="59">
        <v>29918.81818181818</v>
      </c>
      <c r="H56" s="59">
        <v>34591</v>
      </c>
      <c r="I56" s="59">
        <v>36552</v>
      </c>
      <c r="J56" s="59">
        <v>151224.60519480519</v>
      </c>
    </row>
    <row r="57" spans="2:11">
      <c r="E57" s="1"/>
      <c r="F57" s="1"/>
      <c r="G57" s="1"/>
      <c r="H57" s="1"/>
      <c r="I57" s="1"/>
      <c r="J57" s="1"/>
    </row>
    <row r="58" spans="2:11">
      <c r="B58" s="14" t="s">
        <v>25</v>
      </c>
      <c r="C58" s="25" t="s">
        <v>35</v>
      </c>
      <c r="D58" s="9"/>
      <c r="E58" s="10" t="s">
        <v>58</v>
      </c>
      <c r="F58" s="10" t="s">
        <v>2</v>
      </c>
      <c r="G58" s="10" t="s">
        <v>3</v>
      </c>
      <c r="H58" s="10" t="s">
        <v>4</v>
      </c>
      <c r="I58" s="10" t="s">
        <v>76</v>
      </c>
      <c r="J58" s="11" t="s">
        <v>5</v>
      </c>
    </row>
    <row r="59" spans="2:11">
      <c r="B59" s="19" t="s">
        <v>95</v>
      </c>
      <c r="C59" s="8" t="s">
        <v>96</v>
      </c>
      <c r="D59" s="15"/>
      <c r="E59" s="57">
        <v>8698.029510599381</v>
      </c>
      <c r="F59" s="57">
        <v>12500.935552587596</v>
      </c>
      <c r="G59" s="57">
        <v>12643.794715871783</v>
      </c>
      <c r="H59" s="57">
        <v>14618.274704530531</v>
      </c>
      <c r="I59" s="57">
        <v>15447</v>
      </c>
      <c r="J59" s="58">
        <v>63908.03448358929</v>
      </c>
    </row>
    <row r="60" spans="2:11">
      <c r="B60" s="19"/>
      <c r="C60" s="8" t="s">
        <v>97</v>
      </c>
      <c r="D60" s="15"/>
      <c r="E60" s="57"/>
      <c r="F60" s="57"/>
      <c r="G60" s="57"/>
      <c r="H60" s="57"/>
      <c r="I60" s="57"/>
      <c r="J60" s="58">
        <v>0</v>
      </c>
    </row>
    <row r="61" spans="2:11">
      <c r="B61" s="20"/>
      <c r="C61" s="8"/>
      <c r="D61" s="15"/>
      <c r="E61" s="57"/>
      <c r="F61" s="57"/>
      <c r="G61" s="57"/>
      <c r="H61" s="57"/>
      <c r="I61" s="57"/>
      <c r="J61" s="58">
        <v>0</v>
      </c>
    </row>
    <row r="62" spans="2:11">
      <c r="B62" s="13" t="s">
        <v>94</v>
      </c>
      <c r="C62" s="18"/>
      <c r="D62" s="12"/>
      <c r="E62" s="59">
        <v>8698.029510599381</v>
      </c>
      <c r="F62" s="59">
        <v>12500.935552587596</v>
      </c>
      <c r="G62" s="59">
        <v>12643.794715871783</v>
      </c>
      <c r="H62" s="59">
        <v>14618.274704530531</v>
      </c>
      <c r="I62" s="59">
        <v>15447</v>
      </c>
      <c r="J62" s="59">
        <v>63908.03448358929</v>
      </c>
    </row>
    <row r="63" spans="2:11">
      <c r="E63" s="1"/>
      <c r="F63" s="1"/>
      <c r="G63" s="1"/>
      <c r="H63" s="1"/>
      <c r="I63" s="1"/>
      <c r="J63" s="1"/>
    </row>
    <row r="64" spans="2:11">
      <c r="B64" s="9" t="s">
        <v>27</v>
      </c>
      <c r="E64" s="1"/>
      <c r="F64" s="1"/>
      <c r="G64" s="1"/>
      <c r="H64" s="1"/>
      <c r="I64" s="1"/>
      <c r="J64" s="1"/>
    </row>
    <row r="65" spans="2:11">
      <c r="B65" s="60" t="s">
        <v>106</v>
      </c>
      <c r="C65" s="23"/>
      <c r="D65" s="23"/>
      <c r="E65" s="23"/>
      <c r="F65" s="23"/>
      <c r="G65" s="23"/>
      <c r="H65" s="23"/>
      <c r="I65" s="23"/>
      <c r="J65" s="23"/>
      <c r="K65" s="23"/>
    </row>
    <row r="66" spans="2:11">
      <c r="B66" s="24" t="s">
        <v>105</v>
      </c>
      <c r="C66" s="24"/>
      <c r="D66" s="24"/>
      <c r="E66" s="24"/>
      <c r="F66" s="24"/>
      <c r="G66" s="24"/>
      <c r="H66" s="24"/>
      <c r="I66" s="24"/>
      <c r="J66" s="24"/>
      <c r="K66" s="24"/>
    </row>
    <row r="67" spans="2:11">
      <c r="E67" s="1"/>
      <c r="F67" s="1"/>
      <c r="G67" s="1"/>
      <c r="H67" s="1"/>
      <c r="I67" s="1"/>
      <c r="J67" s="1"/>
    </row>
    <row r="68" spans="2:11">
      <c r="E68" s="1"/>
      <c r="F68" s="1"/>
      <c r="G68" s="1"/>
      <c r="H68" s="1"/>
      <c r="I68" s="1"/>
      <c r="J68" s="1"/>
    </row>
    <row r="69" spans="2:11">
      <c r="B69" s="3" t="s">
        <v>9</v>
      </c>
      <c r="C69" s="4"/>
      <c r="D69" s="4"/>
      <c r="E69" s="4"/>
      <c r="F69" s="4"/>
      <c r="G69" s="4"/>
      <c r="H69" s="4"/>
      <c r="I69" s="4"/>
      <c r="J69" s="4"/>
      <c r="K69" s="4"/>
    </row>
    <row r="71" spans="2:11">
      <c r="B71" s="28" t="s">
        <v>38</v>
      </c>
      <c r="C71" s="27"/>
      <c r="D71" s="27"/>
      <c r="E71" s="27"/>
      <c r="F71" s="27"/>
      <c r="G71" s="27"/>
      <c r="H71" s="27"/>
      <c r="I71" s="27"/>
      <c r="J71" s="27"/>
      <c r="K71" s="27"/>
    </row>
    <row r="72" spans="2:11">
      <c r="B72" s="56" t="s">
        <v>86</v>
      </c>
      <c r="C72" s="24"/>
      <c r="D72" s="24"/>
      <c r="E72" s="24"/>
      <c r="F72" s="24"/>
      <c r="G72" s="24"/>
      <c r="H72" s="24"/>
      <c r="I72" s="24"/>
      <c r="J72" s="24"/>
      <c r="K72" s="24"/>
    </row>
    <row r="73" spans="2:11">
      <c r="B73" s="56" t="s">
        <v>85</v>
      </c>
      <c r="C73" s="24"/>
      <c r="D73" s="24"/>
      <c r="E73" s="24"/>
      <c r="F73" s="24"/>
      <c r="G73" s="24"/>
      <c r="H73" s="24"/>
      <c r="I73" s="24"/>
      <c r="J73" s="24"/>
      <c r="K73" s="24"/>
    </row>
    <row r="74" spans="2:11">
      <c r="B74" s="56" t="s">
        <v>87</v>
      </c>
      <c r="C74" s="24"/>
      <c r="D74" s="24"/>
      <c r="E74" s="24"/>
      <c r="F74" s="24"/>
      <c r="G74" s="24"/>
      <c r="H74" s="24"/>
      <c r="I74" s="24"/>
      <c r="J74" s="24"/>
      <c r="K74" s="24"/>
    </row>
    <row r="75" spans="2:11">
      <c r="B75" s="24"/>
      <c r="C75" s="24"/>
      <c r="D75" s="24"/>
      <c r="E75" s="24"/>
      <c r="F75" s="24"/>
      <c r="G75" s="24"/>
      <c r="H75" s="24"/>
      <c r="I75" s="24"/>
      <c r="J75" s="24"/>
      <c r="K75" s="24"/>
    </row>
    <row r="76" spans="2:11">
      <c r="B76" s="24"/>
      <c r="C76" s="24"/>
      <c r="D76" s="24"/>
      <c r="E76" s="24"/>
      <c r="F76" s="24"/>
      <c r="G76" s="24"/>
      <c r="H76" s="24"/>
      <c r="I76" s="24"/>
      <c r="J76" s="24"/>
      <c r="K76" s="24"/>
    </row>
    <row r="77" spans="2:11">
      <c r="B77" s="24"/>
      <c r="C77" s="24"/>
      <c r="D77" s="24"/>
      <c r="E77" s="24"/>
      <c r="F77" s="24"/>
      <c r="G77" s="24"/>
      <c r="H77" s="24"/>
      <c r="I77" s="24"/>
      <c r="J77" s="24"/>
      <c r="K77" s="24"/>
    </row>
    <row r="78" spans="2:11">
      <c r="B78" s="24"/>
      <c r="C78" s="24"/>
      <c r="D78" s="24"/>
      <c r="E78" s="24"/>
      <c r="F78" s="24"/>
      <c r="G78" s="24"/>
      <c r="H78" s="24"/>
      <c r="I78" s="24"/>
      <c r="J78" s="24"/>
      <c r="K78" s="24"/>
    </row>
    <row r="79" spans="2:11">
      <c r="B79" s="24"/>
      <c r="C79" s="24"/>
      <c r="D79" s="24"/>
      <c r="E79" s="24"/>
      <c r="F79" s="24"/>
      <c r="G79" s="24"/>
      <c r="H79" s="24"/>
      <c r="I79" s="24"/>
      <c r="J79" s="24"/>
      <c r="K79" s="24"/>
    </row>
    <row r="80" spans="2:11">
      <c r="B80" s="24"/>
      <c r="C80" s="24"/>
      <c r="D80" s="24"/>
      <c r="E80" s="24"/>
      <c r="F80" s="24"/>
      <c r="G80" s="24"/>
      <c r="H80" s="24"/>
      <c r="I80" s="24"/>
      <c r="J80" s="24"/>
      <c r="K80" s="24"/>
    </row>
    <row r="81" spans="2:14">
      <c r="B81" s="24"/>
      <c r="C81" s="24"/>
      <c r="D81" s="24"/>
      <c r="E81" s="24"/>
      <c r="F81" s="24"/>
      <c r="G81" s="24"/>
      <c r="H81" s="24"/>
      <c r="I81" s="24"/>
      <c r="J81" s="24"/>
      <c r="K81" s="24"/>
    </row>
    <row r="82" spans="2:14">
      <c r="B82" s="24"/>
      <c r="C82" s="24"/>
      <c r="D82" s="24"/>
      <c r="E82" s="24"/>
      <c r="F82" s="24"/>
      <c r="G82" s="24"/>
      <c r="H82" s="24"/>
      <c r="I82" s="24"/>
      <c r="J82" s="24"/>
      <c r="K82" s="24"/>
    </row>
    <row r="83" spans="2:14">
      <c r="B83" s="24"/>
      <c r="C83" s="24"/>
      <c r="D83" s="24"/>
      <c r="E83" s="24"/>
      <c r="F83" s="24"/>
      <c r="G83" s="24"/>
      <c r="H83" s="24"/>
      <c r="I83" s="24"/>
      <c r="J83" s="24"/>
      <c r="K83" s="24"/>
    </row>
    <row r="86" spans="2:14">
      <c r="B86" s="28" t="s">
        <v>45</v>
      </c>
      <c r="C86" s="27"/>
      <c r="D86" s="27"/>
      <c r="E86" s="27"/>
      <c r="F86" s="27"/>
      <c r="G86" s="27"/>
      <c r="H86" s="27"/>
      <c r="I86" s="27"/>
      <c r="J86" s="27"/>
      <c r="K86" s="29"/>
    </row>
    <row r="87" spans="2:14">
      <c r="B87" s="30" t="s">
        <v>14</v>
      </c>
      <c r="C87" s="31" t="s">
        <v>15</v>
      </c>
      <c r="D87" s="31" t="s">
        <v>18</v>
      </c>
      <c r="E87" s="32" t="s">
        <v>58</v>
      </c>
      <c r="F87" s="32" t="s">
        <v>2</v>
      </c>
      <c r="G87" s="32" t="s">
        <v>3</v>
      </c>
      <c r="H87" s="32" t="s">
        <v>4</v>
      </c>
      <c r="I87" s="32" t="s">
        <v>76</v>
      </c>
      <c r="J87" s="33" t="s">
        <v>5</v>
      </c>
      <c r="K87" s="74">
        <v>0</v>
      </c>
      <c r="M87" t="s">
        <v>113</v>
      </c>
      <c r="N87" s="77">
        <v>0</v>
      </c>
    </row>
    <row r="88" spans="2:14">
      <c r="B88" s="50" t="s">
        <v>61</v>
      </c>
      <c r="C88" s="50" t="s">
        <v>62</v>
      </c>
      <c r="D88" s="6" t="s">
        <v>17</v>
      </c>
      <c r="E88" s="52">
        <v>0</v>
      </c>
      <c r="F88" s="52">
        <v>0</v>
      </c>
      <c r="G88" s="52">
        <v>0</v>
      </c>
      <c r="H88" s="52">
        <v>0</v>
      </c>
      <c r="I88" s="52">
        <v>0</v>
      </c>
      <c r="J88" s="45">
        <v>0</v>
      </c>
    </row>
    <row r="89" spans="2:14">
      <c r="B89" s="50" t="s">
        <v>63</v>
      </c>
      <c r="C89" s="50" t="s">
        <v>64</v>
      </c>
      <c r="D89" s="6" t="s">
        <v>17</v>
      </c>
      <c r="E89" s="52">
        <v>0</v>
      </c>
      <c r="F89" s="52">
        <v>0</v>
      </c>
      <c r="G89" s="52">
        <v>0</v>
      </c>
      <c r="H89" s="52">
        <v>0</v>
      </c>
      <c r="I89" s="52">
        <v>0</v>
      </c>
      <c r="J89" s="45">
        <v>0</v>
      </c>
    </row>
    <row r="90" spans="2:14">
      <c r="B90" s="50" t="s">
        <v>65</v>
      </c>
      <c r="C90" s="50" t="s">
        <v>66</v>
      </c>
      <c r="D90" s="6" t="s">
        <v>17</v>
      </c>
      <c r="E90" s="52">
        <v>0</v>
      </c>
      <c r="F90" s="52">
        <v>0</v>
      </c>
      <c r="G90" s="52">
        <v>0</v>
      </c>
      <c r="H90" s="52">
        <v>0</v>
      </c>
      <c r="I90" s="52">
        <v>0</v>
      </c>
      <c r="J90" s="45">
        <v>0</v>
      </c>
    </row>
    <row r="91" spans="2:14">
      <c r="B91" s="50" t="s">
        <v>67</v>
      </c>
      <c r="C91" s="50" t="s">
        <v>68</v>
      </c>
      <c r="D91" s="6" t="s">
        <v>17</v>
      </c>
      <c r="E91" s="52">
        <v>0</v>
      </c>
      <c r="F91" s="52">
        <v>0</v>
      </c>
      <c r="G91" s="52">
        <v>0</v>
      </c>
      <c r="H91" s="52">
        <v>0</v>
      </c>
      <c r="I91" s="52">
        <v>0</v>
      </c>
      <c r="J91" s="45">
        <v>0</v>
      </c>
    </row>
    <row r="92" spans="2:14">
      <c r="B92" s="76" t="s">
        <v>69</v>
      </c>
      <c r="C92" s="76" t="s">
        <v>70</v>
      </c>
      <c r="D92" s="6" t="s">
        <v>17</v>
      </c>
      <c r="E92" s="52">
        <v>52612.310432726685</v>
      </c>
      <c r="F92" s="52">
        <v>53196.390830538301</v>
      </c>
      <c r="G92" s="52">
        <v>81743.528893440394</v>
      </c>
      <c r="H92" s="52">
        <v>58308.946940671914</v>
      </c>
      <c r="I92" s="52">
        <v>31067.873239401768</v>
      </c>
      <c r="J92" s="45">
        <v>276929.05033677904</v>
      </c>
      <c r="K92" s="74">
        <v>504651.25778191572</v>
      </c>
      <c r="M92" t="s">
        <v>114</v>
      </c>
      <c r="N92" s="77">
        <v>0.25867704157472549</v>
      </c>
    </row>
    <row r="93" spans="2:14">
      <c r="B93" s="50" t="s">
        <v>71</v>
      </c>
      <c r="C93" s="50" t="s">
        <v>72</v>
      </c>
      <c r="D93" s="6" t="s">
        <v>17</v>
      </c>
      <c r="E93" s="52">
        <v>130851.73135657785</v>
      </c>
      <c r="F93" s="52">
        <v>204082.26058013469</v>
      </c>
      <c r="G93" s="52">
        <v>197110.14213595082</v>
      </c>
      <c r="H93" s="52">
        <v>222102.31879285094</v>
      </c>
      <c r="I93" s="52">
        <v>317477.54805742746</v>
      </c>
      <c r="J93" s="45">
        <v>1071624.0009229418</v>
      </c>
    </row>
    <row r="94" spans="2:14">
      <c r="B94" s="50" t="s">
        <v>73</v>
      </c>
      <c r="C94" s="50" t="s">
        <v>74</v>
      </c>
      <c r="D94" s="6" t="s">
        <v>17</v>
      </c>
      <c r="E94" s="52">
        <v>0</v>
      </c>
      <c r="F94" s="52">
        <v>0</v>
      </c>
      <c r="G94" s="52">
        <v>0</v>
      </c>
      <c r="H94" s="52">
        <v>0</v>
      </c>
      <c r="I94" s="52">
        <v>187173.70972448823</v>
      </c>
      <c r="J94" s="45">
        <v>187173.70972448823</v>
      </c>
      <c r="K94" s="74">
        <v>86744.363977266694</v>
      </c>
      <c r="M94" t="s">
        <v>115</v>
      </c>
      <c r="N94" s="77">
        <v>4.4463924543743871E-2</v>
      </c>
    </row>
    <row r="95" spans="2:14">
      <c r="B95" s="50" t="s">
        <v>75</v>
      </c>
      <c r="C95" s="50" t="s">
        <v>81</v>
      </c>
      <c r="D95" s="6" t="s">
        <v>17</v>
      </c>
      <c r="E95" s="52">
        <v>51339.453890652643</v>
      </c>
      <c r="F95" s="52">
        <v>44004.128310976143</v>
      </c>
      <c r="G95" s="52">
        <v>44405.979813027807</v>
      </c>
      <c r="H95" s="52">
        <v>48483.453988154259</v>
      </c>
      <c r="I95" s="52">
        <v>24303.522941361003</v>
      </c>
      <c r="J95" s="45">
        <v>212536.53894417186</v>
      </c>
    </row>
    <row r="96" spans="2:14" s="61" customFormat="1">
      <c r="B96" s="50" t="s">
        <v>88</v>
      </c>
      <c r="C96" s="50" t="s">
        <v>93</v>
      </c>
      <c r="D96" s="6" t="s">
        <v>17</v>
      </c>
      <c r="E96" s="52">
        <v>72121.088737235172</v>
      </c>
      <c r="F96" s="52">
        <v>67726.369807770068</v>
      </c>
      <c r="G96" s="52">
        <v>50074.224199484401</v>
      </c>
      <c r="H96" s="52">
        <v>49352.038518148751</v>
      </c>
      <c r="I96" s="52">
        <v>62440.841035905687</v>
      </c>
      <c r="J96" s="45">
        <v>301714.5622985441</v>
      </c>
      <c r="K96" s="74">
        <v>1360.2655917712402</v>
      </c>
      <c r="L96"/>
      <c r="M96" t="s">
        <v>116</v>
      </c>
      <c r="N96" s="77">
        <v>6.9725275347938911E-4</v>
      </c>
    </row>
    <row r="97" spans="2:14">
      <c r="B97" s="50" t="s">
        <v>99</v>
      </c>
      <c r="C97" s="50" t="s">
        <v>107</v>
      </c>
      <c r="D97" s="6" t="s">
        <v>17</v>
      </c>
      <c r="E97" s="52">
        <v>200.99020659251008</v>
      </c>
      <c r="F97" s="52">
        <v>374.36812953791235</v>
      </c>
      <c r="G97" s="52">
        <v>448.64343972255489</v>
      </c>
      <c r="H97" s="52">
        <v>473.52842880648643</v>
      </c>
      <c r="I97" s="52">
        <v>448.529640917667</v>
      </c>
      <c r="J97" s="45">
        <v>1946.0598455771308</v>
      </c>
    </row>
    <row r="98" spans="2:14">
      <c r="B98" s="50" t="s">
        <v>100</v>
      </c>
      <c r="C98" s="50" t="s">
        <v>108</v>
      </c>
      <c r="D98" s="6" t="s">
        <v>17</v>
      </c>
      <c r="E98" s="52">
        <v>53.686337019124053</v>
      </c>
      <c r="F98" s="52">
        <v>79.010273004238798</v>
      </c>
      <c r="G98" s="52">
        <v>113.97010136506749</v>
      </c>
      <c r="H98" s="52">
        <v>91.639665509930836</v>
      </c>
      <c r="I98" s="52">
        <v>131.81463667173927</v>
      </c>
      <c r="J98" s="45">
        <v>470.12101357010039</v>
      </c>
    </row>
    <row r="99" spans="2:14">
      <c r="B99" s="50" t="s">
        <v>101</v>
      </c>
      <c r="C99" s="50" t="s">
        <v>109</v>
      </c>
      <c r="D99" s="6" t="s">
        <v>17</v>
      </c>
      <c r="E99" s="52">
        <v>155.78894444021685</v>
      </c>
      <c r="F99" s="52">
        <v>150.95257772324439</v>
      </c>
      <c r="G99" s="52">
        <v>518.53112988537669</v>
      </c>
      <c r="H99" s="52">
        <v>466.10194877139412</v>
      </c>
      <c r="I99" s="52">
        <v>422.58265090956263</v>
      </c>
      <c r="J99" s="45">
        <v>1713.9572517297947</v>
      </c>
    </row>
    <row r="100" spans="2:14">
      <c r="B100" s="50" t="s">
        <v>102</v>
      </c>
      <c r="C100" s="50" t="s">
        <v>110</v>
      </c>
      <c r="D100" s="6" t="s">
        <v>17</v>
      </c>
      <c r="E100" s="52">
        <v>104.24711350681899</v>
      </c>
      <c r="F100" s="52">
        <v>150.77803013695913</v>
      </c>
      <c r="G100" s="52">
        <v>123.15854576517548</v>
      </c>
      <c r="H100" s="52">
        <v>287.87040532105067</v>
      </c>
      <c r="I100" s="52">
        <v>357.33866327227133</v>
      </c>
      <c r="J100" s="45">
        <v>1023.3927580022755</v>
      </c>
      <c r="K100" s="74">
        <v>361.92773797476764</v>
      </c>
      <c r="M100" t="s">
        <v>117</v>
      </c>
      <c r="N100" s="77">
        <v>1.8551899966452498E-4</v>
      </c>
    </row>
    <row r="101" spans="2:14">
      <c r="B101" s="50" t="s">
        <v>103</v>
      </c>
      <c r="C101" s="50" t="s">
        <v>111</v>
      </c>
      <c r="D101" s="6" t="s">
        <v>17</v>
      </c>
      <c r="E101" s="52">
        <v>338.67813080299538</v>
      </c>
      <c r="F101" s="52">
        <v>310.08154338158295</v>
      </c>
      <c r="G101" s="52">
        <v>448.37252254349863</v>
      </c>
      <c r="H101" s="52">
        <v>432.21703602555141</v>
      </c>
      <c r="I101" s="52">
        <v>361.92773797476764</v>
      </c>
      <c r="J101" s="45">
        <v>1891.276970728396</v>
      </c>
    </row>
    <row r="102" spans="2:14">
      <c r="B102" s="34" t="s">
        <v>5</v>
      </c>
      <c r="C102" s="36"/>
      <c r="D102" s="35"/>
      <c r="E102" s="53">
        <v>307777.97514955397</v>
      </c>
      <c r="F102" s="53">
        <v>370074.3400832031</v>
      </c>
      <c r="G102" s="53">
        <v>374986.55078118498</v>
      </c>
      <c r="H102" s="53">
        <v>379998.11572426022</v>
      </c>
      <c r="I102" s="53">
        <v>624185.68832833006</v>
      </c>
      <c r="J102" s="54">
        <v>2057022.6700665331</v>
      </c>
    </row>
    <row r="106" spans="2:14">
      <c r="B106" s="28" t="s">
        <v>42</v>
      </c>
      <c r="C106" s="27"/>
      <c r="D106" s="27"/>
      <c r="E106" s="27"/>
      <c r="F106" s="27"/>
      <c r="G106" s="27"/>
      <c r="H106" s="27"/>
      <c r="I106" s="27"/>
      <c r="J106" s="27"/>
    </row>
    <row r="108" spans="2:14">
      <c r="B108" t="s">
        <v>43</v>
      </c>
    </row>
    <row r="110" spans="2:14">
      <c r="B110" s="30" t="s">
        <v>44</v>
      </c>
      <c r="C110" s="37" t="s">
        <v>56</v>
      </c>
      <c r="D110" s="30"/>
      <c r="E110" s="32" t="s">
        <v>58</v>
      </c>
      <c r="F110" s="32" t="s">
        <v>2</v>
      </c>
      <c r="G110" s="32" t="s">
        <v>3</v>
      </c>
      <c r="H110" s="32" t="s">
        <v>4</v>
      </c>
      <c r="I110" s="32" t="s">
        <v>76</v>
      </c>
      <c r="J110" s="33" t="s">
        <v>5</v>
      </c>
    </row>
    <row r="111" spans="2:14">
      <c r="B111" s="64" t="s">
        <v>90</v>
      </c>
      <c r="C111" s="65" t="s">
        <v>89</v>
      </c>
      <c r="D111" s="64"/>
      <c r="E111" s="66">
        <v>231857.00996054389</v>
      </c>
      <c r="F111" s="66">
        <v>270107.96856645105</v>
      </c>
      <c r="G111" s="66">
        <v>310168.07757426501</v>
      </c>
      <c r="H111" s="66">
        <v>395142.02407943021</v>
      </c>
      <c r="I111" s="66"/>
      <c r="J111" s="45">
        <v>1207275.0801806902</v>
      </c>
    </row>
    <row r="112" spans="2:14">
      <c r="B112" s="64" t="s">
        <v>91</v>
      </c>
      <c r="C112" s="65" t="s">
        <v>98</v>
      </c>
      <c r="D112" s="64"/>
      <c r="E112" s="66">
        <v>636121.12954815326</v>
      </c>
      <c r="F112" s="66">
        <v>740603.00237365672</v>
      </c>
      <c r="G112" s="66">
        <v>849911.39313446777</v>
      </c>
      <c r="H112" s="66">
        <v>1082753.9403725748</v>
      </c>
      <c r="I112" s="66">
        <v>1326707.4203518783</v>
      </c>
      <c r="J112" s="45">
        <v>4636096.8857807312</v>
      </c>
      <c r="K112" s="74">
        <v>1326707.4203518783</v>
      </c>
      <c r="M112" t="s">
        <v>118</v>
      </c>
      <c r="N112" s="77">
        <v>0.68005131313903944</v>
      </c>
    </row>
    <row r="113" spans="2:11">
      <c r="B113" s="15"/>
      <c r="C113" s="8"/>
      <c r="D113" s="15"/>
      <c r="E113" s="55"/>
      <c r="F113" s="55"/>
      <c r="G113" s="55"/>
      <c r="H113" s="55"/>
      <c r="I113" s="55"/>
      <c r="J113" s="45">
        <v>0</v>
      </c>
    </row>
    <row r="114" spans="2:11">
      <c r="B114" s="15"/>
      <c r="C114" s="8"/>
      <c r="D114" s="15"/>
      <c r="E114" s="55"/>
      <c r="F114" s="55"/>
      <c r="G114" s="55"/>
      <c r="H114" s="55"/>
      <c r="I114" s="55"/>
      <c r="J114" s="45">
        <v>0</v>
      </c>
    </row>
    <row r="115" spans="2:11">
      <c r="B115" s="15"/>
      <c r="C115" s="8"/>
      <c r="D115" s="15"/>
      <c r="E115" s="55"/>
      <c r="F115" s="55"/>
      <c r="G115" s="55"/>
      <c r="H115" s="55"/>
      <c r="I115" s="55"/>
      <c r="J115" s="45">
        <v>0</v>
      </c>
    </row>
    <row r="116" spans="2:11">
      <c r="B116" s="15"/>
      <c r="C116" s="8"/>
      <c r="D116" s="15"/>
      <c r="E116" s="55"/>
      <c r="F116" s="55"/>
      <c r="G116" s="55"/>
      <c r="H116" s="55"/>
      <c r="I116" s="55"/>
      <c r="J116" s="45">
        <v>0</v>
      </c>
    </row>
    <row r="117" spans="2:11">
      <c r="B117" s="15"/>
      <c r="C117" s="8"/>
      <c r="D117" s="15"/>
      <c r="E117" s="55"/>
      <c r="F117" s="55"/>
      <c r="G117" s="55"/>
      <c r="H117" s="55"/>
      <c r="I117" s="55"/>
      <c r="J117" s="45">
        <v>0</v>
      </c>
    </row>
    <row r="118" spans="2:11">
      <c r="B118" s="34" t="s">
        <v>5</v>
      </c>
      <c r="C118" s="36"/>
      <c r="D118" s="35"/>
      <c r="E118" s="53">
        <v>867978.1395086972</v>
      </c>
      <c r="F118" s="53">
        <v>1010710.9709401077</v>
      </c>
      <c r="G118" s="53">
        <v>1160079.4707087327</v>
      </c>
      <c r="H118" s="53">
        <v>1477895.964452005</v>
      </c>
      <c r="I118" s="53">
        <v>1326707.4203518783</v>
      </c>
      <c r="J118" s="53">
        <v>5843371.9659614209</v>
      </c>
    </row>
    <row r="119" spans="2:11">
      <c r="B119" t="s">
        <v>13</v>
      </c>
    </row>
    <row r="122" spans="2:11">
      <c r="B122" s="86"/>
      <c r="C122" s="86"/>
      <c r="D122" s="86"/>
      <c r="E122" s="86"/>
      <c r="F122" s="86"/>
      <c r="G122" s="86"/>
      <c r="H122" s="86"/>
      <c r="I122" s="86"/>
      <c r="J122" s="86"/>
      <c r="K122" s="86"/>
    </row>
    <row r="123" spans="2:11" s="26" customFormat="1">
      <c r="B123" s="86"/>
      <c r="C123" s="86"/>
      <c r="D123" s="86"/>
      <c r="E123" s="86"/>
      <c r="F123" s="86"/>
      <c r="G123" s="86"/>
      <c r="H123" s="86"/>
      <c r="I123" s="86"/>
      <c r="J123" s="86"/>
      <c r="K123" s="86"/>
    </row>
    <row r="124" spans="2:11" s="26" customFormat="1">
      <c r="B124" s="86"/>
      <c r="C124" s="86"/>
      <c r="D124" s="86"/>
      <c r="E124" s="86"/>
      <c r="F124" s="86"/>
      <c r="G124" s="86"/>
      <c r="H124" s="86"/>
      <c r="I124" s="86"/>
      <c r="J124" s="86"/>
      <c r="K124" s="86"/>
    </row>
    <row r="125" spans="2:11" s="26" customFormat="1">
      <c r="B125" s="86"/>
      <c r="C125" s="86"/>
      <c r="D125" s="86"/>
      <c r="E125" s="86"/>
      <c r="F125" s="86"/>
      <c r="G125" s="86"/>
      <c r="H125" s="86"/>
      <c r="I125" s="86"/>
      <c r="J125" s="86"/>
      <c r="K125" s="86"/>
    </row>
    <row r="126" spans="2:11">
      <c r="B126" s="86"/>
      <c r="C126" s="86"/>
      <c r="D126" s="86"/>
      <c r="E126" s="86"/>
      <c r="F126" s="86"/>
      <c r="G126" s="86"/>
      <c r="H126" s="86"/>
      <c r="I126" s="86"/>
      <c r="J126" s="86"/>
      <c r="K126" s="86"/>
    </row>
    <row r="127" spans="2:11">
      <c r="B127" s="86"/>
      <c r="C127" s="86"/>
      <c r="D127" s="86"/>
      <c r="E127" s="86"/>
      <c r="F127" s="86"/>
      <c r="G127" s="86"/>
      <c r="H127" s="86"/>
      <c r="I127" s="86"/>
      <c r="J127" s="86"/>
      <c r="K127" s="86"/>
    </row>
    <row r="128" spans="2:11">
      <c r="B128" s="86"/>
      <c r="C128" s="86"/>
      <c r="D128" s="86"/>
      <c r="E128" s="86"/>
      <c r="F128" s="86"/>
      <c r="G128" s="86"/>
      <c r="H128" s="86"/>
      <c r="I128" s="86"/>
      <c r="J128" s="86"/>
      <c r="K128" s="86"/>
    </row>
    <row r="129" spans="2:11">
      <c r="B129" s="86"/>
      <c r="C129" s="86"/>
      <c r="D129" s="86"/>
      <c r="E129" s="86"/>
      <c r="F129" s="86"/>
      <c r="G129" s="86"/>
      <c r="H129" s="86"/>
      <c r="I129" s="86"/>
      <c r="J129" s="86"/>
      <c r="K129" s="86"/>
    </row>
    <row r="130" spans="2:11">
      <c r="B130" s="86"/>
      <c r="C130" s="86"/>
      <c r="D130" s="86"/>
      <c r="E130" s="86"/>
      <c r="F130" s="86"/>
      <c r="G130" s="86"/>
      <c r="H130" s="86"/>
      <c r="I130" s="86"/>
      <c r="J130" s="86"/>
      <c r="K130" s="86"/>
    </row>
    <row r="131" spans="2:11">
      <c r="B131" s="86"/>
      <c r="C131" s="86"/>
      <c r="D131" s="86"/>
      <c r="E131" s="86"/>
      <c r="F131" s="86"/>
      <c r="G131" s="86"/>
      <c r="H131" s="86"/>
      <c r="I131" s="86"/>
      <c r="J131" s="86"/>
      <c r="K131" s="86"/>
    </row>
    <row r="132" spans="2:11">
      <c r="B132" s="86"/>
      <c r="C132" s="86"/>
      <c r="D132" s="86"/>
      <c r="E132" s="86"/>
      <c r="F132" s="86"/>
      <c r="G132" s="86"/>
      <c r="H132" s="86"/>
      <c r="I132" s="86"/>
      <c r="J132" s="86"/>
      <c r="K132" s="86"/>
    </row>
    <row r="133" spans="2:11">
      <c r="B133" s="86"/>
      <c r="C133" s="86"/>
      <c r="D133" s="86"/>
      <c r="E133" s="86"/>
      <c r="F133" s="86"/>
      <c r="G133" s="86"/>
      <c r="H133" s="86"/>
      <c r="I133" s="86"/>
      <c r="J133" s="86"/>
      <c r="K133" s="86"/>
    </row>
    <row r="134" spans="2:11">
      <c r="B134" s="86"/>
      <c r="C134" s="86"/>
      <c r="D134" s="86"/>
      <c r="E134" s="86"/>
      <c r="F134" s="86"/>
      <c r="G134" s="86"/>
      <c r="H134" s="86"/>
      <c r="I134" s="86"/>
      <c r="J134" s="86"/>
      <c r="K134" s="86"/>
    </row>
    <row r="135" spans="2:11">
      <c r="B135" s="86"/>
      <c r="C135" s="86"/>
      <c r="D135" s="86"/>
      <c r="E135" s="86"/>
      <c r="F135" s="86"/>
      <c r="G135" s="86"/>
      <c r="H135" s="86"/>
      <c r="I135" s="86"/>
      <c r="J135" s="86"/>
      <c r="K135" s="86"/>
    </row>
    <row r="136" spans="2:11">
      <c r="B136" s="86"/>
      <c r="C136" s="86"/>
      <c r="D136" s="86"/>
      <c r="E136" s="86"/>
      <c r="F136" s="86"/>
      <c r="G136" s="86"/>
      <c r="H136" s="86"/>
      <c r="I136" s="86"/>
      <c r="J136" s="86"/>
      <c r="K136" s="86"/>
    </row>
    <row r="137" spans="2:11">
      <c r="B137" s="86"/>
      <c r="C137" s="86"/>
      <c r="D137" s="86"/>
      <c r="E137" s="86"/>
      <c r="F137" s="86"/>
      <c r="G137" s="86"/>
      <c r="H137" s="86"/>
      <c r="I137" s="86"/>
      <c r="J137" s="86"/>
      <c r="K137" s="86"/>
    </row>
    <row r="138" spans="2:11">
      <c r="B138" s="86"/>
      <c r="C138" s="86"/>
      <c r="D138" s="86"/>
      <c r="E138" s="86"/>
      <c r="F138" s="86"/>
      <c r="G138" s="86"/>
      <c r="H138" s="86"/>
      <c r="I138" s="86"/>
      <c r="J138" s="86"/>
      <c r="K138" s="86"/>
    </row>
    <row r="139" spans="2:11">
      <c r="B139" s="86"/>
      <c r="C139" s="86"/>
      <c r="D139" s="86"/>
      <c r="E139" s="86"/>
      <c r="F139" s="86"/>
      <c r="G139" s="86"/>
      <c r="H139" s="86"/>
      <c r="I139" s="86"/>
      <c r="J139" s="86"/>
      <c r="K139" s="86"/>
    </row>
    <row r="140" spans="2:11">
      <c r="B140" s="86"/>
      <c r="C140" s="86"/>
      <c r="D140" s="86"/>
      <c r="E140" s="86"/>
      <c r="F140" s="86"/>
      <c r="G140" s="86"/>
      <c r="H140" s="86"/>
      <c r="I140" s="86"/>
      <c r="J140" s="86"/>
      <c r="K140" s="86"/>
    </row>
    <row r="141" spans="2:11">
      <c r="B141" s="86"/>
      <c r="C141" s="86"/>
      <c r="D141" s="86"/>
      <c r="E141" s="86"/>
      <c r="F141" s="86"/>
      <c r="G141" s="86"/>
      <c r="H141" s="86"/>
      <c r="I141" s="86"/>
      <c r="J141" s="86"/>
      <c r="K141" s="86"/>
    </row>
    <row r="142" spans="2:11">
      <c r="B142" s="86"/>
      <c r="C142" s="86"/>
      <c r="D142" s="86"/>
      <c r="E142" s="86"/>
      <c r="F142" s="86"/>
      <c r="G142" s="86"/>
      <c r="H142" s="86"/>
      <c r="I142" s="86"/>
      <c r="J142" s="86"/>
      <c r="K142" s="86"/>
    </row>
    <row r="143" spans="2:11">
      <c r="B143" s="86"/>
      <c r="C143" s="86"/>
      <c r="D143" s="86"/>
      <c r="E143" s="86"/>
      <c r="F143" s="86"/>
      <c r="G143" s="86"/>
      <c r="H143" s="86"/>
      <c r="I143" s="86"/>
      <c r="J143" s="86"/>
      <c r="K143" s="86"/>
    </row>
    <row r="144" spans="2:11">
      <c r="B144" s="86"/>
      <c r="C144" s="86"/>
      <c r="D144" s="86"/>
      <c r="E144" s="86"/>
      <c r="F144" s="86"/>
      <c r="G144" s="86"/>
      <c r="H144" s="86"/>
      <c r="I144" s="86"/>
      <c r="J144" s="86"/>
      <c r="K144" s="86"/>
    </row>
    <row r="145" spans="2:11">
      <c r="B145" s="86"/>
      <c r="C145" s="86"/>
      <c r="D145" s="86"/>
      <c r="E145" s="86"/>
      <c r="F145" s="86"/>
      <c r="G145" s="86"/>
      <c r="H145" s="86"/>
      <c r="I145" s="86"/>
      <c r="J145" s="86"/>
      <c r="K145" s="86"/>
    </row>
    <row r="146" spans="2:11">
      <c r="B146" s="86"/>
      <c r="C146" s="86"/>
      <c r="D146" s="86"/>
      <c r="E146" s="86"/>
      <c r="F146" s="86"/>
      <c r="G146" s="86"/>
      <c r="H146" s="86"/>
      <c r="I146" s="86"/>
      <c r="J146" s="86"/>
      <c r="K146" s="86"/>
    </row>
    <row r="147" spans="2:11">
      <c r="B147" s="86"/>
      <c r="C147" s="86"/>
      <c r="D147" s="86"/>
      <c r="E147" s="86"/>
      <c r="F147" s="86"/>
      <c r="G147" s="86"/>
      <c r="H147" s="86"/>
      <c r="I147" s="86"/>
      <c r="J147" s="86"/>
      <c r="K147" s="86"/>
    </row>
    <row r="148" spans="2:11">
      <c r="B148" s="86"/>
      <c r="C148" s="86"/>
      <c r="D148" s="86"/>
      <c r="E148" s="86"/>
      <c r="F148" s="86"/>
      <c r="G148" s="86"/>
      <c r="H148" s="86"/>
      <c r="I148" s="86"/>
      <c r="J148" s="86"/>
      <c r="K148" s="86"/>
    </row>
    <row r="149" spans="2:11">
      <c r="B149" s="86"/>
      <c r="C149" s="86"/>
      <c r="D149" s="86"/>
      <c r="E149" s="86"/>
      <c r="F149" s="86"/>
      <c r="G149" s="86"/>
      <c r="H149" s="86"/>
      <c r="I149" s="86"/>
      <c r="J149" s="86"/>
      <c r="K149" s="86"/>
    </row>
    <row r="150" spans="2:11">
      <c r="B150" s="86"/>
      <c r="C150" s="86"/>
      <c r="D150" s="86"/>
      <c r="E150" s="86"/>
      <c r="F150" s="86"/>
      <c r="G150" s="86"/>
      <c r="H150" s="86"/>
      <c r="I150" s="86"/>
      <c r="J150" s="86"/>
      <c r="K150" s="86"/>
    </row>
    <row r="151" spans="2:11">
      <c r="B151" s="86"/>
      <c r="C151" s="86"/>
      <c r="D151" s="86"/>
      <c r="E151" s="86"/>
      <c r="F151" s="86"/>
      <c r="G151" s="86"/>
      <c r="H151" s="86"/>
      <c r="I151" s="86"/>
      <c r="J151" s="86"/>
      <c r="K151" s="86"/>
    </row>
    <row r="152" spans="2:11">
      <c r="B152" s="86"/>
      <c r="C152" s="86"/>
      <c r="D152" s="86"/>
      <c r="E152" s="86"/>
      <c r="F152" s="86"/>
      <c r="G152" s="86"/>
      <c r="H152" s="86"/>
      <c r="I152" s="86"/>
      <c r="J152" s="86"/>
      <c r="K152" s="86"/>
    </row>
    <row r="153" spans="2:11">
      <c r="B153" s="86"/>
      <c r="C153" s="86"/>
      <c r="D153" s="86"/>
      <c r="E153" s="86"/>
      <c r="F153" s="86"/>
      <c r="G153" s="86"/>
      <c r="H153" s="86"/>
      <c r="I153" s="86"/>
      <c r="J153" s="86"/>
      <c r="K153" s="86"/>
    </row>
    <row r="154" spans="2:11">
      <c r="B154" s="86"/>
      <c r="C154" s="86"/>
      <c r="D154" s="86"/>
      <c r="E154" s="86"/>
      <c r="F154" s="86"/>
      <c r="G154" s="86"/>
      <c r="H154" s="86"/>
      <c r="I154" s="86"/>
      <c r="J154" s="86"/>
      <c r="K154" s="86"/>
    </row>
    <row r="155" spans="2:11">
      <c r="B155" s="86"/>
      <c r="C155" s="86"/>
      <c r="D155" s="86"/>
      <c r="E155" s="86"/>
      <c r="F155" s="86"/>
      <c r="G155" s="86"/>
      <c r="H155" s="86"/>
      <c r="I155" s="86"/>
      <c r="J155" s="86"/>
      <c r="K155" s="86"/>
    </row>
    <row r="156" spans="2:11">
      <c r="B156" s="86"/>
      <c r="C156" s="86"/>
      <c r="D156" s="86"/>
      <c r="E156" s="86"/>
      <c r="F156" s="86"/>
      <c r="G156" s="86"/>
      <c r="H156" s="86"/>
      <c r="I156" s="86"/>
      <c r="J156" s="86"/>
      <c r="K156" s="86"/>
    </row>
    <row r="157" spans="2:11">
      <c r="B157" s="86"/>
      <c r="C157" s="86"/>
      <c r="D157" s="86"/>
      <c r="E157" s="86"/>
      <c r="F157" s="86"/>
      <c r="G157" s="86"/>
      <c r="H157" s="86"/>
      <c r="I157" s="86"/>
      <c r="J157" s="86"/>
      <c r="K157" s="86"/>
    </row>
    <row r="158" spans="2:11">
      <c r="B158" s="86"/>
      <c r="C158" s="86"/>
      <c r="D158" s="86"/>
      <c r="E158" s="86"/>
      <c r="F158" s="86"/>
      <c r="G158" s="86"/>
      <c r="H158" s="86"/>
      <c r="I158" s="86"/>
      <c r="J158" s="86"/>
      <c r="K158" s="86"/>
    </row>
    <row r="159" spans="2:11">
      <c r="B159" s="86"/>
      <c r="C159" s="86"/>
      <c r="D159" s="86"/>
      <c r="E159" s="86"/>
      <c r="F159" s="86"/>
      <c r="G159" s="86"/>
      <c r="H159" s="86"/>
      <c r="I159" s="86"/>
      <c r="J159" s="86"/>
      <c r="K159" s="86"/>
    </row>
    <row r="160" spans="2:11">
      <c r="B160" s="86"/>
      <c r="C160" s="86"/>
      <c r="D160" s="86"/>
      <c r="E160" s="86"/>
      <c r="F160" s="86"/>
      <c r="G160" s="86"/>
      <c r="H160" s="86"/>
      <c r="I160" s="86"/>
      <c r="J160" s="86"/>
      <c r="K160" s="86"/>
    </row>
    <row r="161" spans="2:11">
      <c r="B161" s="86"/>
      <c r="C161" s="86"/>
      <c r="D161" s="86"/>
      <c r="E161" s="86"/>
      <c r="F161" s="86"/>
      <c r="G161" s="86"/>
      <c r="H161" s="86"/>
      <c r="I161" s="86"/>
      <c r="J161" s="86"/>
      <c r="K161" s="86"/>
    </row>
    <row r="162" spans="2:11">
      <c r="B162" s="86"/>
      <c r="C162" s="86"/>
      <c r="D162" s="86"/>
      <c r="E162" s="86"/>
      <c r="F162" s="86"/>
      <c r="G162" s="86"/>
      <c r="H162" s="86"/>
      <c r="I162" s="86"/>
      <c r="J162" s="86"/>
      <c r="K162" s="86"/>
    </row>
    <row r="163" spans="2:11">
      <c r="B163" s="86"/>
      <c r="C163" s="86"/>
      <c r="D163" s="86"/>
      <c r="E163" s="86"/>
      <c r="F163" s="86"/>
      <c r="G163" s="86"/>
      <c r="H163" s="86"/>
      <c r="I163" s="86"/>
      <c r="J163" s="86"/>
      <c r="K163" s="86"/>
    </row>
    <row r="164" spans="2:11">
      <c r="B164" s="86"/>
      <c r="C164" s="86"/>
      <c r="D164" s="86"/>
      <c r="E164" s="86"/>
      <c r="F164" s="86"/>
      <c r="G164" s="86"/>
      <c r="H164" s="86"/>
      <c r="I164" s="86"/>
      <c r="J164" s="86"/>
      <c r="K164" s="86"/>
    </row>
    <row r="165" spans="2:11">
      <c r="B165" s="86"/>
      <c r="C165" s="86"/>
      <c r="D165" s="86"/>
      <c r="E165" s="86"/>
      <c r="F165" s="86"/>
      <c r="G165" s="86"/>
      <c r="H165" s="86"/>
      <c r="I165" s="86"/>
      <c r="J165" s="86"/>
      <c r="K165" s="86"/>
    </row>
    <row r="166" spans="2:11">
      <c r="B166" s="86"/>
      <c r="C166" s="86"/>
      <c r="D166" s="86"/>
      <c r="E166" s="86"/>
      <c r="F166" s="86"/>
      <c r="G166" s="86"/>
      <c r="H166" s="86"/>
      <c r="I166" s="86"/>
      <c r="J166" s="86"/>
      <c r="K166" s="86"/>
    </row>
    <row r="167" spans="2:11">
      <c r="B167" s="86"/>
      <c r="C167" s="86"/>
      <c r="D167" s="86"/>
      <c r="E167" s="86"/>
      <c r="F167" s="86"/>
      <c r="G167" s="86"/>
      <c r="H167" s="86"/>
      <c r="I167" s="86"/>
      <c r="J167" s="86"/>
      <c r="K167" s="86"/>
    </row>
    <row r="168" spans="2:11">
      <c r="B168" s="86"/>
      <c r="C168" s="86"/>
      <c r="D168" s="86"/>
      <c r="E168" s="86"/>
      <c r="F168" s="86"/>
      <c r="G168" s="86"/>
      <c r="H168" s="86"/>
      <c r="I168" s="86"/>
      <c r="J168" s="86"/>
      <c r="K168" s="86"/>
    </row>
    <row r="169" spans="2:11">
      <c r="B169" s="86"/>
      <c r="C169" s="86"/>
      <c r="D169" s="86"/>
      <c r="E169" s="86"/>
      <c r="F169" s="86"/>
      <c r="G169" s="86"/>
      <c r="H169" s="86"/>
      <c r="I169" s="86"/>
      <c r="J169" s="86"/>
      <c r="K169" s="86"/>
    </row>
    <row r="170" spans="2:11">
      <c r="B170" s="86"/>
      <c r="C170" s="86"/>
      <c r="D170" s="86"/>
      <c r="E170" s="86"/>
      <c r="F170" s="86"/>
      <c r="G170" s="86"/>
      <c r="H170" s="86"/>
      <c r="I170" s="86"/>
      <c r="J170" s="86"/>
      <c r="K170" s="86"/>
    </row>
    <row r="171" spans="2:11">
      <c r="B171" s="86"/>
      <c r="C171" s="86"/>
      <c r="D171" s="86"/>
      <c r="E171" s="86"/>
      <c r="F171" s="86"/>
      <c r="G171" s="86"/>
      <c r="H171" s="86"/>
      <c r="I171" s="86"/>
      <c r="J171" s="86"/>
      <c r="K171" s="86"/>
    </row>
    <row r="172" spans="2:11">
      <c r="B172" s="86"/>
      <c r="C172" s="86"/>
      <c r="D172" s="86"/>
      <c r="E172" s="86"/>
      <c r="F172" s="86"/>
      <c r="G172" s="86"/>
      <c r="H172" s="86"/>
      <c r="I172" s="86"/>
      <c r="J172" s="86"/>
      <c r="K172" s="86"/>
    </row>
    <row r="173" spans="2:11">
      <c r="B173" s="86"/>
      <c r="C173" s="86"/>
      <c r="D173" s="86"/>
      <c r="E173" s="86"/>
      <c r="F173" s="86"/>
      <c r="G173" s="86"/>
      <c r="H173" s="86"/>
      <c r="I173" s="86"/>
      <c r="J173" s="86"/>
      <c r="K173" s="86"/>
    </row>
    <row r="174" spans="2:11">
      <c r="B174" s="86"/>
      <c r="C174" s="86"/>
      <c r="D174" s="86"/>
      <c r="E174" s="86"/>
      <c r="F174" s="86"/>
      <c r="G174" s="86"/>
      <c r="H174" s="86"/>
      <c r="I174" s="86"/>
      <c r="J174" s="86"/>
      <c r="K174" s="86"/>
    </row>
    <row r="175" spans="2:11">
      <c r="B175" s="86"/>
      <c r="C175" s="86"/>
      <c r="D175" s="86"/>
      <c r="E175" s="86"/>
      <c r="F175" s="86"/>
      <c r="G175" s="86"/>
      <c r="H175" s="86"/>
      <c r="I175" s="86"/>
      <c r="J175" s="86"/>
      <c r="K175" s="86"/>
    </row>
    <row r="176" spans="2:11">
      <c r="B176" s="86"/>
      <c r="C176" s="86"/>
      <c r="D176" s="86"/>
      <c r="E176" s="86"/>
      <c r="F176" s="86"/>
      <c r="G176" s="86"/>
      <c r="H176" s="86"/>
      <c r="I176" s="86"/>
      <c r="J176" s="86"/>
      <c r="K176" s="86"/>
    </row>
    <row r="177" spans="2:11">
      <c r="B177" s="86"/>
      <c r="C177" s="86"/>
      <c r="D177" s="86"/>
      <c r="E177" s="86"/>
      <c r="F177" s="86"/>
      <c r="G177" s="86"/>
      <c r="H177" s="86"/>
      <c r="I177" s="86"/>
      <c r="J177" s="86"/>
      <c r="K177" s="86"/>
    </row>
    <row r="178" spans="2:11">
      <c r="B178" s="86"/>
      <c r="C178" s="86"/>
      <c r="D178" s="86"/>
      <c r="E178" s="86"/>
      <c r="F178" s="86"/>
      <c r="G178" s="86"/>
      <c r="H178" s="86"/>
      <c r="I178" s="86"/>
      <c r="J178" s="86"/>
      <c r="K178" s="86"/>
    </row>
    <row r="179" spans="2:11">
      <c r="B179" s="86"/>
      <c r="C179" s="86"/>
      <c r="D179" s="86"/>
      <c r="E179" s="86"/>
      <c r="F179" s="86"/>
      <c r="G179" s="86"/>
      <c r="H179" s="86"/>
      <c r="I179" s="86"/>
      <c r="J179" s="86"/>
      <c r="K179" s="86"/>
    </row>
    <row r="180" spans="2:11">
      <c r="B180" s="86"/>
      <c r="C180" s="86"/>
      <c r="D180" s="86"/>
      <c r="E180" s="86"/>
      <c r="F180" s="86"/>
      <c r="G180" s="86"/>
      <c r="H180" s="86"/>
      <c r="I180" s="86"/>
      <c r="J180" s="86"/>
      <c r="K180" s="86"/>
    </row>
    <row r="181" spans="2:11">
      <c r="B181" s="86"/>
      <c r="C181" s="86"/>
      <c r="D181" s="86"/>
      <c r="E181" s="86"/>
      <c r="F181" s="86"/>
      <c r="G181" s="86"/>
      <c r="H181" s="86"/>
      <c r="I181" s="86"/>
      <c r="J181" s="86"/>
      <c r="K181" s="86"/>
    </row>
    <row r="182" spans="2:11">
      <c r="B182" s="86"/>
      <c r="C182" s="86"/>
      <c r="D182" s="86"/>
      <c r="E182" s="86"/>
      <c r="F182" s="86"/>
      <c r="G182" s="86"/>
      <c r="H182" s="86"/>
      <c r="I182" s="86"/>
      <c r="J182" s="86"/>
      <c r="K182" s="86"/>
    </row>
    <row r="183" spans="2:11">
      <c r="B183" s="86"/>
      <c r="C183" s="86"/>
      <c r="D183" s="86"/>
      <c r="E183" s="86"/>
      <c r="F183" s="86"/>
      <c r="G183" s="86"/>
      <c r="H183" s="86"/>
      <c r="I183" s="86"/>
      <c r="J183" s="86"/>
      <c r="K183" s="86"/>
    </row>
    <row r="184" spans="2:11">
      <c r="B184" s="86"/>
      <c r="C184" s="86"/>
      <c r="D184" s="86"/>
      <c r="E184" s="86"/>
      <c r="F184" s="86"/>
      <c r="G184" s="86"/>
      <c r="H184" s="86"/>
      <c r="I184" s="86"/>
      <c r="J184" s="86"/>
      <c r="K184" s="86"/>
    </row>
    <row r="185" spans="2:11">
      <c r="B185" s="86"/>
      <c r="C185" s="86"/>
      <c r="D185" s="86"/>
      <c r="E185" s="86"/>
      <c r="F185" s="86"/>
      <c r="G185" s="86"/>
      <c r="H185" s="86"/>
      <c r="I185" s="86"/>
      <c r="J185" s="86"/>
      <c r="K185" s="86"/>
    </row>
    <row r="186" spans="2:11">
      <c r="B186" s="86"/>
      <c r="C186" s="86"/>
      <c r="D186" s="86"/>
      <c r="E186" s="86"/>
      <c r="F186" s="86"/>
      <c r="G186" s="86"/>
      <c r="H186" s="86"/>
      <c r="I186" s="86"/>
      <c r="J186" s="86"/>
      <c r="K186" s="86"/>
    </row>
    <row r="187" spans="2:11">
      <c r="B187" s="86"/>
      <c r="C187" s="86"/>
      <c r="D187" s="86"/>
      <c r="E187" s="86"/>
      <c r="F187" s="86"/>
      <c r="G187" s="86"/>
      <c r="H187" s="86"/>
      <c r="I187" s="86"/>
      <c r="J187" s="86"/>
      <c r="K187" s="86"/>
    </row>
    <row r="188" spans="2:11">
      <c r="B188" s="86"/>
      <c r="C188" s="86"/>
      <c r="D188" s="86"/>
      <c r="E188" s="86"/>
      <c r="F188" s="86"/>
      <c r="G188" s="86"/>
      <c r="H188" s="86"/>
      <c r="I188" s="86"/>
      <c r="J188" s="86"/>
      <c r="K188" s="86"/>
    </row>
    <row r="189" spans="2:11">
      <c r="B189" s="86"/>
      <c r="C189" s="86"/>
      <c r="D189" s="86"/>
      <c r="E189" s="86"/>
      <c r="F189" s="86"/>
      <c r="G189" s="86"/>
      <c r="H189" s="86"/>
      <c r="I189" s="86"/>
      <c r="J189" s="86"/>
      <c r="K189" s="86"/>
    </row>
    <row r="190" spans="2:11">
      <c r="B190" s="86"/>
      <c r="C190" s="86"/>
      <c r="D190" s="86"/>
      <c r="E190" s="86"/>
      <c r="F190" s="86"/>
      <c r="G190" s="86"/>
      <c r="H190" s="86"/>
      <c r="I190" s="86"/>
      <c r="J190" s="86"/>
      <c r="K190" s="86"/>
    </row>
    <row r="191" spans="2:11">
      <c r="B191" s="86"/>
      <c r="C191" s="86"/>
      <c r="D191" s="86"/>
      <c r="E191" s="86"/>
      <c r="F191" s="86"/>
      <c r="G191" s="86"/>
      <c r="H191" s="86"/>
      <c r="I191" s="86"/>
      <c r="J191" s="86"/>
      <c r="K191" s="86"/>
    </row>
    <row r="192" spans="2:11">
      <c r="B192" s="86"/>
      <c r="C192" s="86"/>
      <c r="D192" s="86"/>
      <c r="E192" s="86"/>
      <c r="F192" s="86"/>
      <c r="G192" s="86"/>
      <c r="H192" s="86"/>
      <c r="I192" s="86"/>
      <c r="J192" s="86"/>
      <c r="K192" s="86"/>
    </row>
    <row r="193" spans="2:11">
      <c r="B193" s="86"/>
      <c r="C193" s="86"/>
      <c r="D193" s="86"/>
      <c r="E193" s="86"/>
      <c r="F193" s="86"/>
      <c r="G193" s="86"/>
      <c r="H193" s="86"/>
      <c r="I193" s="86"/>
      <c r="J193" s="86"/>
      <c r="K193" s="86"/>
    </row>
    <row r="194" spans="2:11">
      <c r="B194" s="86"/>
      <c r="C194" s="86"/>
      <c r="D194" s="86"/>
      <c r="E194" s="86"/>
      <c r="F194" s="86"/>
      <c r="G194" s="86"/>
      <c r="H194" s="86"/>
      <c r="I194" s="86"/>
      <c r="J194" s="86"/>
      <c r="K194" s="86"/>
    </row>
    <row r="195" spans="2:11">
      <c r="B195" s="86"/>
      <c r="C195" s="86"/>
      <c r="D195" s="86"/>
      <c r="E195" s="86"/>
      <c r="F195" s="86"/>
      <c r="G195" s="86"/>
      <c r="H195" s="86"/>
      <c r="I195" s="86"/>
      <c r="J195" s="86"/>
      <c r="K195" s="86"/>
    </row>
    <row r="196" spans="2:11">
      <c r="B196" s="86"/>
      <c r="C196" s="86"/>
      <c r="D196" s="86"/>
      <c r="E196" s="86"/>
      <c r="F196" s="86"/>
      <c r="G196" s="86"/>
      <c r="H196" s="86"/>
      <c r="I196" s="86"/>
      <c r="J196" s="86"/>
      <c r="K196" s="86"/>
    </row>
    <row r="197" spans="2:11">
      <c r="B197" s="86"/>
      <c r="C197" s="86"/>
      <c r="D197" s="86"/>
      <c r="E197" s="86"/>
      <c r="F197" s="86"/>
      <c r="G197" s="86"/>
      <c r="H197" s="86"/>
      <c r="I197" s="86"/>
      <c r="J197" s="86"/>
      <c r="K197" s="86"/>
    </row>
    <row r="198" spans="2:11">
      <c r="B198" s="86"/>
      <c r="C198" s="86"/>
      <c r="D198" s="86"/>
      <c r="E198" s="86"/>
      <c r="F198" s="86"/>
      <c r="G198" s="86"/>
      <c r="H198" s="86"/>
      <c r="I198" s="86"/>
      <c r="J198" s="86"/>
      <c r="K198" s="86"/>
    </row>
    <row r="199" spans="2:11">
      <c r="B199" s="86"/>
      <c r="C199" s="86"/>
      <c r="D199" s="86"/>
      <c r="E199" s="86"/>
      <c r="F199" s="86"/>
      <c r="G199" s="86"/>
      <c r="H199" s="86"/>
      <c r="I199" s="86"/>
      <c r="J199" s="86"/>
      <c r="K199" s="86"/>
    </row>
  </sheetData>
  <mergeCells count="2">
    <mergeCell ref="C3:K3"/>
    <mergeCell ref="C4:K4"/>
  </mergeCells>
  <pageMargins left="0.24" right="0.24" top="0.74803149606299213" bottom="0.74803149606299213" header="0.31496062992125984" footer="0.31496062992125984"/>
  <pageSetup paperSize="9" scale="49" fitToHeight="10" orientation="portrait" r:id="rId1"/>
  <drawing r:id="rId2"/>
  <legacyDrawing r:id="rId3"/>
</worksheet>
</file>

<file path=xl/worksheets/sheet5.xml><?xml version="1.0" encoding="utf-8"?>
<worksheet xmlns="http://schemas.openxmlformats.org/spreadsheetml/2006/main" xmlns:r="http://schemas.openxmlformats.org/officeDocument/2006/relationships">
  <sheetPr>
    <tabColor rgb="FF76AD1C"/>
    <pageSetUpPr fitToPage="1"/>
  </sheetPr>
  <dimension ref="B2:M131"/>
  <sheetViews>
    <sheetView showGridLines="0" workbookViewId="0"/>
  </sheetViews>
  <sheetFormatPr defaultRowHeight="15"/>
  <cols>
    <col min="1" max="1" width="2.5703125" customWidth="1"/>
    <col min="2" max="2" width="26.5703125" customWidth="1"/>
    <col min="3" max="3" width="31.42578125" bestFit="1" customWidth="1"/>
    <col min="4" max="4" width="19.140625" customWidth="1"/>
    <col min="5" max="10" width="16.28515625" bestFit="1" customWidth="1"/>
    <col min="12" max="12" width="2.5703125" customWidth="1"/>
  </cols>
  <sheetData>
    <row r="2" spans="2:11">
      <c r="B2" s="3" t="s">
        <v>47</v>
      </c>
      <c r="C2" s="4"/>
      <c r="D2" s="4"/>
      <c r="E2" s="4"/>
      <c r="F2" s="4"/>
      <c r="G2" s="4"/>
      <c r="H2" s="4"/>
      <c r="I2" s="4"/>
      <c r="J2" s="4"/>
      <c r="K2" s="4"/>
    </row>
    <row r="3" spans="2:11">
      <c r="B3" s="5" t="s">
        <v>0</v>
      </c>
      <c r="C3" s="124" t="s">
        <v>82</v>
      </c>
      <c r="D3" s="125"/>
      <c r="E3" s="125"/>
      <c r="F3" s="125"/>
      <c r="G3" s="125"/>
      <c r="H3" s="125"/>
      <c r="I3" s="125"/>
      <c r="J3" s="125"/>
      <c r="K3" s="125"/>
    </row>
    <row r="4" spans="2:11">
      <c r="B4" s="5" t="s">
        <v>57</v>
      </c>
      <c r="C4" s="124" t="s">
        <v>59</v>
      </c>
      <c r="D4" s="125"/>
      <c r="E4" s="125"/>
      <c r="F4" s="125"/>
      <c r="G4" s="125"/>
      <c r="H4" s="125"/>
      <c r="I4" s="125"/>
      <c r="J4" s="125"/>
      <c r="K4" s="125"/>
    </row>
    <row r="7" spans="2:11">
      <c r="B7" s="3" t="s">
        <v>50</v>
      </c>
      <c r="C7" s="4"/>
      <c r="D7" s="4"/>
      <c r="E7" s="4"/>
      <c r="F7" s="4"/>
      <c r="G7" s="4"/>
      <c r="H7" s="4"/>
      <c r="I7" s="4"/>
      <c r="J7" s="4"/>
      <c r="K7" s="4"/>
    </row>
    <row r="9" spans="2:11">
      <c r="B9" s="14" t="s">
        <v>25</v>
      </c>
      <c r="C9" s="25" t="s">
        <v>48</v>
      </c>
      <c r="D9" s="9"/>
      <c r="E9" s="10" t="s">
        <v>19</v>
      </c>
      <c r="F9" s="10" t="s">
        <v>20</v>
      </c>
      <c r="G9" s="10" t="s">
        <v>21</v>
      </c>
      <c r="H9" s="10" t="s">
        <v>22</v>
      </c>
      <c r="I9" s="10" t="s">
        <v>23</v>
      </c>
      <c r="J9" s="11" t="s">
        <v>5</v>
      </c>
    </row>
    <row r="10" spans="2:11">
      <c r="B10" s="19" t="s">
        <v>39</v>
      </c>
      <c r="C10" s="8" t="s">
        <v>77</v>
      </c>
      <c r="D10" s="15"/>
      <c r="E10" s="67">
        <v>15447</v>
      </c>
      <c r="F10" s="67">
        <v>15447</v>
      </c>
      <c r="G10" s="67">
        <v>15447</v>
      </c>
      <c r="H10" s="67">
        <v>15447</v>
      </c>
      <c r="I10" s="67">
        <v>15447</v>
      </c>
      <c r="J10" s="68">
        <v>77235</v>
      </c>
    </row>
    <row r="11" spans="2:11">
      <c r="B11" s="19" t="s">
        <v>40</v>
      </c>
      <c r="C11" s="8"/>
      <c r="D11" s="15"/>
      <c r="E11" s="7"/>
      <c r="F11" s="7"/>
      <c r="G11" s="7"/>
      <c r="H11" s="7"/>
      <c r="I11" s="7"/>
      <c r="J11" s="17">
        <v>0</v>
      </c>
    </row>
    <row r="12" spans="2:11">
      <c r="B12" s="20" t="s">
        <v>41</v>
      </c>
      <c r="C12" s="8"/>
      <c r="D12" s="15"/>
      <c r="E12" s="7"/>
      <c r="F12" s="7"/>
      <c r="G12" s="7"/>
      <c r="H12" s="7"/>
      <c r="I12" s="7"/>
      <c r="J12" s="16">
        <v>0</v>
      </c>
    </row>
    <row r="13" spans="2:11">
      <c r="B13" s="13" t="s">
        <v>37</v>
      </c>
      <c r="C13" s="18"/>
      <c r="D13" s="12"/>
      <c r="E13" s="13">
        <v>15447</v>
      </c>
      <c r="F13" s="13">
        <v>15447</v>
      </c>
      <c r="G13" s="13">
        <v>15447</v>
      </c>
      <c r="H13" s="13">
        <v>15447</v>
      </c>
      <c r="I13" s="13">
        <v>15447</v>
      </c>
      <c r="J13" s="13">
        <v>77235</v>
      </c>
    </row>
    <row r="14" spans="2:11">
      <c r="E14" s="1"/>
      <c r="F14" s="1"/>
      <c r="G14" s="1"/>
      <c r="H14" s="1"/>
      <c r="I14" s="1"/>
      <c r="J14" s="1"/>
    </row>
    <row r="15" spans="2:11">
      <c r="B15" s="9" t="s">
        <v>27</v>
      </c>
      <c r="E15" s="1"/>
      <c r="F15" s="1"/>
      <c r="G15" s="1"/>
      <c r="H15" s="1"/>
      <c r="I15" s="1"/>
      <c r="J15" s="1"/>
    </row>
    <row r="16" spans="2:11">
      <c r="B16" s="60" t="s">
        <v>78</v>
      </c>
      <c r="C16" s="23"/>
      <c r="D16" s="23"/>
      <c r="E16" s="23"/>
      <c r="F16" s="23"/>
      <c r="G16" s="23"/>
      <c r="H16" s="23"/>
      <c r="I16" s="23"/>
      <c r="J16" s="23"/>
      <c r="K16" s="23"/>
    </row>
    <row r="17" spans="2:11">
      <c r="B17" s="56" t="s">
        <v>79</v>
      </c>
      <c r="C17" s="24"/>
      <c r="D17" s="24"/>
      <c r="E17" s="24"/>
      <c r="F17" s="24"/>
      <c r="G17" s="24"/>
      <c r="H17" s="24"/>
      <c r="I17" s="24"/>
      <c r="J17" s="24"/>
      <c r="K17" s="24"/>
    </row>
    <row r="18" spans="2:11">
      <c r="E18" s="1"/>
      <c r="F18" s="1"/>
      <c r="G18" s="1"/>
      <c r="H18" s="1"/>
      <c r="I18" s="1"/>
      <c r="J18" s="1"/>
    </row>
    <row r="19" spans="2:11">
      <c r="E19" s="1"/>
      <c r="F19" s="1"/>
      <c r="G19" s="1"/>
      <c r="H19" s="1"/>
      <c r="I19" s="1"/>
      <c r="J19" s="1"/>
    </row>
    <row r="20" spans="2:11">
      <c r="B20" s="3" t="s">
        <v>49</v>
      </c>
      <c r="C20" s="4"/>
      <c r="D20" s="4"/>
      <c r="E20" s="4"/>
      <c r="F20" s="4"/>
      <c r="G20" s="4"/>
      <c r="H20" s="4"/>
      <c r="I20" s="4"/>
      <c r="J20" s="4"/>
      <c r="K20" s="4"/>
    </row>
    <row r="22" spans="2:11">
      <c r="B22" s="28" t="s">
        <v>51</v>
      </c>
      <c r="C22" s="27"/>
      <c r="D22" s="27"/>
      <c r="E22" s="27"/>
      <c r="F22" s="27"/>
      <c r="G22" s="27"/>
      <c r="H22" s="27"/>
      <c r="I22" s="27"/>
      <c r="J22" s="27"/>
      <c r="K22" s="27"/>
    </row>
    <row r="23" spans="2:11">
      <c r="B23" s="56" t="s">
        <v>80</v>
      </c>
      <c r="C23" s="24"/>
      <c r="D23" s="24"/>
      <c r="E23" s="24"/>
      <c r="F23" s="24"/>
      <c r="G23" s="24"/>
      <c r="H23" s="24"/>
      <c r="I23" s="24"/>
      <c r="J23" s="24"/>
      <c r="K23" s="24"/>
    </row>
    <row r="24" spans="2:11">
      <c r="B24" s="24"/>
      <c r="C24" s="24"/>
      <c r="D24" s="24"/>
      <c r="E24" s="24"/>
      <c r="F24" s="24"/>
      <c r="G24" s="24"/>
      <c r="H24" s="24"/>
      <c r="I24" s="24"/>
      <c r="J24" s="24"/>
      <c r="K24" s="24"/>
    </row>
    <row r="25" spans="2:11">
      <c r="B25" s="24"/>
      <c r="C25" s="24"/>
      <c r="D25" s="24"/>
      <c r="E25" s="24"/>
      <c r="F25" s="24"/>
      <c r="G25" s="24"/>
      <c r="H25" s="24"/>
      <c r="I25" s="24"/>
      <c r="J25" s="24"/>
      <c r="K25" s="24"/>
    </row>
    <row r="26" spans="2:11">
      <c r="B26" s="24"/>
      <c r="C26" s="24"/>
      <c r="D26" s="24"/>
      <c r="E26" s="24"/>
      <c r="F26" s="24"/>
      <c r="G26" s="24"/>
      <c r="H26" s="24"/>
      <c r="I26" s="24"/>
      <c r="J26" s="24"/>
      <c r="K26" s="24"/>
    </row>
    <row r="27" spans="2:11">
      <c r="B27" s="24"/>
      <c r="C27" s="24"/>
      <c r="D27" s="24"/>
      <c r="E27" s="24"/>
      <c r="F27" s="24"/>
      <c r="G27" s="24"/>
      <c r="H27" s="24"/>
      <c r="I27" s="24"/>
      <c r="J27" s="24"/>
      <c r="K27" s="24"/>
    </row>
    <row r="28" spans="2:11">
      <c r="B28" s="24"/>
      <c r="C28" s="24"/>
      <c r="D28" s="24"/>
      <c r="E28" s="24"/>
      <c r="F28" s="24"/>
      <c r="G28" s="24"/>
      <c r="H28" s="24"/>
      <c r="I28" s="24"/>
      <c r="J28" s="24"/>
      <c r="K28" s="24"/>
    </row>
    <row r="29" spans="2:11">
      <c r="B29" s="24"/>
      <c r="C29" s="24"/>
      <c r="D29" s="24"/>
      <c r="E29" s="24"/>
      <c r="F29" s="24"/>
      <c r="G29" s="24"/>
      <c r="H29" s="24"/>
      <c r="I29" s="24"/>
      <c r="J29" s="24"/>
      <c r="K29" s="24"/>
    </row>
    <row r="30" spans="2:11">
      <c r="B30" s="24"/>
      <c r="C30" s="24"/>
      <c r="D30" s="24"/>
      <c r="E30" s="24"/>
      <c r="F30" s="24"/>
      <c r="G30" s="24"/>
      <c r="H30" s="24"/>
      <c r="I30" s="24"/>
      <c r="J30" s="24"/>
      <c r="K30" s="24"/>
    </row>
    <row r="31" spans="2:11">
      <c r="B31" s="24"/>
      <c r="C31" s="24"/>
      <c r="D31" s="24"/>
      <c r="E31" s="24"/>
      <c r="F31" s="24"/>
      <c r="G31" s="24"/>
      <c r="H31" s="24"/>
      <c r="I31" s="24"/>
      <c r="J31" s="24"/>
      <c r="K31" s="24"/>
    </row>
    <row r="34" spans="2:11">
      <c r="B34" s="28" t="s">
        <v>45</v>
      </c>
      <c r="C34" s="27"/>
      <c r="D34" s="27"/>
      <c r="E34" s="27"/>
      <c r="F34" s="27"/>
      <c r="G34" s="27"/>
      <c r="H34" s="27"/>
      <c r="I34" s="27"/>
      <c r="J34" s="27"/>
      <c r="K34" s="29"/>
    </row>
    <row r="35" spans="2:11">
      <c r="B35" s="30" t="s">
        <v>44</v>
      </c>
      <c r="C35" s="31" t="s">
        <v>15</v>
      </c>
      <c r="D35" s="31" t="s">
        <v>18</v>
      </c>
      <c r="E35" s="38" t="s">
        <v>19</v>
      </c>
      <c r="F35" s="38" t="s">
        <v>20</v>
      </c>
      <c r="G35" s="38" t="s">
        <v>21</v>
      </c>
      <c r="H35" s="38" t="s">
        <v>22</v>
      </c>
      <c r="I35" s="38" t="s">
        <v>23</v>
      </c>
      <c r="J35" s="33" t="s">
        <v>5</v>
      </c>
    </row>
    <row r="36" spans="2:11">
      <c r="B36" s="63" t="s">
        <v>61</v>
      </c>
      <c r="C36" s="63" t="s">
        <v>62</v>
      </c>
      <c r="D36" s="6" t="s">
        <v>17</v>
      </c>
      <c r="E36" s="69">
        <v>0</v>
      </c>
      <c r="F36" s="69">
        <v>0</v>
      </c>
      <c r="G36" s="69">
        <v>0</v>
      </c>
      <c r="H36" s="69">
        <v>0</v>
      </c>
      <c r="I36" s="69">
        <v>0</v>
      </c>
      <c r="J36" s="45">
        <v>0</v>
      </c>
    </row>
    <row r="37" spans="2:11">
      <c r="B37" s="63" t="s">
        <v>63</v>
      </c>
      <c r="C37" s="63" t="s">
        <v>64</v>
      </c>
      <c r="D37" s="6" t="s">
        <v>17</v>
      </c>
      <c r="E37" s="69">
        <v>0</v>
      </c>
      <c r="F37" s="69">
        <v>0</v>
      </c>
      <c r="G37" s="69">
        <v>0</v>
      </c>
      <c r="H37" s="69">
        <v>0</v>
      </c>
      <c r="I37" s="69">
        <v>0</v>
      </c>
      <c r="J37" s="45">
        <v>0</v>
      </c>
    </row>
    <row r="38" spans="2:11">
      <c r="B38" s="63" t="s">
        <v>65</v>
      </c>
      <c r="C38" s="63" t="s">
        <v>66</v>
      </c>
      <c r="D38" s="6" t="s">
        <v>17</v>
      </c>
      <c r="E38" s="69">
        <v>0</v>
      </c>
      <c r="F38" s="69">
        <v>0</v>
      </c>
      <c r="G38" s="69">
        <v>0</v>
      </c>
      <c r="H38" s="69">
        <v>0</v>
      </c>
      <c r="I38" s="69">
        <v>0</v>
      </c>
      <c r="J38" s="45">
        <v>0</v>
      </c>
    </row>
    <row r="39" spans="2:11">
      <c r="B39" s="63" t="s">
        <v>67</v>
      </c>
      <c r="C39" s="63" t="s">
        <v>68</v>
      </c>
      <c r="D39" s="6" t="s">
        <v>17</v>
      </c>
      <c r="E39" s="69">
        <v>0</v>
      </c>
      <c r="F39" s="69">
        <v>0</v>
      </c>
      <c r="G39" s="69">
        <v>0</v>
      </c>
      <c r="H39" s="69">
        <v>0</v>
      </c>
      <c r="I39" s="69">
        <v>0</v>
      </c>
      <c r="J39" s="45">
        <v>0</v>
      </c>
    </row>
    <row r="40" spans="2:11">
      <c r="B40" s="63" t="s">
        <v>69</v>
      </c>
      <c r="C40" s="63" t="s">
        <v>70</v>
      </c>
      <c r="D40" s="6" t="s">
        <v>17</v>
      </c>
      <c r="E40" s="69">
        <v>32640.684322146477</v>
      </c>
      <c r="F40" s="69">
        <v>33456.701430200133</v>
      </c>
      <c r="G40" s="69">
        <v>34293.118965955131</v>
      </c>
      <c r="H40" s="69">
        <v>35150.446940104004</v>
      </c>
      <c r="I40" s="69">
        <v>36029.208113606604</v>
      </c>
      <c r="J40" s="45">
        <v>171570.15977201235</v>
      </c>
    </row>
    <row r="41" spans="2:11">
      <c r="B41" s="63" t="s">
        <v>71</v>
      </c>
      <c r="C41" s="63" t="s">
        <v>72</v>
      </c>
      <c r="D41" s="6" t="s">
        <v>17</v>
      </c>
      <c r="E41" s="69">
        <v>333549.84892783465</v>
      </c>
      <c r="F41" s="69">
        <v>341888.59515103052</v>
      </c>
      <c r="G41" s="69">
        <v>350435.81002980628</v>
      </c>
      <c r="H41" s="69">
        <v>359196.7052805514</v>
      </c>
      <c r="I41" s="69">
        <v>368176.62291256513</v>
      </c>
      <c r="J41" s="45">
        <v>1753247.582301788</v>
      </c>
    </row>
    <row r="42" spans="2:11">
      <c r="B42" s="63" t="s">
        <v>73</v>
      </c>
      <c r="C42" s="63" t="s">
        <v>74</v>
      </c>
      <c r="D42" s="6" t="s">
        <v>17</v>
      </c>
      <c r="E42" s="69">
        <v>196649.37877929042</v>
      </c>
      <c r="F42" s="69">
        <v>201565.61324877266</v>
      </c>
      <c r="G42" s="69">
        <v>206604.75357999196</v>
      </c>
      <c r="H42" s="69">
        <v>211769.87241949173</v>
      </c>
      <c r="I42" s="69">
        <v>217064.119229979</v>
      </c>
      <c r="J42" s="45">
        <v>1033653.7372575258</v>
      </c>
    </row>
    <row r="43" spans="2:11">
      <c r="B43" s="63" t="s">
        <v>75</v>
      </c>
      <c r="C43" s="63" t="s">
        <v>81</v>
      </c>
      <c r="D43" s="6"/>
      <c r="E43" s="69">
        <v>25533.8887902674</v>
      </c>
      <c r="F43" s="69">
        <v>26172.236010024084</v>
      </c>
      <c r="G43" s="69">
        <v>26826.541910274686</v>
      </c>
      <c r="H43" s="69">
        <v>27497.205458031549</v>
      </c>
      <c r="I43" s="69">
        <v>28184.635594482334</v>
      </c>
      <c r="J43" s="45">
        <v>134214.50776308004</v>
      </c>
    </row>
    <row r="44" spans="2:11">
      <c r="B44" s="63" t="s">
        <v>88</v>
      </c>
      <c r="C44" s="63" t="s">
        <v>93</v>
      </c>
      <c r="D44" s="6"/>
      <c r="E44" s="69">
        <v>65601.908613348394</v>
      </c>
      <c r="F44" s="69">
        <v>67241.956328682092</v>
      </c>
      <c r="G44" s="69">
        <v>68923.005236899146</v>
      </c>
      <c r="H44" s="69">
        <v>70646.080367821618</v>
      </c>
      <c r="I44" s="69">
        <v>72412.23237701715</v>
      </c>
      <c r="J44" s="45">
        <v>344825.18292376841</v>
      </c>
    </row>
    <row r="45" spans="2:11">
      <c r="B45" s="63">
        <v>0</v>
      </c>
      <c r="C45" s="7"/>
      <c r="D45" s="6"/>
      <c r="E45" s="7"/>
      <c r="F45" s="7"/>
      <c r="G45" s="7"/>
      <c r="H45" s="7"/>
      <c r="I45" s="7"/>
      <c r="J45" s="45">
        <v>0</v>
      </c>
    </row>
    <row r="46" spans="2:11">
      <c r="B46" s="63">
        <v>0</v>
      </c>
      <c r="C46" s="7"/>
      <c r="D46" s="6"/>
      <c r="E46" s="7"/>
      <c r="F46" s="7"/>
      <c r="G46" s="7"/>
      <c r="H46" s="7"/>
      <c r="I46" s="7"/>
      <c r="J46" s="45">
        <v>0</v>
      </c>
    </row>
    <row r="47" spans="2:11">
      <c r="B47" s="63">
        <v>0</v>
      </c>
      <c r="C47" s="7"/>
      <c r="D47" s="6"/>
      <c r="E47" s="7"/>
      <c r="F47" s="7"/>
      <c r="G47" s="7"/>
      <c r="H47" s="7"/>
      <c r="I47" s="7"/>
      <c r="J47" s="45">
        <v>0</v>
      </c>
    </row>
    <row r="48" spans="2:11">
      <c r="B48" s="15"/>
      <c r="C48" s="7"/>
      <c r="D48" s="6"/>
      <c r="E48" s="7"/>
      <c r="F48" s="7"/>
      <c r="G48" s="7"/>
      <c r="H48" s="7"/>
      <c r="I48" s="7"/>
      <c r="J48" s="45">
        <v>0</v>
      </c>
    </row>
    <row r="49" spans="2:10">
      <c r="B49" s="34" t="s">
        <v>5</v>
      </c>
      <c r="C49" s="36"/>
      <c r="D49" s="35"/>
      <c r="E49" s="53">
        <v>653975.70943288726</v>
      </c>
      <c r="F49" s="53">
        <v>670325.10216870951</v>
      </c>
      <c r="G49" s="53">
        <v>687083.22972292721</v>
      </c>
      <c r="H49" s="53">
        <v>704260.31046600023</v>
      </c>
      <c r="I49" s="53">
        <v>721866.81822765013</v>
      </c>
      <c r="J49" s="54">
        <v>3437511.1700181747</v>
      </c>
    </row>
    <row r="52" spans="2:10">
      <c r="B52" s="28" t="s">
        <v>42</v>
      </c>
      <c r="C52" s="27"/>
      <c r="D52" s="27"/>
      <c r="E52" s="27"/>
      <c r="F52" s="27"/>
      <c r="G52" s="27"/>
      <c r="H52" s="27"/>
      <c r="I52" s="27"/>
      <c r="J52" s="27"/>
    </row>
    <row r="54" spans="2:10">
      <c r="B54" t="s">
        <v>52</v>
      </c>
    </row>
    <row r="55" spans="2:10">
      <c r="B55" s="41"/>
      <c r="C55" s="41"/>
      <c r="D55" s="41"/>
      <c r="J55" s="41"/>
    </row>
    <row r="56" spans="2:10">
      <c r="B56" s="39" t="s">
        <v>44</v>
      </c>
      <c r="C56" s="40" t="s">
        <v>46</v>
      </c>
      <c r="D56" s="39"/>
      <c r="E56" s="38" t="s">
        <v>19</v>
      </c>
      <c r="F56" s="38" t="s">
        <v>20</v>
      </c>
      <c r="G56" s="38" t="s">
        <v>21</v>
      </c>
      <c r="H56" s="38" t="s">
        <v>22</v>
      </c>
      <c r="I56" s="38" t="s">
        <v>23</v>
      </c>
      <c r="J56" s="42" t="s">
        <v>5</v>
      </c>
    </row>
    <row r="57" spans="2:10">
      <c r="B57" s="63" t="s">
        <v>91</v>
      </c>
      <c r="C57" s="65" t="s">
        <v>98</v>
      </c>
      <c r="D57" s="63"/>
      <c r="E57" s="69">
        <v>1393871.983507192</v>
      </c>
      <c r="F57" s="69">
        <v>1428718.7830948716</v>
      </c>
      <c r="G57" s="69">
        <v>1464436.7526722432</v>
      </c>
      <c r="H57" s="69">
        <v>1501047.6714890492</v>
      </c>
      <c r="I57" s="69">
        <v>1538573.8632762753</v>
      </c>
      <c r="J57" s="45">
        <v>7326649.054039631</v>
      </c>
    </row>
    <row r="58" spans="2:10">
      <c r="B58" s="63"/>
      <c r="C58" s="75"/>
      <c r="D58" s="63"/>
      <c r="E58" s="63"/>
      <c r="F58" s="63"/>
      <c r="G58" s="63"/>
      <c r="H58" s="63"/>
      <c r="I58" s="63"/>
      <c r="J58" s="63"/>
    </row>
    <row r="59" spans="2:10">
      <c r="B59" s="15"/>
      <c r="C59" s="8"/>
      <c r="D59" s="15"/>
      <c r="E59" s="15"/>
      <c r="F59" s="15"/>
      <c r="G59" s="15"/>
      <c r="H59" s="15"/>
      <c r="I59" s="15"/>
      <c r="J59" s="15"/>
    </row>
    <row r="60" spans="2:10">
      <c r="B60" s="15"/>
      <c r="C60" s="8"/>
      <c r="D60" s="15"/>
      <c r="E60" s="15"/>
      <c r="F60" s="15"/>
      <c r="G60" s="15"/>
      <c r="H60" s="15"/>
      <c r="I60" s="15"/>
      <c r="J60" s="15"/>
    </row>
    <row r="61" spans="2:10">
      <c r="B61" s="15"/>
      <c r="C61" s="8"/>
      <c r="D61" s="15"/>
      <c r="E61" s="15"/>
      <c r="F61" s="15"/>
      <c r="G61" s="15"/>
      <c r="H61" s="15"/>
      <c r="I61" s="15"/>
      <c r="J61" s="15"/>
    </row>
    <row r="62" spans="2:10">
      <c r="B62" s="15"/>
      <c r="C62" s="8"/>
      <c r="D62" s="15"/>
      <c r="E62" s="15"/>
      <c r="F62" s="15"/>
      <c r="G62" s="15"/>
      <c r="H62" s="15"/>
      <c r="I62" s="15"/>
      <c r="J62" s="15"/>
    </row>
    <row r="63" spans="2:10">
      <c r="B63" s="15"/>
      <c r="C63" s="8"/>
      <c r="D63" s="15"/>
      <c r="E63" s="15"/>
      <c r="F63" s="15"/>
      <c r="G63" s="15"/>
      <c r="H63" s="15"/>
      <c r="I63" s="15"/>
      <c r="J63" s="15"/>
    </row>
    <row r="64" spans="2:10">
      <c r="B64" s="34" t="s">
        <v>5</v>
      </c>
      <c r="C64" s="36"/>
      <c r="D64" s="35"/>
      <c r="E64" s="53">
        <v>1393871.983507192</v>
      </c>
      <c r="F64" s="53">
        <v>1428718.7830948716</v>
      </c>
      <c r="G64" s="53">
        <v>1464436.7526722432</v>
      </c>
      <c r="H64" s="53">
        <v>1501047.6714890492</v>
      </c>
      <c r="I64" s="53">
        <v>1538573.8632762753</v>
      </c>
      <c r="J64" s="54">
        <v>7326649.054039631</v>
      </c>
    </row>
    <row r="67" spans="2:13">
      <c r="B67" s="86"/>
      <c r="C67" s="86"/>
      <c r="D67" s="86"/>
      <c r="E67" s="86"/>
      <c r="F67" s="86"/>
      <c r="G67" s="86"/>
      <c r="H67" s="86"/>
      <c r="I67" s="86"/>
      <c r="J67" s="86"/>
      <c r="K67" s="86"/>
      <c r="L67" s="86"/>
      <c r="M67" s="86"/>
    </row>
    <row r="68" spans="2:13" s="26" customFormat="1">
      <c r="B68" s="39" t="s">
        <v>127</v>
      </c>
      <c r="C68" s="40"/>
      <c r="D68" s="89"/>
      <c r="E68" s="89" t="s">
        <v>19</v>
      </c>
      <c r="F68" s="89" t="s">
        <v>20</v>
      </c>
      <c r="G68" s="89" t="s">
        <v>21</v>
      </c>
      <c r="H68" s="89" t="s">
        <v>22</v>
      </c>
      <c r="I68" s="89" t="s">
        <v>23</v>
      </c>
      <c r="J68" s="42"/>
      <c r="K68" s="86"/>
      <c r="L68" s="86"/>
      <c r="M68" s="86"/>
    </row>
    <row r="69" spans="2:13" s="26" customFormat="1">
      <c r="B69" s="86" t="s">
        <v>128</v>
      </c>
      <c r="C69" s="86"/>
      <c r="D69" s="86"/>
      <c r="E69" s="86"/>
      <c r="F69" s="86"/>
      <c r="G69" s="86"/>
      <c r="H69" s="86"/>
      <c r="I69" s="86"/>
      <c r="J69" s="86"/>
      <c r="K69" s="86"/>
      <c r="L69" s="86"/>
      <c r="M69" s="86"/>
    </row>
    <row r="70" spans="2:13" s="26" customFormat="1">
      <c r="B70" s="86" t="s">
        <v>129</v>
      </c>
      <c r="C70" s="86"/>
      <c r="D70" s="90"/>
      <c r="E70" s="90">
        <v>1.0124827287964482</v>
      </c>
      <c r="F70" s="90">
        <v>1.0282950086141001</v>
      </c>
      <c r="G70" s="90">
        <v>1.0495497084396574</v>
      </c>
      <c r="H70" s="90">
        <v>1.0711208996944608</v>
      </c>
      <c r="I70" s="90">
        <v>1.0929607725933013</v>
      </c>
      <c r="J70" s="86"/>
      <c r="K70" s="86"/>
      <c r="L70" s="86"/>
      <c r="M70" s="86"/>
    </row>
    <row r="71" spans="2:13">
      <c r="B71" s="86" t="s">
        <v>130</v>
      </c>
      <c r="C71" s="86"/>
      <c r="D71" s="90"/>
      <c r="E71" s="90">
        <v>1.0056183251409139</v>
      </c>
      <c r="F71" s="90">
        <v>1.0162663404730961</v>
      </c>
      <c r="G71" s="90">
        <v>1.0332180331339476</v>
      </c>
      <c r="H71" s="90">
        <v>1.0513135515807037</v>
      </c>
      <c r="I71" s="90">
        <v>1.070394390517482</v>
      </c>
      <c r="J71" s="86"/>
      <c r="K71" s="86"/>
      <c r="L71" s="86"/>
      <c r="M71" s="86"/>
    </row>
    <row r="72" spans="2:13">
      <c r="B72" s="86" t="s">
        <v>131</v>
      </c>
      <c r="C72" s="86"/>
      <c r="D72" s="90"/>
      <c r="E72" s="90">
        <v>1.0056183251409139</v>
      </c>
      <c r="F72" s="90">
        <v>1.0162663404730961</v>
      </c>
      <c r="G72" s="90">
        <v>1.0332180331339476</v>
      </c>
      <c r="H72" s="90">
        <v>1.0513135515807037</v>
      </c>
      <c r="I72" s="90">
        <v>1.070394390517482</v>
      </c>
      <c r="J72" s="86"/>
      <c r="K72" s="86"/>
      <c r="L72" s="86"/>
      <c r="M72" s="86"/>
    </row>
    <row r="73" spans="2:13">
      <c r="B73" s="86" t="s">
        <v>132</v>
      </c>
      <c r="C73" s="86"/>
      <c r="D73" s="90"/>
      <c r="E73" s="90">
        <v>1</v>
      </c>
      <c r="F73" s="90">
        <v>1</v>
      </c>
      <c r="G73" s="90">
        <v>1</v>
      </c>
      <c r="H73" s="90">
        <v>1</v>
      </c>
      <c r="I73" s="90">
        <v>1</v>
      </c>
      <c r="J73" s="86"/>
      <c r="K73" s="86"/>
      <c r="L73" s="86"/>
      <c r="M73" s="86"/>
    </row>
    <row r="74" spans="2:13">
      <c r="B74" s="86"/>
      <c r="C74" s="86"/>
      <c r="D74" s="90"/>
      <c r="E74" s="90"/>
      <c r="F74" s="90"/>
      <c r="G74" s="90"/>
      <c r="H74" s="90"/>
      <c r="I74" s="90"/>
      <c r="J74" s="86"/>
      <c r="K74" s="86"/>
      <c r="L74" s="86"/>
      <c r="M74" s="86"/>
    </row>
    <row r="75" spans="2:13">
      <c r="B75" s="86"/>
      <c r="C75" s="86"/>
      <c r="D75" s="86"/>
      <c r="E75" s="86"/>
      <c r="F75" s="86"/>
      <c r="G75" s="86"/>
      <c r="H75" s="86"/>
      <c r="I75" s="86"/>
      <c r="J75" s="86"/>
      <c r="K75" s="86"/>
      <c r="L75" s="86"/>
      <c r="M75" s="86"/>
    </row>
    <row r="76" spans="2:13">
      <c r="B76" s="39" t="s">
        <v>133</v>
      </c>
      <c r="C76" s="40"/>
      <c r="D76" s="89"/>
      <c r="E76" s="89" t="s">
        <v>19</v>
      </c>
      <c r="F76" s="89" t="s">
        <v>20</v>
      </c>
      <c r="G76" s="89" t="s">
        <v>21</v>
      </c>
      <c r="H76" s="89" t="s">
        <v>22</v>
      </c>
      <c r="I76" s="89" t="s">
        <v>23</v>
      </c>
      <c r="J76" s="42" t="s">
        <v>5</v>
      </c>
      <c r="K76" s="86"/>
      <c r="L76" s="86"/>
      <c r="M76" s="86"/>
    </row>
    <row r="77" spans="2:13">
      <c r="B77" s="1" t="s">
        <v>10</v>
      </c>
      <c r="C77" s="86"/>
      <c r="D77" s="86"/>
      <c r="E77" s="86"/>
      <c r="F77" s="86"/>
      <c r="G77" s="86"/>
      <c r="H77" s="86"/>
      <c r="I77" s="86"/>
      <c r="J77" s="86"/>
      <c r="K77" s="86"/>
      <c r="L77" s="86"/>
      <c r="M77" s="86"/>
    </row>
    <row r="78" spans="2:13">
      <c r="B78" s="86" t="str">
        <f>B70</f>
        <v>Labour EGW</v>
      </c>
      <c r="C78" s="86"/>
      <c r="D78" s="90"/>
      <c r="E78" s="70">
        <f>(E40+E41+E43+E44)*E70</f>
        <v>463035.01121062052</v>
      </c>
      <c r="F78" s="70">
        <f t="shared" ref="F78:I78" si="0">(F40+F41+F43+F44)*F70</f>
        <v>482023.04269686755</v>
      </c>
      <c r="G78" s="70">
        <f t="shared" si="0"/>
        <v>504286.04454734863</v>
      </c>
      <c r="H78" s="70">
        <f t="shared" si="0"/>
        <v>527516.80109129532</v>
      </c>
      <c r="I78" s="70">
        <f t="shared" si="0"/>
        <v>551729.5479036785</v>
      </c>
      <c r="J78" s="91">
        <f t="shared" ref="J78:J81" si="1">SUM(E78:I78)</f>
        <v>2528590.4474498103</v>
      </c>
      <c r="K78" s="86"/>
      <c r="L78" s="86"/>
      <c r="M78" s="86"/>
    </row>
    <row r="79" spans="2:13">
      <c r="B79" s="86" t="str">
        <f t="shared" ref="B79:B81" si="2">B71</f>
        <v>Labour Hire</v>
      </c>
      <c r="C79" s="86"/>
      <c r="D79" s="90"/>
      <c r="E79" s="70"/>
      <c r="F79" s="70"/>
      <c r="G79" s="70"/>
      <c r="H79" s="70"/>
      <c r="I79" s="70"/>
      <c r="J79" s="91">
        <f t="shared" si="1"/>
        <v>0</v>
      </c>
      <c r="K79" s="86"/>
      <c r="L79" s="86"/>
      <c r="M79" s="86"/>
    </row>
    <row r="80" spans="2:13">
      <c r="B80" s="86" t="str">
        <f t="shared" si="2"/>
        <v>Contracted Services</v>
      </c>
      <c r="C80" s="86"/>
      <c r="D80" s="90"/>
      <c r="E80" s="70">
        <f>E42*E72</f>
        <v>197754.21892803119</v>
      </c>
      <c r="F80" s="70">
        <f t="shared" ref="F80:I80" si="3">F42*F72</f>
        <v>204844.3481415456</v>
      </c>
      <c r="G80" s="70">
        <f t="shared" si="3"/>
        <v>213467.7571300432</v>
      </c>
      <c r="H80" s="70">
        <f t="shared" si="3"/>
        <v>222636.53669112836</v>
      </c>
      <c r="I80" s="70">
        <f t="shared" si="3"/>
        <v>232344.21560638741</v>
      </c>
      <c r="J80" s="91">
        <f t="shared" si="1"/>
        <v>1071047.0764971359</v>
      </c>
      <c r="K80" s="86"/>
      <c r="L80" s="86"/>
      <c r="M80" s="86"/>
    </row>
    <row r="81" spans="2:13">
      <c r="B81" s="86" t="str">
        <f t="shared" si="2"/>
        <v>Materials</v>
      </c>
      <c r="C81" s="86"/>
      <c r="D81" s="90"/>
      <c r="E81" s="92"/>
      <c r="F81" s="92"/>
      <c r="G81" s="92"/>
      <c r="H81" s="92"/>
      <c r="I81" s="92"/>
      <c r="J81" s="93">
        <f t="shared" si="1"/>
        <v>0</v>
      </c>
      <c r="K81" s="86"/>
      <c r="L81" s="86"/>
      <c r="M81" s="86"/>
    </row>
    <row r="82" spans="2:13" ht="15.75" thickBot="1">
      <c r="B82" s="86"/>
      <c r="C82" s="86"/>
      <c r="D82" s="90"/>
      <c r="E82" s="94">
        <f>SUM(E78:E81)</f>
        <v>660789.23013865168</v>
      </c>
      <c r="F82" s="94">
        <f t="shared" ref="F82:J82" si="4">SUM(F78:F81)</f>
        <v>686867.39083841315</v>
      </c>
      <c r="G82" s="94">
        <f t="shared" si="4"/>
        <v>717753.80167739186</v>
      </c>
      <c r="H82" s="94">
        <f t="shared" si="4"/>
        <v>750153.33778242371</v>
      </c>
      <c r="I82" s="94">
        <f t="shared" si="4"/>
        <v>784073.76351006585</v>
      </c>
      <c r="J82" s="95">
        <f t="shared" si="4"/>
        <v>3599637.5239469465</v>
      </c>
      <c r="K82" s="86"/>
      <c r="L82" s="86"/>
      <c r="M82" s="86"/>
    </row>
    <row r="83" spans="2:13" ht="15.75" thickTop="1">
      <c r="B83" s="86"/>
      <c r="C83" s="86"/>
      <c r="D83" s="86"/>
      <c r="E83" s="86"/>
      <c r="F83" s="86"/>
      <c r="G83" s="86"/>
      <c r="H83" s="86"/>
      <c r="I83" s="86"/>
      <c r="J83" s="86"/>
      <c r="K83" s="86"/>
      <c r="L83" s="86"/>
      <c r="M83" s="86"/>
    </row>
    <row r="84" spans="2:13">
      <c r="B84" s="39" t="s">
        <v>133</v>
      </c>
      <c r="C84" s="40"/>
      <c r="D84" s="89"/>
      <c r="E84" s="89" t="s">
        <v>19</v>
      </c>
      <c r="F84" s="89" t="s">
        <v>20</v>
      </c>
      <c r="G84" s="89" t="s">
        <v>21</v>
      </c>
      <c r="H84" s="89" t="s">
        <v>22</v>
      </c>
      <c r="I84" s="89" t="s">
        <v>23</v>
      </c>
      <c r="J84" s="42" t="s">
        <v>5</v>
      </c>
      <c r="K84" s="86"/>
      <c r="L84" s="86"/>
      <c r="M84" s="86"/>
    </row>
    <row r="85" spans="2:13">
      <c r="B85" s="1" t="s">
        <v>42</v>
      </c>
      <c r="C85" s="86"/>
      <c r="D85" s="86"/>
      <c r="E85" s="86"/>
      <c r="F85" s="86"/>
      <c r="G85" s="86"/>
      <c r="H85" s="86"/>
      <c r="I85" s="86"/>
      <c r="J85" s="86"/>
      <c r="K85" s="86"/>
      <c r="L85" s="86"/>
      <c r="M85" s="86"/>
    </row>
    <row r="86" spans="2:13">
      <c r="B86" s="86" t="str">
        <f>B78</f>
        <v>Labour EGW</v>
      </c>
      <c r="C86" s="86"/>
      <c r="D86" s="90"/>
      <c r="E86" s="70">
        <f>E57*E70</f>
        <v>1411271.3094542795</v>
      </c>
      <c r="F86" s="70">
        <f t="shared" ref="F86:I86" si="5">F57*F70</f>
        <v>1469144.3933696675</v>
      </c>
      <c r="G86" s="70">
        <f t="shared" si="5"/>
        <v>1536999.1667954715</v>
      </c>
      <c r="H86" s="70">
        <f t="shared" si="5"/>
        <v>1607803.5323696258</v>
      </c>
      <c r="I86" s="70">
        <f t="shared" si="5"/>
        <v>1681600.8782982982</v>
      </c>
      <c r="J86" s="91">
        <f>SUM(E86:I86)</f>
        <v>7706819.2802873431</v>
      </c>
      <c r="K86" s="86"/>
      <c r="L86" s="86"/>
      <c r="M86" s="86"/>
    </row>
    <row r="87" spans="2:13">
      <c r="B87" s="86" t="str">
        <f t="shared" ref="B87:B89" si="6">B79</f>
        <v>Labour Hire</v>
      </c>
      <c r="C87" s="86"/>
      <c r="D87" s="90"/>
      <c r="E87" s="70"/>
      <c r="F87" s="70"/>
      <c r="G87" s="70"/>
      <c r="H87" s="70"/>
      <c r="I87" s="70"/>
      <c r="J87" s="91">
        <f t="shared" ref="J87:J89" si="7">SUM(E87:I87)</f>
        <v>0</v>
      </c>
      <c r="K87" s="86"/>
      <c r="L87" s="86"/>
      <c r="M87" s="86"/>
    </row>
    <row r="88" spans="2:13">
      <c r="B88" s="86" t="str">
        <f t="shared" si="6"/>
        <v>Contracted Services</v>
      </c>
      <c r="C88" s="86"/>
      <c r="D88" s="90"/>
      <c r="E88" s="70"/>
      <c r="F88" s="70"/>
      <c r="G88" s="70"/>
      <c r="H88" s="70"/>
      <c r="I88" s="70"/>
      <c r="J88" s="91">
        <f t="shared" si="7"/>
        <v>0</v>
      </c>
      <c r="K88" s="86"/>
      <c r="L88" s="86"/>
      <c r="M88" s="86"/>
    </row>
    <row r="89" spans="2:13">
      <c r="B89" s="86" t="str">
        <f t="shared" si="6"/>
        <v>Materials</v>
      </c>
      <c r="C89" s="86"/>
      <c r="D89" s="90"/>
      <c r="E89" s="70"/>
      <c r="F89" s="70"/>
      <c r="G89" s="70"/>
      <c r="H89" s="70"/>
      <c r="I89" s="70"/>
      <c r="J89" s="91">
        <f t="shared" si="7"/>
        <v>0</v>
      </c>
      <c r="K89" s="86"/>
      <c r="L89" s="86"/>
      <c r="M89" s="86"/>
    </row>
    <row r="90" spans="2:13" ht="15.75" thickBot="1">
      <c r="B90" s="86"/>
      <c r="C90" s="86"/>
      <c r="D90" s="90"/>
      <c r="E90" s="94">
        <f>SUM(E86:E89)</f>
        <v>1411271.3094542795</v>
      </c>
      <c r="F90" s="94">
        <f t="shared" ref="F90:J90" si="8">SUM(F86:F89)</f>
        <v>1469144.3933696675</v>
      </c>
      <c r="G90" s="94">
        <f t="shared" si="8"/>
        <v>1536999.1667954715</v>
      </c>
      <c r="H90" s="94">
        <f t="shared" si="8"/>
        <v>1607803.5323696258</v>
      </c>
      <c r="I90" s="94">
        <f t="shared" si="8"/>
        <v>1681600.8782982982</v>
      </c>
      <c r="J90" s="95">
        <f t="shared" si="8"/>
        <v>7706819.2802873431</v>
      </c>
      <c r="K90" s="86"/>
      <c r="L90" s="86"/>
      <c r="M90" s="86"/>
    </row>
    <row r="91" spans="2:13" ht="15.75" thickTop="1">
      <c r="B91" s="86"/>
      <c r="C91" s="86"/>
      <c r="D91" s="86"/>
      <c r="E91" s="86"/>
      <c r="F91" s="86"/>
      <c r="G91" s="86"/>
      <c r="H91" s="86"/>
      <c r="I91" s="86"/>
      <c r="J91" s="86"/>
      <c r="K91" s="86"/>
      <c r="L91" s="86"/>
      <c r="M91" s="86"/>
    </row>
    <row r="92" spans="2:13">
      <c r="B92" s="86"/>
      <c r="C92" s="86"/>
      <c r="D92" s="86"/>
      <c r="E92" s="86"/>
      <c r="F92" s="86"/>
      <c r="G92" s="86"/>
      <c r="H92" s="86"/>
      <c r="I92" s="86"/>
      <c r="J92" s="86"/>
      <c r="K92" s="86"/>
      <c r="L92" s="86"/>
      <c r="M92" s="86"/>
    </row>
    <row r="93" spans="2:13">
      <c r="B93" s="86"/>
      <c r="C93" s="86"/>
      <c r="D93" s="86"/>
      <c r="E93" s="86"/>
      <c r="F93" s="86"/>
      <c r="G93" s="86"/>
      <c r="H93" s="86"/>
      <c r="I93" s="86"/>
      <c r="J93" s="86"/>
      <c r="K93" s="86"/>
      <c r="L93" s="86"/>
      <c r="M93" s="86"/>
    </row>
    <row r="94" spans="2:13">
      <c r="B94" s="86"/>
      <c r="C94" s="86"/>
      <c r="D94" s="86"/>
      <c r="E94" s="86"/>
      <c r="F94" s="86"/>
      <c r="G94" s="86"/>
      <c r="H94" s="86"/>
      <c r="I94" s="86"/>
      <c r="J94" s="86"/>
      <c r="K94" s="86"/>
      <c r="L94" s="86"/>
      <c r="M94" s="86"/>
    </row>
    <row r="95" spans="2:13">
      <c r="B95" s="86"/>
      <c r="C95" s="86"/>
      <c r="D95" s="86"/>
      <c r="E95" s="86"/>
      <c r="F95" s="86"/>
      <c r="G95" s="86"/>
      <c r="H95" s="86"/>
      <c r="I95" s="86"/>
      <c r="J95" s="86"/>
      <c r="K95" s="86"/>
      <c r="L95" s="86"/>
      <c r="M95" s="86"/>
    </row>
    <row r="96" spans="2:13">
      <c r="B96" s="86"/>
      <c r="C96" s="86"/>
      <c r="D96" s="86"/>
      <c r="E96" s="86"/>
      <c r="F96" s="86"/>
      <c r="G96" s="86"/>
      <c r="H96" s="86"/>
      <c r="I96" s="86"/>
      <c r="J96" s="86"/>
      <c r="K96" s="86"/>
      <c r="L96" s="86"/>
      <c r="M96" s="86"/>
    </row>
    <row r="97" spans="2:13">
      <c r="B97" s="86"/>
      <c r="C97" s="86"/>
      <c r="D97" s="86"/>
      <c r="E97" s="86"/>
      <c r="F97" s="86"/>
      <c r="G97" s="86"/>
      <c r="H97" s="86"/>
      <c r="I97" s="86"/>
      <c r="J97" s="86"/>
      <c r="K97" s="86"/>
      <c r="L97" s="86"/>
      <c r="M97" s="86"/>
    </row>
    <row r="98" spans="2:13">
      <c r="B98" s="86"/>
      <c r="C98" s="86"/>
      <c r="D98" s="86"/>
      <c r="E98" s="86"/>
      <c r="F98" s="86"/>
      <c r="G98" s="86"/>
      <c r="H98" s="86"/>
      <c r="I98" s="86"/>
      <c r="J98" s="86"/>
      <c r="K98" s="86"/>
      <c r="L98" s="86"/>
      <c r="M98" s="86"/>
    </row>
    <row r="99" spans="2:13">
      <c r="B99" s="86"/>
      <c r="C99" s="86"/>
      <c r="D99" s="86"/>
      <c r="E99" s="86"/>
      <c r="F99" s="86"/>
      <c r="G99" s="86"/>
      <c r="H99" s="86"/>
      <c r="I99" s="86"/>
      <c r="J99" s="86"/>
      <c r="K99" s="86"/>
      <c r="L99" s="86"/>
      <c r="M99" s="86"/>
    </row>
    <row r="100" spans="2:13">
      <c r="B100" s="86"/>
      <c r="C100" s="86"/>
      <c r="D100" s="86"/>
      <c r="E100" s="86"/>
      <c r="F100" s="86"/>
      <c r="G100" s="86"/>
      <c r="H100" s="86"/>
      <c r="I100" s="86"/>
      <c r="J100" s="86"/>
      <c r="K100" s="86"/>
      <c r="L100" s="86"/>
      <c r="M100" s="86"/>
    </row>
    <row r="101" spans="2:13">
      <c r="B101" s="86"/>
      <c r="C101" s="86"/>
      <c r="D101" s="86"/>
      <c r="E101" s="86"/>
      <c r="F101" s="86"/>
      <c r="G101" s="86"/>
      <c r="H101" s="86"/>
      <c r="I101" s="86"/>
      <c r="J101" s="86"/>
      <c r="K101" s="86"/>
      <c r="L101" s="86"/>
      <c r="M101" s="86"/>
    </row>
    <row r="102" spans="2:13">
      <c r="B102" s="86"/>
      <c r="C102" s="86"/>
      <c r="D102" s="86"/>
      <c r="E102" s="86"/>
      <c r="F102" s="86"/>
      <c r="G102" s="86"/>
      <c r="H102" s="86"/>
      <c r="I102" s="86"/>
      <c r="J102" s="86"/>
      <c r="K102" s="86"/>
      <c r="L102" s="86"/>
      <c r="M102" s="86"/>
    </row>
    <row r="103" spans="2:13">
      <c r="B103" s="86"/>
      <c r="C103" s="86"/>
      <c r="D103" s="86"/>
      <c r="E103" s="86"/>
      <c r="F103" s="86"/>
      <c r="G103" s="86"/>
      <c r="H103" s="86"/>
      <c r="I103" s="86"/>
      <c r="J103" s="86"/>
      <c r="K103" s="86"/>
      <c r="L103" s="86"/>
      <c r="M103" s="86"/>
    </row>
    <row r="104" spans="2:13">
      <c r="B104" s="86"/>
      <c r="C104" s="86"/>
      <c r="D104" s="86"/>
      <c r="E104" s="86"/>
      <c r="F104" s="86"/>
      <c r="G104" s="86"/>
      <c r="H104" s="86"/>
      <c r="I104" s="86"/>
      <c r="J104" s="86"/>
      <c r="K104" s="86"/>
      <c r="L104" s="86"/>
      <c r="M104" s="86"/>
    </row>
    <row r="105" spans="2:13">
      <c r="B105" s="86"/>
      <c r="C105" s="86"/>
      <c r="D105" s="86"/>
      <c r="E105" s="86"/>
      <c r="F105" s="86"/>
      <c r="G105" s="86"/>
      <c r="H105" s="86"/>
      <c r="I105" s="86"/>
      <c r="J105" s="86"/>
      <c r="K105" s="86"/>
      <c r="L105" s="86"/>
      <c r="M105" s="86"/>
    </row>
    <row r="106" spans="2:13">
      <c r="B106" s="86"/>
      <c r="C106" s="86"/>
      <c r="D106" s="86"/>
      <c r="E106" s="86"/>
      <c r="F106" s="86"/>
      <c r="G106" s="86"/>
      <c r="H106" s="86"/>
      <c r="I106" s="86"/>
      <c r="J106" s="86"/>
      <c r="K106" s="86"/>
      <c r="L106" s="86"/>
      <c r="M106" s="86"/>
    </row>
    <row r="107" spans="2:13">
      <c r="B107" s="86"/>
      <c r="C107" s="86"/>
      <c r="D107" s="86"/>
      <c r="E107" s="86"/>
      <c r="F107" s="86"/>
      <c r="G107" s="86"/>
      <c r="H107" s="86"/>
      <c r="I107" s="86"/>
      <c r="J107" s="86"/>
      <c r="K107" s="86"/>
      <c r="L107" s="86"/>
      <c r="M107" s="86"/>
    </row>
    <row r="108" spans="2:13">
      <c r="B108" s="86"/>
      <c r="C108" s="86"/>
      <c r="D108" s="86"/>
      <c r="E108" s="86"/>
      <c r="F108" s="86"/>
      <c r="G108" s="86"/>
      <c r="H108" s="86"/>
      <c r="I108" s="86"/>
      <c r="J108" s="86"/>
      <c r="K108" s="86"/>
      <c r="L108" s="86"/>
      <c r="M108" s="86"/>
    </row>
    <row r="109" spans="2:13">
      <c r="B109" s="86"/>
      <c r="C109" s="86"/>
      <c r="D109" s="86"/>
      <c r="E109" s="86"/>
      <c r="F109" s="86"/>
      <c r="G109" s="86"/>
      <c r="H109" s="86"/>
      <c r="I109" s="86"/>
      <c r="J109" s="86"/>
      <c r="K109" s="86"/>
      <c r="L109" s="86"/>
      <c r="M109" s="86"/>
    </row>
    <row r="110" spans="2:13">
      <c r="B110" s="86"/>
      <c r="C110" s="86"/>
      <c r="D110" s="86"/>
      <c r="E110" s="86"/>
      <c r="F110" s="86"/>
      <c r="G110" s="86"/>
      <c r="H110" s="86"/>
      <c r="I110" s="86"/>
      <c r="J110" s="86"/>
      <c r="K110" s="86"/>
      <c r="L110" s="86"/>
      <c r="M110" s="86"/>
    </row>
    <row r="111" spans="2:13">
      <c r="B111" s="86"/>
      <c r="C111" s="86"/>
      <c r="D111" s="86"/>
      <c r="E111" s="86"/>
      <c r="F111" s="86"/>
      <c r="G111" s="86"/>
      <c r="H111" s="86"/>
      <c r="I111" s="86"/>
      <c r="J111" s="86"/>
      <c r="K111" s="86"/>
      <c r="L111" s="86"/>
      <c r="M111" s="86"/>
    </row>
    <row r="112" spans="2:13">
      <c r="B112" s="86"/>
      <c r="C112" s="86"/>
      <c r="D112" s="86"/>
      <c r="E112" s="86"/>
      <c r="F112" s="86"/>
      <c r="G112" s="86"/>
      <c r="H112" s="86"/>
      <c r="I112" s="86"/>
      <c r="J112" s="86"/>
      <c r="K112" s="86"/>
      <c r="L112" s="86"/>
      <c r="M112" s="86"/>
    </row>
    <row r="113" spans="2:13">
      <c r="B113" s="86"/>
      <c r="C113" s="86"/>
      <c r="D113" s="86"/>
      <c r="E113" s="86"/>
      <c r="F113" s="86"/>
      <c r="G113" s="86"/>
      <c r="H113" s="86"/>
      <c r="I113" s="86"/>
      <c r="J113" s="86"/>
      <c r="K113" s="86"/>
      <c r="L113" s="86"/>
      <c r="M113" s="86"/>
    </row>
    <row r="114" spans="2:13">
      <c r="B114" s="86"/>
      <c r="C114" s="86"/>
      <c r="D114" s="86"/>
      <c r="E114" s="86"/>
      <c r="F114" s="86"/>
      <c r="G114" s="86"/>
      <c r="H114" s="86"/>
      <c r="I114" s="86"/>
      <c r="J114" s="86"/>
      <c r="K114" s="86"/>
      <c r="L114" s="86"/>
      <c r="M114" s="86"/>
    </row>
    <row r="115" spans="2:13">
      <c r="B115" s="86"/>
      <c r="C115" s="86"/>
      <c r="D115" s="86"/>
      <c r="E115" s="86"/>
      <c r="F115" s="86"/>
      <c r="G115" s="86"/>
      <c r="H115" s="86"/>
      <c r="I115" s="86"/>
      <c r="J115" s="86"/>
      <c r="K115" s="86"/>
      <c r="L115" s="86"/>
      <c r="M115" s="86"/>
    </row>
    <row r="116" spans="2:13">
      <c r="B116" s="86"/>
      <c r="C116" s="86"/>
      <c r="D116" s="86"/>
      <c r="E116" s="86"/>
      <c r="F116" s="86"/>
      <c r="G116" s="86"/>
      <c r="H116" s="86"/>
      <c r="I116" s="86"/>
      <c r="J116" s="86"/>
      <c r="K116" s="86"/>
      <c r="L116" s="86"/>
      <c r="M116" s="86"/>
    </row>
    <row r="117" spans="2:13">
      <c r="B117" s="86"/>
      <c r="C117" s="86"/>
      <c r="D117" s="86"/>
      <c r="E117" s="86"/>
      <c r="F117" s="86"/>
      <c r="G117" s="86"/>
      <c r="H117" s="86"/>
      <c r="I117" s="86"/>
      <c r="J117" s="86"/>
      <c r="K117" s="86"/>
      <c r="L117" s="86"/>
      <c r="M117" s="86"/>
    </row>
    <row r="118" spans="2:13">
      <c r="B118" s="86"/>
      <c r="C118" s="86"/>
      <c r="D118" s="86"/>
      <c r="E118" s="86"/>
      <c r="F118" s="86"/>
      <c r="G118" s="86"/>
      <c r="H118" s="86"/>
      <c r="I118" s="86"/>
      <c r="J118" s="86"/>
      <c r="K118" s="86"/>
      <c r="L118" s="86"/>
      <c r="M118" s="86"/>
    </row>
    <row r="119" spans="2:13">
      <c r="B119" s="86"/>
      <c r="C119" s="86"/>
      <c r="D119" s="86"/>
      <c r="E119" s="86"/>
      <c r="F119" s="86"/>
      <c r="G119" s="86"/>
      <c r="H119" s="86"/>
      <c r="I119" s="86"/>
      <c r="J119" s="86"/>
      <c r="K119" s="86"/>
      <c r="L119" s="86"/>
      <c r="M119" s="86"/>
    </row>
    <row r="120" spans="2:13">
      <c r="B120" s="86"/>
      <c r="C120" s="86"/>
      <c r="D120" s="86"/>
      <c r="E120" s="86"/>
      <c r="F120" s="86"/>
      <c r="G120" s="86"/>
      <c r="H120" s="86"/>
      <c r="I120" s="86"/>
      <c r="J120" s="86"/>
      <c r="K120" s="86"/>
      <c r="L120" s="86"/>
      <c r="M120" s="86"/>
    </row>
    <row r="121" spans="2:13">
      <c r="B121" s="86"/>
      <c r="C121" s="86"/>
      <c r="D121" s="86"/>
      <c r="E121" s="86"/>
      <c r="F121" s="86"/>
      <c r="G121" s="86"/>
      <c r="H121" s="86"/>
      <c r="I121" s="86"/>
      <c r="J121" s="86"/>
      <c r="K121" s="86"/>
      <c r="L121" s="86"/>
      <c r="M121" s="86"/>
    </row>
    <row r="122" spans="2:13">
      <c r="B122" s="86"/>
      <c r="C122" s="86"/>
      <c r="D122" s="86"/>
      <c r="E122" s="86"/>
      <c r="F122" s="86"/>
      <c r="G122" s="86"/>
      <c r="H122" s="86"/>
      <c r="I122" s="86"/>
      <c r="J122" s="86"/>
      <c r="K122" s="86"/>
      <c r="L122" s="86"/>
      <c r="M122" s="86"/>
    </row>
    <row r="123" spans="2:13">
      <c r="B123" s="86"/>
      <c r="C123" s="86"/>
      <c r="D123" s="86"/>
      <c r="E123" s="86"/>
      <c r="F123" s="86"/>
      <c r="G123" s="86"/>
      <c r="H123" s="86"/>
      <c r="I123" s="86"/>
      <c r="J123" s="86"/>
      <c r="K123" s="86"/>
      <c r="L123" s="86"/>
      <c r="M123" s="86"/>
    </row>
    <row r="124" spans="2:13">
      <c r="B124" s="86"/>
      <c r="C124" s="86"/>
      <c r="D124" s="86"/>
      <c r="E124" s="86"/>
      <c r="F124" s="86"/>
      <c r="G124" s="86"/>
      <c r="H124" s="86"/>
      <c r="I124" s="86"/>
      <c r="J124" s="86"/>
      <c r="K124" s="86"/>
      <c r="L124" s="86"/>
      <c r="M124" s="86"/>
    </row>
    <row r="125" spans="2:13">
      <c r="B125" s="86"/>
      <c r="C125" s="86"/>
      <c r="D125" s="86"/>
      <c r="E125" s="86"/>
      <c r="F125" s="86"/>
      <c r="G125" s="86"/>
      <c r="H125" s="86"/>
      <c r="I125" s="86"/>
      <c r="J125" s="86"/>
      <c r="K125" s="86"/>
      <c r="L125" s="86"/>
      <c r="M125" s="86"/>
    </row>
    <row r="126" spans="2:13">
      <c r="B126" s="86"/>
      <c r="C126" s="86"/>
      <c r="D126" s="86"/>
      <c r="E126" s="86"/>
      <c r="F126" s="86"/>
      <c r="G126" s="86"/>
      <c r="H126" s="86"/>
      <c r="I126" s="86"/>
      <c r="J126" s="86"/>
      <c r="K126" s="86"/>
      <c r="L126" s="86"/>
      <c r="M126" s="86"/>
    </row>
    <row r="127" spans="2:13">
      <c r="B127" s="86"/>
      <c r="C127" s="86"/>
      <c r="D127" s="86"/>
      <c r="E127" s="86"/>
      <c r="F127" s="86"/>
      <c r="G127" s="86"/>
      <c r="H127" s="86"/>
      <c r="I127" s="86"/>
      <c r="J127" s="86"/>
      <c r="K127" s="86"/>
      <c r="L127" s="86"/>
      <c r="M127" s="86"/>
    </row>
    <row r="128" spans="2:13">
      <c r="B128" s="86"/>
      <c r="C128" s="86"/>
      <c r="D128" s="86"/>
      <c r="E128" s="86"/>
      <c r="F128" s="86"/>
      <c r="G128" s="86"/>
      <c r="H128" s="86"/>
      <c r="I128" s="86"/>
      <c r="J128" s="86"/>
      <c r="K128" s="86"/>
      <c r="L128" s="86"/>
      <c r="M128" s="86"/>
    </row>
    <row r="129" spans="2:13">
      <c r="B129" s="86"/>
      <c r="C129" s="86"/>
      <c r="D129" s="86"/>
      <c r="E129" s="86"/>
      <c r="F129" s="86"/>
      <c r="G129" s="86"/>
      <c r="H129" s="86"/>
      <c r="I129" s="86"/>
      <c r="J129" s="86"/>
      <c r="K129" s="86"/>
      <c r="L129" s="86"/>
      <c r="M129" s="86"/>
    </row>
    <row r="130" spans="2:13">
      <c r="B130" s="86"/>
      <c r="C130" s="86"/>
      <c r="D130" s="86"/>
      <c r="E130" s="86"/>
      <c r="F130" s="86"/>
      <c r="G130" s="86"/>
      <c r="H130" s="86"/>
      <c r="I130" s="86"/>
      <c r="J130" s="86"/>
      <c r="K130" s="86"/>
      <c r="L130" s="86"/>
      <c r="M130" s="86"/>
    </row>
    <row r="131" spans="2:13">
      <c r="B131" s="86"/>
      <c r="C131" s="86"/>
      <c r="D131" s="86"/>
      <c r="E131" s="86"/>
      <c r="F131" s="86"/>
      <c r="G131" s="86"/>
      <c r="H131" s="86"/>
      <c r="I131" s="86"/>
      <c r="J131" s="86"/>
      <c r="K131" s="86"/>
      <c r="L131" s="86"/>
      <c r="M131" s="86"/>
    </row>
  </sheetData>
  <mergeCells count="2">
    <mergeCell ref="C3:K3"/>
    <mergeCell ref="C4:K4"/>
  </mergeCells>
  <pageMargins left="0.24" right="0.24" top="0.74803149606299213" bottom="0.74803149606299213" header="0.31496062992125984" footer="0.31496062992125984"/>
  <pageSetup paperSize="9" scale="53" fitToHeight="1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AER Summary</vt:lpstr>
      <vt:lpstr>Comparisons</vt:lpstr>
      <vt:lpstr>Service Description</vt:lpstr>
      <vt:lpstr>Historical</vt:lpstr>
      <vt:lpstr>Projected</vt:lpstr>
      <vt:lpstr>Historical!Print_Titles</vt:lpstr>
      <vt:lpstr>Projected!Print_Titles</vt:lpstr>
    </vt:vector>
  </TitlesOfParts>
  <Company>Ausgrid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t42665</cp:lastModifiedBy>
  <cp:lastPrinted>2013-10-08T06:52:12Z</cp:lastPrinted>
  <dcterms:created xsi:type="dcterms:W3CDTF">2013-06-17T01:25:32Z</dcterms:created>
  <dcterms:modified xsi:type="dcterms:W3CDTF">2014-05-13T04:40:31Z</dcterms:modified>
</cp:coreProperties>
</file>