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8635" windowHeight="13290" tabRatio="864"/>
  </bookViews>
  <sheets>
    <sheet name="AER Summary" sheetId="16" r:id="rId1"/>
    <sheet name="Comparison" sheetId="17" r:id="rId2"/>
    <sheet name="Service Description" sheetId="18" r:id="rId3"/>
    <sheet name="Historical" sheetId="19" r:id="rId4"/>
    <sheet name="Projected" sheetId="20" r:id="rId5"/>
  </sheets>
  <calcPr calcId="125725"/>
</workbook>
</file>

<file path=xl/calcChain.xml><?xml version="1.0" encoding="utf-8"?>
<calcChain xmlns="http://schemas.openxmlformats.org/spreadsheetml/2006/main">
  <c r="C6" i="16"/>
  <c r="D43" l="1"/>
  <c r="D45" s="1"/>
  <c r="E43"/>
  <c r="F43"/>
  <c r="F45" s="1"/>
  <c r="G43"/>
  <c r="D44"/>
  <c r="E44"/>
  <c r="F44"/>
  <c r="G44"/>
  <c r="G45" s="1"/>
  <c r="C44"/>
  <c r="C43"/>
  <c r="C45" s="1"/>
  <c r="D28"/>
  <c r="E28"/>
  <c r="F28"/>
  <c r="G28"/>
  <c r="D29"/>
  <c r="E29"/>
  <c r="F29"/>
  <c r="G29"/>
  <c r="C29"/>
  <c r="C28"/>
  <c r="D33"/>
  <c r="E33"/>
  <c r="F33"/>
  <c r="G33"/>
  <c r="C33"/>
  <c r="A11" i="17"/>
  <c r="D59" i="16"/>
  <c r="E59" s="1"/>
  <c r="F59" s="1"/>
  <c r="G59" s="1"/>
  <c r="H28" l="1"/>
  <c r="E45"/>
  <c r="H29"/>
  <c r="G31"/>
  <c r="G36" s="1"/>
  <c r="D31"/>
  <c r="D36" s="1"/>
  <c r="E31"/>
  <c r="F31"/>
  <c r="H33"/>
  <c r="C31"/>
  <c r="C36" s="1"/>
  <c r="H30" l="1"/>
  <c r="H31" s="1"/>
  <c r="F36"/>
  <c r="E36"/>
  <c r="H44" l="1"/>
  <c r="H59" l="1"/>
  <c r="C46" l="1"/>
  <c r="C62" s="1"/>
  <c r="B4" i="17" s="1"/>
  <c r="B11" s="1"/>
  <c r="D46" i="16" l="1"/>
  <c r="D62" s="1"/>
  <c r="H43" l="1"/>
  <c r="E46"/>
  <c r="E62" s="1"/>
  <c r="F46" l="1"/>
  <c r="F62" s="1"/>
  <c r="G46"/>
  <c r="G62" s="1"/>
  <c r="H45" l="1"/>
  <c r="H46" s="1"/>
  <c r="H62" s="1"/>
</calcChain>
</file>

<file path=xl/sharedStrings.xml><?xml version="1.0" encoding="utf-8"?>
<sst xmlns="http://schemas.openxmlformats.org/spreadsheetml/2006/main" count="395" uniqueCount="162">
  <si>
    <t>Service:</t>
  </si>
  <si>
    <t>FY2010</t>
  </si>
  <si>
    <t>FY2011</t>
  </si>
  <si>
    <t>FY2012</t>
  </si>
  <si>
    <t>Total</t>
  </si>
  <si>
    <t>Direct Costs</t>
  </si>
  <si>
    <t>Indirect Costs</t>
  </si>
  <si>
    <t>Total Costs</t>
  </si>
  <si>
    <t>FY2015</t>
  </si>
  <si>
    <t>FY2016</t>
  </si>
  <si>
    <t>FY2017</t>
  </si>
  <si>
    <t>FY2018</t>
  </si>
  <si>
    <t>FY2019</t>
  </si>
  <si>
    <t>Average cost per unit</t>
  </si>
  <si>
    <t>Detailed Service Description</t>
  </si>
  <si>
    <t>Notes:</t>
  </si>
  <si>
    <t>Unit Prices</t>
  </si>
  <si>
    <t>The following service order volumes were completed:</t>
  </si>
  <si>
    <t>Workload</t>
  </si>
  <si>
    <t>Costs</t>
  </si>
  <si>
    <t>Alternative Control Service Summary</t>
  </si>
  <si>
    <t>Estimated Costs</t>
  </si>
  <si>
    <t>Projected Costs for FY2014-19 Regulatory Period</t>
  </si>
  <si>
    <t>Projected Volumes for FY2014-19 Regulatory Period</t>
  </si>
  <si>
    <t>Projected volumes</t>
  </si>
  <si>
    <t>FY2009</t>
  </si>
  <si>
    <t>FY2013</t>
  </si>
  <si>
    <t>Ausgrid</t>
  </si>
  <si>
    <t>Pillar/Pole Top Disconnection Completed</t>
  </si>
  <si>
    <t>Costs projected based on status quo as per 2012-13 volumes, costs and AHT</t>
  </si>
  <si>
    <t>Pricing mechanism</t>
  </si>
  <si>
    <t>Current Fee</t>
  </si>
  <si>
    <t>Fee Based</t>
  </si>
  <si>
    <t>Available on "Service Description" sheet.</t>
  </si>
  <si>
    <t>2014-2019 Pricing Methodology for Service (Summary)</t>
  </si>
  <si>
    <t>Historical Costs for FY2010-14 Regulatory Period</t>
  </si>
  <si>
    <t>Actual volumes</t>
  </si>
  <si>
    <t>Alternative Control Service - Benchmarking workings</t>
  </si>
  <si>
    <t>No direct comparison with other jurisdictions.</t>
  </si>
  <si>
    <t>Comparisons</t>
  </si>
  <si>
    <t>Comparisons within NSW</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</si>
  <si>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</si>
  <si>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</si>
  <si>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</si>
  <si>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</si>
  <si>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AER Framework and Approach paper March 2013</t>
  </si>
  <si>
    <t xml:space="preserve">Method: 2. Allocation of operating costs (from relevant internal order) for meter data costs. </t>
  </si>
  <si>
    <t>Method: 3. Bottom up costs for pole top disconnection and subsequent reconnection</t>
  </si>
  <si>
    <t>Detail:</t>
  </si>
  <si>
    <t>An AHT of 1.5 hours has been used for the disconnection of a pole top, utilising 2 grade 2 technicians and an installation inspector</t>
  </si>
  <si>
    <t xml:space="preserve">An AHT of 1.5 hours has been used for the reconnection of a pole top, utilising 2 grade 2 technicians </t>
  </si>
  <si>
    <t>Reconnections/Disconnections
Disconnection or reconnection visits (acceptable payment received); Disconnections or reconnections at the meter box (technical/hard disconnect); Disconnections or reconnections at the meter box (non-technical/soft disconnect); Disconnections or reconnections at the pole top/pillar box; Disconnections or reconnections outside of business hours.</t>
  </si>
  <si>
    <t>A site visit to a customer’s premises to disconnect the supply of electricity to a customer at the pole top or pillar box for breach by the customer of their customer supply contract or for a breach of Ausgrid's customer connection contract, or where a Retailer supplier has requested that the supply to a customer be disconnected, where the customer has denied access to the meter or had prior to the visit, reconnected supply without authorisation by Ausgrid following a previous disconnection.
This charge includes the reconnection at the request of the retailer.
If following a request from a retailer the reconnection component of this service is provided outside the hours of 7.30am and 4.00pm on a working day, the additional ‘Reconnection outside normal business hours’ charge, will apply.
Ausgrid is may be notified to conduct this service via the use of the 'De-energisation' B2B service order with sub type 'Pillar-Box, Pit or Pole-Top' or 'Pillar-Box, Pit or Pole-Top (Non Payment)'.</t>
  </si>
  <si>
    <t>A site visit to a customer’s premises:
1. to disconnect the supply of electricity to a customer at the pole top or pillar box for breach by the customer of a customer supply contract or a customer connection
contract, or where a retailer supplier has requested that the supply to a customer be disconnected, where the customer has denied access to the meter or had prior to the visit, reconnected supply without authorisation by the DNSP following a previous disconnection and
2. to reconnect the supply, following the disconnection in section 1.
For the avoidance of doubt, if, following a request from a customer, the reconnection component of the services described in section H.3.1 as ‘disconnection at meter box’ and ‘disconnection at pole top/pillar box’ are provided outside the hours of 7.30 am and 4.00 pm on a working day, the charge that the DNSP may levy for the provision of each of  hose services will be the charge for each service in section H.3.1 plus the charge for the service described as ‘reconnection outside normal business hours’, if applicable.</t>
  </si>
  <si>
    <t>Alternative Control Service - Projected Costs for FY2014-19 Submission</t>
  </si>
  <si>
    <t>FY2014-19 Classification:</t>
  </si>
  <si>
    <t>Projected Volumes</t>
  </si>
  <si>
    <t>Volumes</t>
  </si>
  <si>
    <t>Basis of projected volumes</t>
  </si>
  <si>
    <t>Completed Service Orders 1</t>
  </si>
  <si>
    <t>Assume same volume as 2012-13</t>
  </si>
  <si>
    <t>Completed Service Orders 2</t>
  </si>
  <si>
    <t>Completed Service Orders 3</t>
  </si>
  <si>
    <t>Total Service Orders</t>
  </si>
  <si>
    <t xml:space="preserve">Same volume of disconnectoions assumed. Despite disconnection volumes increasing over last 5 years expectation is Network costs will now be contained to </t>
  </si>
  <si>
    <t xml:space="preserve">CPI or better. </t>
  </si>
  <si>
    <t>Projected Costs</t>
  </si>
  <si>
    <t>Details on how costs have been projected:</t>
  </si>
  <si>
    <t>As per 2012-13 costs + 2.5% CPI year on year</t>
  </si>
  <si>
    <t>Direct Costs (on IO's, work orders, cost objects, cost centres)</t>
  </si>
  <si>
    <t>Activity</t>
  </si>
  <si>
    <t>Description</t>
  </si>
  <si>
    <t>Allocation Method</t>
  </si>
  <si>
    <t>Direct cost</t>
  </si>
  <si>
    <t>Due to the lack of information/data entry, the following costs were projected based on feedback from the business:</t>
  </si>
  <si>
    <t>Details of Cost Modelling Adopted</t>
  </si>
  <si>
    <t>Disconnect Pole Top/Pilar Box</t>
  </si>
  <si>
    <t>Reconnect Pole Top/Pilar Box</t>
  </si>
  <si>
    <t>Real Escalators by Type</t>
  </si>
  <si>
    <t>% YOY (Compound)</t>
  </si>
  <si>
    <t>Labour EGW</t>
  </si>
  <si>
    <t>Labour Hire</t>
  </si>
  <si>
    <t>Contracted Services</t>
  </si>
  <si>
    <t>Materials</t>
  </si>
  <si>
    <t>Cost Incorporating Real Escalators</t>
  </si>
  <si>
    <t>131610331</t>
  </si>
  <si>
    <t>Disconnections -Non Payment &amp; Lge Vacant</t>
  </si>
  <si>
    <t>131610328</t>
  </si>
  <si>
    <t>Re-energisations</t>
  </si>
  <si>
    <t>Fee based</t>
  </si>
  <si>
    <t>Alternative Control Service - Historical Revenue &amp; Costs Workings</t>
  </si>
  <si>
    <t>FY2009-14 Classification:</t>
  </si>
  <si>
    <t>Historical Revenue</t>
  </si>
  <si>
    <t>IO/Cost Centre #</t>
  </si>
  <si>
    <t>Direct revenue</t>
  </si>
  <si>
    <t>* Projected revenue result</t>
  </si>
  <si>
    <t>Please include SAP IO Snapshots below:</t>
  </si>
  <si>
    <t>Historical Completed Volumes</t>
  </si>
  <si>
    <t>Source</t>
  </si>
  <si>
    <t>FY2013*</t>
  </si>
  <si>
    <t>Network Revenue Accounting</t>
  </si>
  <si>
    <t xml:space="preserve">FY 2013 extrapolated form May actuals. </t>
  </si>
  <si>
    <t>Historical Costs</t>
  </si>
  <si>
    <t>Details on how costs were obtained:</t>
  </si>
  <si>
    <t>1) Costs extracted from SAP/TM1 for NEMS costs</t>
  </si>
  <si>
    <t>2) Costs estimated for Network Operations costs</t>
  </si>
  <si>
    <t>Due to the lack of information/data entry, the following costs were estimated based on feedback from the business:</t>
  </si>
  <si>
    <t>Details of Cost Modelling Adopted (eg AHT x Labour)</t>
  </si>
  <si>
    <t>Disconnection</t>
  </si>
  <si>
    <t>Refer "Pole Top Pillar AHT" Worksheet for analysis</t>
  </si>
  <si>
    <t>Reconnection</t>
  </si>
  <si>
    <t>* Projected full year costs.</t>
  </si>
  <si>
    <t>Indirect costs for this service have been estimated based on the CAM as follows:</t>
  </si>
  <si>
    <t>Total Indirect Costs for Service</t>
  </si>
  <si>
    <t>Overhead Alloc</t>
  </si>
  <si>
    <t>I&amp;CT</t>
  </si>
  <si>
    <t>All I&amp;CT Costs</t>
  </si>
  <si>
    <t>FTE's</t>
  </si>
  <si>
    <t>F&amp;C</t>
  </si>
  <si>
    <t>- Finance &amp; Compliance Functions</t>
  </si>
  <si>
    <t>Weighted Revenue</t>
  </si>
  <si>
    <t>- Insurances</t>
  </si>
  <si>
    <t>Nature of Risk</t>
  </si>
  <si>
    <t>- Contact Centre</t>
  </si>
  <si>
    <t>Call Volumes</t>
  </si>
  <si>
    <t>P&amp;S</t>
  </si>
  <si>
    <t>- Human Resources</t>
  </si>
  <si>
    <t>- Internal Audit</t>
  </si>
  <si>
    <t>Audit Plan</t>
  </si>
  <si>
    <t>- Corporate Communications</t>
  </si>
  <si>
    <t>- Property</t>
  </si>
  <si>
    <t>Floor Space</t>
  </si>
  <si>
    <t>HS&amp;E</t>
  </si>
  <si>
    <t>- Safety Management</t>
  </si>
  <si>
    <t>NNSW</t>
  </si>
  <si>
    <t>All NNSW Costs</t>
  </si>
  <si>
    <t>The proportion of total Ausgrid indirect costs were as follows:</t>
  </si>
  <si>
    <t>Services % of Ausgrid Overhead Costs</t>
  </si>
  <si>
    <t>Total Ausgrid indirect costs were as follows:</t>
  </si>
  <si>
    <t>Total Ausgrid Overhead Costs</t>
  </si>
  <si>
    <t>Allocator</t>
  </si>
  <si>
    <t>Total Ausgrid FTEs</t>
  </si>
  <si>
    <t>Scott Richardson</t>
  </si>
  <si>
    <t>Total Ausgrid Revenue</t>
  </si>
  <si>
    <t>TM1 System Extract</t>
  </si>
  <si>
    <t>Total Call Volumes</t>
  </si>
  <si>
    <t>Mike McHugh (Property)</t>
  </si>
  <si>
    <t>Total Floor Space</t>
  </si>
  <si>
    <t>Suzanne Welsby (Finance) - DNSP Volumes FY2009-13.xls</t>
  </si>
  <si>
    <t>Service FTE's</t>
  </si>
  <si>
    <t>TM1 extraction by IO/Activity (TM1 sources SAP data) - see TM1 Ext FTEs</t>
  </si>
  <si>
    <t>Service Revenue</t>
  </si>
  <si>
    <t>See TM1 Ext $ sheet</t>
  </si>
  <si>
    <t>Service Call Volumes</t>
  </si>
  <si>
    <t>Based on average Floor Area per Employee in F&amp;C Division</t>
  </si>
  <si>
    <t>Service Floor Space</t>
  </si>
  <si>
    <t>Assumed no calls received via network contact centre</t>
  </si>
  <si>
    <t>129020485</t>
  </si>
  <si>
    <t>Disconnection at Pole Top / Pillar Box</t>
  </si>
  <si>
    <t>Indirect Cost (CAM) %</t>
  </si>
  <si>
    <t>- Historical Costs relate to direct and estimated Costs only, no indirect Costs have been applied.</t>
  </si>
  <si>
    <t>Proposed Fee (FY15/16)</t>
  </si>
</sst>
</file>

<file path=xl/styles.xml><?xml version="1.0" encoding="utf-8"?>
<styleSheet xmlns="http://schemas.openxmlformats.org/spreadsheetml/2006/main">
  <numFmts count="12">
    <numFmt numFmtId="8" formatCode="&quot;$&quot;#,##0.00;[Red]\-&quot;$&quot;#,##0.00"/>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0"/>
    <numFmt numFmtId="170" formatCode="_(&quot;$&quot;* #,##0_);_(&quot;$&quot;* \(#,##0\);_(&quot;$&quot;* &quot;-&quot;??_);_(@_)"/>
    <numFmt numFmtId="171" formatCode="0.0%"/>
    <numFmt numFmtId="172" formatCode="_-* #,##0.0_-;\-* #,##0.0_-;_-* &quot;-&quot;??_-;_-@_-"/>
  </numFmts>
  <fonts count="16">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b/>
      <sz val="11"/>
      <color rgb="FF0065A6"/>
      <name val="Calibri"/>
      <family val="2"/>
      <scheme val="minor"/>
    </font>
    <font>
      <sz val="10"/>
      <name val="Arial"/>
      <family val="2"/>
    </font>
    <font>
      <sz val="8"/>
      <color rgb="FF3F3F76"/>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b/>
      <sz val="11"/>
      <color rgb="FF0070C0"/>
      <name val="Calibri"/>
      <family val="2"/>
      <scheme val="minor"/>
    </font>
    <font>
      <sz val="11"/>
      <name val="Calibri"/>
      <family val="2"/>
      <scheme val="minor"/>
    </font>
  </fonts>
  <fills count="12">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theme="5"/>
      </patternFill>
    </fill>
    <fill>
      <patternFill patternType="solid">
        <fgColor theme="5" tint="0.39997558519241921"/>
        <bgColor indexed="64"/>
      </patternFill>
    </fill>
    <fill>
      <patternFill patternType="solid">
        <fgColor rgb="FFFFCC99"/>
      </patternFill>
    </fill>
    <fill>
      <patternFill patternType="solid">
        <fgColor theme="0"/>
        <bgColor indexed="64"/>
      </patternFill>
    </fill>
    <fill>
      <patternFill patternType="solid">
        <fgColor rgb="FFACDCF2"/>
        <bgColor indexed="64"/>
      </patternFill>
    </fill>
    <fill>
      <patternFill patternType="solid">
        <fgColor theme="0" tint="-4.9989318521683403E-2"/>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bottom style="thin">
        <color theme="0"/>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style="thin">
        <color theme="0"/>
      </top>
      <bottom/>
      <diagonal/>
    </border>
    <border>
      <left/>
      <right style="thin">
        <color theme="0"/>
      </right>
      <top style="thin">
        <color rgb="FF0070C0"/>
      </top>
      <bottom style="double">
        <color rgb="FF0070C0"/>
      </bottom>
      <diagonal/>
    </border>
  </borders>
  <cellStyleXfs count="13">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8" fillId="0" borderId="0"/>
    <xf numFmtId="164" fontId="1" fillId="0" borderId="0" applyFont="0" applyFill="0" applyBorder="0" applyAlignment="0" applyProtection="0"/>
    <xf numFmtId="0" fontId="8" fillId="0" borderId="0"/>
    <xf numFmtId="0" fontId="4" fillId="6" borderId="0" applyNumberFormat="0" applyBorder="0" applyAlignment="0" applyProtection="0"/>
    <xf numFmtId="43"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9" fillId="8" borderId="10" applyNumberFormat="0" applyAlignment="0" applyProtection="0"/>
  </cellStyleXfs>
  <cellXfs count="155">
    <xf numFmtId="0" fontId="0" fillId="0" borderId="0" xfId="0"/>
    <xf numFmtId="0" fontId="3" fillId="0" borderId="0" xfId="0" applyFont="1"/>
    <xf numFmtId="0" fontId="0" fillId="0" borderId="0" xfId="0" applyFont="1"/>
    <xf numFmtId="0" fontId="2" fillId="4" borderId="5" xfId="0" applyFont="1" applyFill="1" applyBorder="1" applyAlignment="1">
      <alignment horizontal="left"/>
    </xf>
    <xf numFmtId="0" fontId="2" fillId="4" borderId="6" xfId="0" applyFont="1" applyFill="1" applyBorder="1" applyAlignment="1">
      <alignment horizontal="center"/>
    </xf>
    <xf numFmtId="0" fontId="2" fillId="4" borderId="7" xfId="0" applyFont="1" applyFill="1" applyBorder="1" applyAlignment="1">
      <alignment horizontal="center"/>
    </xf>
    <xf numFmtId="0" fontId="2" fillId="5" borderId="5" xfId="0" applyFont="1" applyFill="1" applyBorder="1"/>
    <xf numFmtId="0" fontId="0" fillId="0" borderId="0" xfId="0" applyFill="1"/>
    <xf numFmtId="0" fontId="0" fillId="3" borderId="0" xfId="0" applyFill="1" applyBorder="1" applyAlignment="1">
      <alignment horizontal="center"/>
    </xf>
    <xf numFmtId="166" fontId="2" fillId="5" borderId="7" xfId="2" applyNumberFormat="1" applyFont="1" applyFill="1" applyBorder="1"/>
    <xf numFmtId="166" fontId="5" fillId="0" borderId="0" xfId="2" applyNumberFormat="1" applyFont="1"/>
    <xf numFmtId="166" fontId="3" fillId="0" borderId="0" xfId="2" applyNumberFormat="1" applyFont="1"/>
    <xf numFmtId="166" fontId="2" fillId="5" borderId="6" xfId="2" applyNumberFormat="1" applyFont="1" applyFill="1" applyBorder="1"/>
    <xf numFmtId="0" fontId="0" fillId="3" borderId="0" xfId="0" applyFill="1" applyBorder="1" applyAlignment="1">
      <alignment vertical="top"/>
    </xf>
    <xf numFmtId="0" fontId="0" fillId="0" borderId="0" xfId="0" applyAlignment="1">
      <alignment horizontal="left"/>
    </xf>
    <xf numFmtId="167" fontId="3" fillId="0" borderId="0" xfId="3" applyNumberFormat="1" applyFont="1"/>
    <xf numFmtId="164" fontId="6" fillId="0" borderId="0" xfId="2" applyFont="1"/>
    <xf numFmtId="164" fontId="7" fillId="0" borderId="0" xfId="2" applyFont="1"/>
    <xf numFmtId="167" fontId="6" fillId="0" borderId="0" xfId="3" applyNumberFormat="1" applyFont="1"/>
    <xf numFmtId="0" fontId="2" fillId="2" borderId="0" xfId="0" applyFont="1" applyFill="1"/>
    <xf numFmtId="0" fontId="4" fillId="2" borderId="0" xfId="0" applyFont="1" applyFill="1"/>
    <xf numFmtId="0" fontId="3" fillId="3" borderId="4" xfId="0" applyFont="1" applyFill="1" applyBorder="1" applyAlignment="1"/>
    <xf numFmtId="164" fontId="3" fillId="3" borderId="4" xfId="2" applyFont="1" applyFill="1" applyBorder="1" applyAlignment="1"/>
    <xf numFmtId="0" fontId="3" fillId="3" borderId="2" xfId="0" applyFont="1" applyFill="1" applyBorder="1" applyAlignment="1"/>
    <xf numFmtId="0" fontId="2" fillId="4" borderId="3" xfId="0" applyFont="1" applyFill="1" applyBorder="1"/>
    <xf numFmtId="0" fontId="0" fillId="3" borderId="1" xfId="0" applyFill="1" applyBorder="1" applyAlignment="1">
      <alignment vertical="top" wrapText="1"/>
    </xf>
    <xf numFmtId="0" fontId="0" fillId="3" borderId="0" xfId="0" applyFill="1" applyBorder="1" applyAlignment="1">
      <alignment vertical="top" wrapText="1"/>
    </xf>
    <xf numFmtId="0" fontId="2" fillId="4" borderId="3" xfId="0" applyFont="1" applyFill="1" applyBorder="1"/>
    <xf numFmtId="0" fontId="2" fillId="4" borderId="0" xfId="0" applyFont="1" applyFill="1" applyBorder="1"/>
    <xf numFmtId="0" fontId="3" fillId="3" borderId="0" xfId="0" applyFont="1" applyFill="1" applyBorder="1" applyAlignment="1">
      <alignment horizontal="left"/>
    </xf>
    <xf numFmtId="164" fontId="2" fillId="6" borderId="0" xfId="7" applyNumberFormat="1" applyFont="1" applyBorder="1" applyAlignment="1">
      <alignment horizontal="left"/>
    </xf>
    <xf numFmtId="0" fontId="0" fillId="3" borderId="1" xfId="0" applyFill="1" applyBorder="1" applyAlignment="1">
      <alignment horizontal="left" vertical="top" wrapText="1"/>
    </xf>
    <xf numFmtId="0" fontId="0" fillId="3" borderId="1" xfId="0" applyFill="1" applyBorder="1" applyAlignment="1">
      <alignment vertical="top" wrapText="1"/>
    </xf>
    <xf numFmtId="0" fontId="0" fillId="3" borderId="0" xfId="0" applyFill="1" applyBorder="1" applyAlignment="1">
      <alignment vertical="top" wrapText="1"/>
    </xf>
    <xf numFmtId="0" fontId="0" fillId="0" borderId="0" xfId="0"/>
    <xf numFmtId="0" fontId="2" fillId="2" borderId="0" xfId="0" applyFont="1" applyFill="1"/>
    <xf numFmtId="0" fontId="2" fillId="4" borderId="5" xfId="0" applyFont="1" applyFill="1" applyBorder="1" applyAlignment="1">
      <alignment horizontal="left"/>
    </xf>
    <xf numFmtId="0" fontId="0" fillId="0" borderId="0" xfId="0" applyAlignment="1"/>
    <xf numFmtId="0" fontId="0" fillId="0" borderId="0" xfId="0" applyFill="1" applyAlignment="1"/>
    <xf numFmtId="0" fontId="4" fillId="0" borderId="0" xfId="0" applyFont="1" applyFill="1"/>
    <xf numFmtId="166" fontId="5" fillId="0" borderId="0" xfId="9" applyNumberFormat="1" applyFont="1"/>
    <xf numFmtId="166" fontId="3" fillId="0" borderId="0" xfId="9" applyNumberFormat="1" applyFont="1"/>
    <xf numFmtId="166" fontId="3" fillId="0" borderId="0" xfId="1" applyNumberFormat="1" applyFont="1"/>
    <xf numFmtId="166" fontId="2" fillId="5" borderId="6" xfId="9" applyNumberFormat="1" applyFont="1" applyFill="1" applyBorder="1"/>
    <xf numFmtId="167" fontId="6" fillId="7" borderId="0" xfId="8" applyNumberFormat="1" applyFont="1" applyFill="1"/>
    <xf numFmtId="167" fontId="3" fillId="0" borderId="0" xfId="8" applyNumberFormat="1" applyFont="1"/>
    <xf numFmtId="164" fontId="6" fillId="0" borderId="0" xfId="9" applyNumberFormat="1" applyFont="1"/>
    <xf numFmtId="10" fontId="0" fillId="0" borderId="0" xfId="1" applyNumberFormat="1" applyFont="1"/>
    <xf numFmtId="10" fontId="0" fillId="0" borderId="0" xfId="0" applyNumberFormat="1"/>
    <xf numFmtId="0" fontId="2" fillId="4" borderId="6" xfId="0" applyFont="1" applyFill="1" applyBorder="1" applyAlignment="1">
      <alignment horizontal="center" wrapText="1"/>
    </xf>
    <xf numFmtId="0" fontId="0" fillId="0" borderId="9" xfId="0" applyBorder="1" applyAlignment="1">
      <alignment wrapText="1"/>
    </xf>
    <xf numFmtId="8" fontId="0" fillId="0" borderId="9" xfId="0" applyNumberFormat="1" applyBorder="1" applyAlignment="1">
      <alignment horizontal="right"/>
    </xf>
    <xf numFmtId="8" fontId="10" fillId="8" borderId="10" xfId="12" applyNumberFormat="1" applyFont="1" applyAlignment="1">
      <alignment horizontal="right"/>
    </xf>
    <xf numFmtId="0" fontId="2" fillId="4" borderId="0" xfId="0" applyFont="1" applyFill="1" applyBorder="1" applyAlignment="1">
      <alignment horizontal="left"/>
    </xf>
    <xf numFmtId="0" fontId="11" fillId="0" borderId="0" xfId="0" applyFont="1" applyAlignment="1">
      <alignment horizontal="left" indent="15"/>
    </xf>
    <xf numFmtId="0" fontId="13" fillId="0" borderId="0" xfId="0" applyFont="1" applyAlignment="1">
      <alignment horizontal="left" indent="15"/>
    </xf>
    <xf numFmtId="0" fontId="0" fillId="0" borderId="0" xfId="0" applyNumberFormat="1" applyAlignment="1">
      <alignment horizontal="left"/>
    </xf>
    <xf numFmtId="0" fontId="0" fillId="3" borderId="8" xfId="0" applyFill="1" applyBorder="1" applyAlignment="1"/>
    <xf numFmtId="0" fontId="0" fillId="3" borderId="0" xfId="0" applyFill="1" applyAlignment="1"/>
    <xf numFmtId="0" fontId="2" fillId="4" borderId="6" xfId="0" applyFont="1" applyFill="1" applyBorder="1" applyAlignment="1">
      <alignment horizontal="left"/>
    </xf>
    <xf numFmtId="0" fontId="2" fillId="4" borderId="11" xfId="0" applyFont="1" applyFill="1" applyBorder="1" applyAlignment="1">
      <alignment horizontal="left"/>
    </xf>
    <xf numFmtId="0" fontId="0" fillId="0" borderId="12" xfId="0" applyBorder="1"/>
    <xf numFmtId="0" fontId="0" fillId="3" borderId="4" xfId="0" applyFill="1" applyBorder="1"/>
    <xf numFmtId="0" fontId="0" fillId="3" borderId="3" xfId="0" applyFill="1" applyBorder="1"/>
    <xf numFmtId="167" fontId="0" fillId="3" borderId="13" xfId="3" applyNumberFormat="1" applyFont="1" applyFill="1" applyBorder="1"/>
    <xf numFmtId="167" fontId="3" fillId="0" borderId="14" xfId="3" applyNumberFormat="1" applyFont="1" applyBorder="1"/>
    <xf numFmtId="0" fontId="0" fillId="3" borderId="13" xfId="0" applyFill="1" applyBorder="1"/>
    <xf numFmtId="0" fontId="3" fillId="0" borderId="14" xfId="0" applyFont="1" applyBorder="1"/>
    <xf numFmtId="0" fontId="0" fillId="0" borderId="15" xfId="0" applyBorder="1"/>
    <xf numFmtId="0" fontId="3" fillId="0" borderId="4" xfId="0" applyFont="1" applyBorder="1"/>
    <xf numFmtId="0" fontId="2" fillId="5" borderId="7" xfId="0" applyFont="1" applyFill="1" applyBorder="1"/>
    <xf numFmtId="0" fontId="2" fillId="5" borderId="0" xfId="0" applyFont="1" applyFill="1" applyBorder="1"/>
    <xf numFmtId="1" fontId="2" fillId="5" borderId="7" xfId="0" applyNumberFormat="1" applyFont="1" applyFill="1" applyBorder="1"/>
    <xf numFmtId="0" fontId="0" fillId="3" borderId="1" xfId="0" applyFill="1" applyBorder="1" applyAlignment="1">
      <alignment vertical="top"/>
    </xf>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8" xfId="0" applyFont="1" applyFill="1" applyBorder="1"/>
    <xf numFmtId="0" fontId="4" fillId="4" borderId="8" xfId="0" applyFont="1" applyFill="1" applyBorder="1"/>
    <xf numFmtId="0" fontId="4" fillId="0" borderId="8" xfId="0" applyFont="1" applyFill="1" applyBorder="1"/>
    <xf numFmtId="0" fontId="2" fillId="5" borderId="3" xfId="0" applyFont="1" applyFill="1" applyBorder="1"/>
    <xf numFmtId="0" fontId="2" fillId="5" borderId="13" xfId="0" applyFont="1" applyFill="1" applyBorder="1"/>
    <xf numFmtId="0" fontId="2" fillId="5" borderId="6" xfId="0" applyFont="1" applyFill="1" applyBorder="1" applyAlignment="1">
      <alignment horizontal="center"/>
    </xf>
    <xf numFmtId="0" fontId="2" fillId="5" borderId="4" xfId="0" applyFont="1" applyFill="1" applyBorder="1" applyAlignment="1">
      <alignment horizontal="center"/>
    </xf>
    <xf numFmtId="0" fontId="0" fillId="9" borderId="3" xfId="0" applyFill="1" applyBorder="1"/>
    <xf numFmtId="0" fontId="0" fillId="0" borderId="13" xfId="0" applyBorder="1"/>
    <xf numFmtId="166" fontId="0" fillId="9" borderId="13" xfId="2" applyNumberFormat="1" applyFont="1" applyFill="1" applyBorder="1"/>
    <xf numFmtId="166" fontId="3" fillId="0" borderId="4" xfId="2" applyNumberFormat="1" applyFont="1" applyBorder="1"/>
    <xf numFmtId="0" fontId="3" fillId="10" borderId="1" xfId="0" applyFont="1" applyFill="1" applyBorder="1"/>
    <xf numFmtId="0" fontId="0" fillId="10" borderId="1" xfId="0" applyFill="1" applyBorder="1"/>
    <xf numFmtId="0" fontId="0" fillId="10" borderId="12" xfId="0" applyFill="1" applyBorder="1"/>
    <xf numFmtId="166" fontId="3" fillId="10" borderId="16" xfId="2" applyNumberFormat="1" applyFont="1" applyFill="1" applyBorder="1"/>
    <xf numFmtId="166" fontId="3" fillId="10" borderId="14" xfId="2" applyNumberFormat="1" applyFont="1" applyFill="1" applyBorder="1"/>
    <xf numFmtId="0" fontId="0" fillId="0" borderId="0" xfId="0" applyBorder="1"/>
    <xf numFmtId="0" fontId="2" fillId="5" borderId="15" xfId="0" applyFont="1" applyFill="1" applyBorder="1"/>
    <xf numFmtId="0" fontId="2" fillId="5" borderId="11" xfId="0" applyFont="1" applyFill="1" applyBorder="1"/>
    <xf numFmtId="0" fontId="2" fillId="5" borderId="11" xfId="0" applyFont="1" applyFill="1" applyBorder="1" applyAlignment="1">
      <alignment horizontal="center"/>
    </xf>
    <xf numFmtId="0" fontId="0" fillId="0" borderId="4" xfId="0" applyFill="1" applyBorder="1"/>
    <xf numFmtId="0" fontId="0" fillId="9" borderId="4" xfId="0" applyFill="1" applyBorder="1"/>
    <xf numFmtId="0" fontId="2" fillId="5" borderId="15" xfId="0" applyFont="1" applyFill="1" applyBorder="1" applyAlignment="1">
      <alignment horizontal="center"/>
    </xf>
    <xf numFmtId="169" fontId="0" fillId="0" borderId="0" xfId="0" applyNumberFormat="1"/>
    <xf numFmtId="170" fontId="5" fillId="0" borderId="3" xfId="9" applyNumberFormat="1" applyFont="1" applyFill="1" applyBorder="1"/>
    <xf numFmtId="170" fontId="14" fillId="0" borderId="3" xfId="9" applyNumberFormat="1" applyFont="1" applyFill="1" applyBorder="1"/>
    <xf numFmtId="170" fontId="5" fillId="0" borderId="12" xfId="9" applyNumberFormat="1" applyFont="1" applyFill="1" applyBorder="1"/>
    <xf numFmtId="170" fontId="14" fillId="0" borderId="12" xfId="9" applyNumberFormat="1" applyFont="1" applyFill="1" applyBorder="1"/>
    <xf numFmtId="170" fontId="5" fillId="0" borderId="17" xfId="9" applyNumberFormat="1" applyFont="1" applyFill="1" applyBorder="1"/>
    <xf numFmtId="170" fontId="14" fillId="0" borderId="17" xfId="9" applyNumberFormat="1" applyFont="1" applyFill="1" applyBorder="1"/>
    <xf numFmtId="0" fontId="5" fillId="0" borderId="3" xfId="0" quotePrefix="1" applyFont="1" applyFill="1" applyBorder="1"/>
    <xf numFmtId="0" fontId="5" fillId="0" borderId="13" xfId="0" applyFont="1" applyFill="1" applyBorder="1"/>
    <xf numFmtId="166" fontId="5" fillId="0" borderId="13" xfId="2" applyNumberFormat="1" applyFont="1" applyFill="1" applyBorder="1"/>
    <xf numFmtId="166" fontId="0" fillId="3" borderId="13" xfId="2" applyNumberFormat="1" applyFont="1" applyFill="1" applyBorder="1"/>
    <xf numFmtId="3" fontId="0" fillId="3" borderId="13" xfId="0" applyNumberFormat="1" applyFill="1" applyBorder="1"/>
    <xf numFmtId="3" fontId="3" fillId="0" borderId="14" xfId="0" applyNumberFormat="1" applyFont="1" applyBorder="1"/>
    <xf numFmtId="3" fontId="2" fillId="5" borderId="7" xfId="0" applyNumberFormat="1" applyFont="1" applyFill="1" applyBorder="1"/>
    <xf numFmtId="0" fontId="2" fillId="5" borderId="13" xfId="0" applyFont="1" applyFill="1" applyBorder="1" applyAlignment="1">
      <alignment horizontal="center"/>
    </xf>
    <xf numFmtId="0" fontId="2" fillId="5" borderId="4" xfId="0" applyFont="1" applyFill="1" applyBorder="1"/>
    <xf numFmtId="0" fontId="0" fillId="0" borderId="3" xfId="0" applyFill="1" applyBorder="1"/>
    <xf numFmtId="166" fontId="0" fillId="0" borderId="3" xfId="2" applyNumberFormat="1" applyFont="1" applyFill="1" applyBorder="1"/>
    <xf numFmtId="166" fontId="0" fillId="3" borderId="3" xfId="2" applyNumberFormat="1" applyFont="1" applyFill="1" applyBorder="1"/>
    <xf numFmtId="0" fontId="2" fillId="0" borderId="0" xfId="0" applyFont="1" applyFill="1" applyBorder="1"/>
    <xf numFmtId="0" fontId="4" fillId="0" borderId="0" xfId="0" applyFont="1" applyFill="1" applyBorder="1"/>
    <xf numFmtId="0" fontId="15" fillId="0" borderId="0" xfId="0" applyFont="1" applyFill="1" applyBorder="1"/>
    <xf numFmtId="0" fontId="2" fillId="4" borderId="11" xfId="0" applyFont="1" applyFill="1" applyBorder="1" applyAlignment="1">
      <alignment horizontal="centerContinuous"/>
    </xf>
    <xf numFmtId="0" fontId="4" fillId="4" borderId="0" xfId="0" applyFont="1" applyFill="1" applyAlignment="1">
      <alignment horizontal="centerContinuous"/>
    </xf>
    <xf numFmtId="0" fontId="3" fillId="0" borderId="0" xfId="0" applyFont="1" applyAlignment="1">
      <alignment horizontal="center"/>
    </xf>
    <xf numFmtId="166" fontId="6" fillId="0" borderId="13" xfId="2" applyNumberFormat="1" applyFont="1" applyFill="1" applyBorder="1"/>
    <xf numFmtId="0" fontId="0" fillId="0" borderId="0" xfId="0" quotePrefix="1"/>
    <xf numFmtId="171" fontId="6" fillId="0" borderId="13" xfId="1" applyNumberFormat="1" applyFont="1" applyFill="1" applyBorder="1"/>
    <xf numFmtId="171" fontId="6" fillId="0" borderId="4" xfId="1" applyNumberFormat="1" applyFont="1" applyFill="1" applyBorder="1"/>
    <xf numFmtId="171" fontId="0" fillId="11" borderId="13" xfId="0" applyNumberFormat="1" applyFill="1" applyBorder="1"/>
    <xf numFmtId="171" fontId="0" fillId="11" borderId="4" xfId="0" applyNumberFormat="1" applyFill="1" applyBorder="1"/>
    <xf numFmtId="171" fontId="6" fillId="0" borderId="13" xfId="0" applyNumberFormat="1" applyFont="1" applyFill="1" applyBorder="1"/>
    <xf numFmtId="171" fontId="6" fillId="0" borderId="4" xfId="0" applyNumberFormat="1" applyFont="1" applyFill="1" applyBorder="1"/>
    <xf numFmtId="170" fontId="5" fillId="0" borderId="13" xfId="2" applyNumberFormat="1" applyFont="1" applyFill="1" applyBorder="1"/>
    <xf numFmtId="167" fontId="0" fillId="3" borderId="3" xfId="3" applyNumberFormat="1" applyFont="1" applyFill="1" applyBorder="1"/>
    <xf numFmtId="172" fontId="5" fillId="0" borderId="3" xfId="3" applyNumberFormat="1" applyFont="1" applyFill="1" applyBorder="1"/>
    <xf numFmtId="166" fontId="5" fillId="0" borderId="3" xfId="0" applyNumberFormat="1" applyFont="1" applyFill="1" applyBorder="1"/>
    <xf numFmtId="171" fontId="2" fillId="5" borderId="6" xfId="1" applyNumberFormat="1" applyFont="1" applyFill="1" applyBorder="1"/>
    <xf numFmtId="0" fontId="0" fillId="3" borderId="0" xfId="0" applyFill="1" applyAlignment="1">
      <alignment horizontal="center"/>
    </xf>
    <xf numFmtId="0" fontId="0" fillId="3" borderId="1" xfId="0" applyFill="1" applyBorder="1" applyAlignment="1">
      <alignment horizontal="left"/>
    </xf>
    <xf numFmtId="0" fontId="0" fillId="3" borderId="0" xfId="0" applyFill="1" applyBorder="1" applyAlignment="1">
      <alignment horizontal="left" vertical="top" wrapText="1"/>
    </xf>
    <xf numFmtId="0" fontId="0" fillId="3" borderId="0" xfId="0" quotePrefix="1" applyFill="1" applyBorder="1" applyAlignment="1">
      <alignment horizontal="left" vertical="top"/>
    </xf>
    <xf numFmtId="0" fontId="2" fillId="2" borderId="0" xfId="0" applyFont="1" applyFill="1" applyBorder="1" applyAlignment="1">
      <alignment horizontal="left"/>
    </xf>
    <xf numFmtId="0" fontId="3" fillId="3" borderId="7" xfId="0" applyFont="1" applyFill="1" applyBorder="1" applyAlignment="1">
      <alignment horizontal="left"/>
    </xf>
    <xf numFmtId="0" fontId="3" fillId="3" borderId="0" xfId="0" applyFont="1" applyFill="1" applyBorder="1" applyAlignment="1">
      <alignment horizontal="left"/>
    </xf>
    <xf numFmtId="168" fontId="4" fillId="6" borderId="0" xfId="7" applyNumberFormat="1" applyBorder="1" applyAlignment="1">
      <alignment horizontal="left"/>
    </xf>
    <xf numFmtId="0" fontId="2" fillId="2" borderId="8" xfId="0" applyFont="1" applyFill="1" applyBorder="1" applyAlignment="1">
      <alignment horizontal="left"/>
    </xf>
    <xf numFmtId="0" fontId="2" fillId="2" borderId="0" xfId="0" applyFont="1" applyFill="1" applyAlignment="1">
      <alignment horizontal="left"/>
    </xf>
    <xf numFmtId="0" fontId="3" fillId="3" borderId="4" xfId="0" applyFont="1" applyFill="1" applyBorder="1" applyAlignment="1">
      <alignment horizontal="left"/>
    </xf>
    <xf numFmtId="0" fontId="3" fillId="3" borderId="2" xfId="0" applyFont="1" applyFill="1" applyBorder="1" applyAlignment="1">
      <alignment horizontal="left"/>
    </xf>
    <xf numFmtId="0" fontId="0" fillId="3" borderId="1" xfId="0" applyFill="1" applyBorder="1" applyAlignment="1">
      <alignment horizontal="left" vertical="top" wrapText="1"/>
    </xf>
    <xf numFmtId="0" fontId="0" fillId="3" borderId="0" xfId="0" applyFill="1" applyAlignment="1">
      <alignment horizontal="left" vertical="top" wrapText="1"/>
    </xf>
    <xf numFmtId="0" fontId="0" fillId="0" borderId="4" xfId="0" applyFont="1" applyFill="1" applyBorder="1" applyAlignment="1">
      <alignment horizontal="left"/>
    </xf>
    <xf numFmtId="0" fontId="0" fillId="0" borderId="2" xfId="0" applyFont="1" applyFill="1" applyBorder="1" applyAlignment="1">
      <alignment horizontal="left"/>
    </xf>
    <xf numFmtId="0" fontId="15" fillId="3" borderId="1" xfId="0" applyFont="1" applyFill="1" applyBorder="1" applyAlignment="1">
      <alignment horizontal="left" vertical="top" wrapText="1"/>
    </xf>
    <xf numFmtId="0" fontId="15" fillId="3" borderId="0" xfId="0" applyFont="1" applyFill="1" applyBorder="1" applyAlignment="1">
      <alignment horizontal="left" vertical="top" wrapText="1"/>
    </xf>
  </cellXfs>
  <cellStyles count="13">
    <cellStyle name="Accent2" xfId="7" builtinId="33"/>
    <cellStyle name="Comma" xfId="3" builtinId="3"/>
    <cellStyle name="Comma 2" xfId="11"/>
    <cellStyle name="Comma 3" xfId="8"/>
    <cellStyle name="Currency" xfId="2" builtinId="4"/>
    <cellStyle name="Currency 2" xfId="5"/>
    <cellStyle name="Currency 3" xfId="10"/>
    <cellStyle name="Currency 4" xfId="9"/>
    <cellStyle name="Input" xfId="12" builtinId="20"/>
    <cellStyle name="Normal" xfId="0" builtinId="0"/>
    <cellStyle name="Normal 2" xfId="6"/>
    <cellStyle name="Percent" xfId="1" builtinId="5"/>
    <cellStyle name="Style 1" xfId="4"/>
  </cellStyles>
  <dxfs count="0"/>
  <tableStyles count="0" defaultTableStyle="TableStyleMedium9" defaultPivotStyle="PivotStyleLight16"/>
  <colors>
    <mruColors>
      <color rgb="FF13294B"/>
      <color rgb="FF0065A6"/>
      <color rgb="FF76AD1C"/>
      <color rgb="FF209AD2"/>
      <color rgb="FFACDCF2"/>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95250</xdr:colOff>
      <xdr:row>17</xdr:row>
      <xdr:rowOff>76200</xdr:rowOff>
    </xdr:from>
    <xdr:to>
      <xdr:col>10</xdr:col>
      <xdr:colOff>504825</xdr:colOff>
      <xdr:row>46</xdr:row>
      <xdr:rowOff>9525</xdr:rowOff>
    </xdr:to>
    <xdr:sp macro="" textlink="">
      <xdr:nvSpPr>
        <xdr:cNvPr id="2" name="Rectangle 1"/>
        <xdr:cNvSpPr/>
      </xdr:nvSpPr>
      <xdr:spPr>
        <a:xfrm>
          <a:off x="266700" y="3314700"/>
          <a:ext cx="13020675" cy="5457825"/>
        </a:xfrm>
        <a:prstGeom prst="rect">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AU" sz="1100"/>
        </a:p>
      </xdr:txBody>
    </xdr:sp>
    <xdr:clientData/>
  </xdr:twoCellAnchor>
  <xdr:twoCellAnchor editAs="oneCell">
    <xdr:from>
      <xdr:col>1</xdr:col>
      <xdr:colOff>390525</xdr:colOff>
      <xdr:row>18</xdr:row>
      <xdr:rowOff>0</xdr:rowOff>
    </xdr:from>
    <xdr:to>
      <xdr:col>3</xdr:col>
      <xdr:colOff>180975</xdr:colOff>
      <xdr:row>31</xdr:row>
      <xdr:rowOff>47625</xdr:rowOff>
    </xdr:to>
    <xdr:pic>
      <xdr:nvPicPr>
        <xdr:cNvPr id="3" name="Picture 1"/>
        <xdr:cNvPicPr>
          <a:picLocks noChangeAspect="1" noChangeArrowheads="1"/>
        </xdr:cNvPicPr>
      </xdr:nvPicPr>
      <xdr:blipFill>
        <a:blip xmlns:r="http://schemas.openxmlformats.org/officeDocument/2006/relationships" r:embed="rId1" cstate="print"/>
        <a:srcRect l="16354" t="18055" r="55052" b="57407"/>
        <a:stretch>
          <a:fillRect/>
        </a:stretch>
      </xdr:blipFill>
      <xdr:spPr bwMode="auto">
        <a:xfrm>
          <a:off x="561975" y="3429000"/>
          <a:ext cx="4343400" cy="2524125"/>
        </a:xfrm>
        <a:prstGeom prst="rect">
          <a:avLst/>
        </a:prstGeom>
        <a:noFill/>
        <a:ln w="1">
          <a:noFill/>
          <a:miter lim="800000"/>
          <a:headEnd/>
          <a:tailEnd type="none" w="med" len="med"/>
        </a:ln>
        <a:effectLst/>
      </xdr:spPr>
    </xdr:pic>
    <xdr:clientData/>
  </xdr:twoCellAnchor>
  <xdr:twoCellAnchor editAs="oneCell">
    <xdr:from>
      <xdr:col>3</xdr:col>
      <xdr:colOff>1266824</xdr:colOff>
      <xdr:row>17</xdr:row>
      <xdr:rowOff>180975</xdr:rowOff>
    </xdr:from>
    <xdr:to>
      <xdr:col>7</xdr:col>
      <xdr:colOff>361949</xdr:colOff>
      <xdr:row>31</xdr:row>
      <xdr:rowOff>19050</xdr:rowOff>
    </xdr:to>
    <xdr:pic>
      <xdr:nvPicPr>
        <xdr:cNvPr id="4" name="Picture 2"/>
        <xdr:cNvPicPr>
          <a:picLocks noChangeAspect="1" noChangeArrowheads="1"/>
        </xdr:cNvPicPr>
      </xdr:nvPicPr>
      <xdr:blipFill>
        <a:blip xmlns:r="http://schemas.openxmlformats.org/officeDocument/2006/relationships" r:embed="rId2" cstate="print"/>
        <a:srcRect l="16406" t="18148" r="61667" b="57500"/>
        <a:stretch>
          <a:fillRect/>
        </a:stretch>
      </xdr:blipFill>
      <xdr:spPr bwMode="auto">
        <a:xfrm>
          <a:off x="5991224" y="3419475"/>
          <a:ext cx="4200525" cy="2505075"/>
        </a:xfrm>
        <a:prstGeom prst="rect">
          <a:avLst/>
        </a:prstGeom>
        <a:noFill/>
        <a:ln w="1">
          <a:noFill/>
          <a:miter lim="800000"/>
          <a:headEnd/>
          <a:tailEnd type="none" w="med" len="med"/>
        </a:ln>
        <a:effectLst/>
      </xdr:spPr>
    </xdr:pic>
    <xdr:clientData/>
  </xdr:twoCellAnchor>
  <xdr:twoCellAnchor editAs="oneCell">
    <xdr:from>
      <xdr:col>1</xdr:col>
      <xdr:colOff>352425</xdr:colOff>
      <xdr:row>31</xdr:row>
      <xdr:rowOff>180975</xdr:rowOff>
    </xdr:from>
    <xdr:to>
      <xdr:col>2</xdr:col>
      <xdr:colOff>1704975</xdr:colOff>
      <xdr:row>45</xdr:row>
      <xdr:rowOff>104775</xdr:rowOff>
    </xdr:to>
    <xdr:pic>
      <xdr:nvPicPr>
        <xdr:cNvPr id="5" name="Picture 3"/>
        <xdr:cNvPicPr>
          <a:picLocks noChangeAspect="1" noChangeArrowheads="1"/>
        </xdr:cNvPicPr>
      </xdr:nvPicPr>
      <xdr:blipFill>
        <a:blip xmlns:r="http://schemas.openxmlformats.org/officeDocument/2006/relationships" r:embed="rId3" cstate="print"/>
        <a:srcRect l="16354" t="17500" r="61667" b="57315"/>
        <a:stretch>
          <a:fillRect/>
        </a:stretch>
      </xdr:blipFill>
      <xdr:spPr bwMode="auto">
        <a:xfrm>
          <a:off x="523875" y="6086475"/>
          <a:ext cx="3190875" cy="2590800"/>
        </a:xfrm>
        <a:prstGeom prst="rect">
          <a:avLst/>
        </a:prstGeom>
        <a:noFill/>
        <a:ln w="1">
          <a:noFill/>
          <a:miter lim="800000"/>
          <a:headEnd/>
          <a:tailEnd type="none" w="med" len="med"/>
        </a:ln>
        <a:effectLst/>
      </xdr:spPr>
    </xdr:pic>
    <xdr:clientData/>
  </xdr:twoCellAnchor>
  <xdr:twoCellAnchor editAs="oneCell">
    <xdr:from>
      <xdr:col>2</xdr:col>
      <xdr:colOff>2676524</xdr:colOff>
      <xdr:row>31</xdr:row>
      <xdr:rowOff>180975</xdr:rowOff>
    </xdr:from>
    <xdr:to>
      <xdr:col>5</xdr:col>
      <xdr:colOff>238124</xdr:colOff>
      <xdr:row>45</xdr:row>
      <xdr:rowOff>114300</xdr:rowOff>
    </xdr:to>
    <xdr:pic>
      <xdr:nvPicPr>
        <xdr:cNvPr id="6" name="Picture 4"/>
        <xdr:cNvPicPr>
          <a:picLocks noChangeAspect="1" noChangeArrowheads="1"/>
        </xdr:cNvPicPr>
      </xdr:nvPicPr>
      <xdr:blipFill>
        <a:blip xmlns:r="http://schemas.openxmlformats.org/officeDocument/2006/relationships" r:embed="rId4" cstate="print"/>
        <a:srcRect l="16354" t="17500" r="61719" b="57222"/>
        <a:stretch>
          <a:fillRect/>
        </a:stretch>
      </xdr:blipFill>
      <xdr:spPr bwMode="auto">
        <a:xfrm>
          <a:off x="4686299" y="6086475"/>
          <a:ext cx="3476625" cy="2600325"/>
        </a:xfrm>
        <a:prstGeom prst="rect">
          <a:avLst/>
        </a:prstGeom>
        <a:noFill/>
        <a:ln w="1">
          <a:noFill/>
          <a:miter lim="800000"/>
          <a:headEnd/>
          <a:tailEnd type="none" w="med" len="med"/>
        </a:ln>
        <a:effectLst/>
      </xdr:spPr>
    </xdr:pic>
    <xdr:clientData/>
  </xdr:twoCellAnchor>
  <xdr:twoCellAnchor editAs="oneCell">
    <xdr:from>
      <xdr:col>6</xdr:col>
      <xdr:colOff>66675</xdr:colOff>
      <xdr:row>31</xdr:row>
      <xdr:rowOff>161925</xdr:rowOff>
    </xdr:from>
    <xdr:to>
      <xdr:col>9</xdr:col>
      <xdr:colOff>819150</xdr:colOff>
      <xdr:row>45</xdr:row>
      <xdr:rowOff>66675</xdr:rowOff>
    </xdr:to>
    <xdr:pic>
      <xdr:nvPicPr>
        <xdr:cNvPr id="7" name="Picture 5"/>
        <xdr:cNvPicPr>
          <a:picLocks noChangeAspect="1" noChangeArrowheads="1"/>
        </xdr:cNvPicPr>
      </xdr:nvPicPr>
      <xdr:blipFill>
        <a:blip xmlns:r="http://schemas.openxmlformats.org/officeDocument/2006/relationships" r:embed="rId5" cstate="print"/>
        <a:srcRect l="16406" t="17593" r="61667" b="57407"/>
        <a:stretch>
          <a:fillRect/>
        </a:stretch>
      </xdr:blipFill>
      <xdr:spPr bwMode="auto">
        <a:xfrm>
          <a:off x="8943975" y="6067425"/>
          <a:ext cx="3609975" cy="25717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2:AG66"/>
  <sheetViews>
    <sheetView tabSelected="1" workbookViewId="0"/>
  </sheetViews>
  <sheetFormatPr defaultRowHeight="15"/>
  <cols>
    <col min="1" max="1" width="2.42578125" customWidth="1"/>
    <col min="2" max="2" width="46.28515625" customWidth="1"/>
    <col min="3" max="8" width="13.140625" customWidth="1"/>
    <col min="9" max="9" width="2.42578125" customWidth="1"/>
    <col min="12" max="12" width="10.5703125" customWidth="1"/>
    <col min="13" max="13" width="20.85546875" customWidth="1"/>
    <col min="15" max="18" width="12.5703125" customWidth="1"/>
  </cols>
  <sheetData>
    <row r="2" spans="2:8">
      <c r="B2" s="19" t="s">
        <v>20</v>
      </c>
      <c r="C2" s="20"/>
      <c r="D2" s="20"/>
      <c r="E2" s="20"/>
      <c r="F2" s="20"/>
      <c r="G2" s="20"/>
      <c r="H2" s="20"/>
    </row>
    <row r="3" spans="2:8">
      <c r="B3" s="24" t="s">
        <v>0</v>
      </c>
      <c r="C3" s="21" t="s">
        <v>28</v>
      </c>
      <c r="D3" s="23"/>
      <c r="E3" s="23"/>
      <c r="F3" s="23"/>
      <c r="G3" s="23"/>
      <c r="H3" s="23"/>
    </row>
    <row r="4" spans="2:8">
      <c r="B4" s="27" t="s">
        <v>30</v>
      </c>
      <c r="C4" s="29" t="s">
        <v>32</v>
      </c>
      <c r="D4" s="23"/>
      <c r="E4" s="23"/>
      <c r="F4" s="23"/>
      <c r="G4" s="23"/>
      <c r="H4" s="23"/>
    </row>
    <row r="5" spans="2:8">
      <c r="B5" s="27" t="s">
        <v>31</v>
      </c>
      <c r="C5" s="22">
        <v>148</v>
      </c>
      <c r="D5" s="23"/>
      <c r="E5" s="23"/>
      <c r="F5" s="23"/>
      <c r="G5" s="23"/>
      <c r="H5" s="23"/>
    </row>
    <row r="6" spans="2:8">
      <c r="B6" s="28" t="s">
        <v>161</v>
      </c>
      <c r="C6" s="30">
        <f>D62</f>
        <v>775.24902994606396</v>
      </c>
      <c r="D6" s="23"/>
      <c r="E6" s="23"/>
      <c r="F6" s="23"/>
      <c r="G6" s="23"/>
      <c r="H6" s="23"/>
    </row>
    <row r="8" spans="2:8">
      <c r="B8" s="19" t="s">
        <v>14</v>
      </c>
      <c r="C8" s="20"/>
      <c r="D8" s="20"/>
      <c r="E8" s="20"/>
      <c r="F8" s="20"/>
      <c r="G8" s="20"/>
      <c r="H8" s="20"/>
    </row>
    <row r="9" spans="2:8">
      <c r="B9" s="31" t="s">
        <v>33</v>
      </c>
      <c r="C9" s="25"/>
      <c r="D9" s="25"/>
      <c r="E9" s="25"/>
      <c r="F9" s="25"/>
      <c r="G9" s="25"/>
      <c r="H9" s="25"/>
    </row>
    <row r="10" spans="2:8">
      <c r="B10" s="26"/>
      <c r="C10" s="26"/>
      <c r="D10" s="26"/>
      <c r="E10" s="26"/>
      <c r="F10" s="26"/>
      <c r="G10" s="26"/>
      <c r="H10" s="26"/>
    </row>
    <row r="13" spans="2:8">
      <c r="B13" s="35" t="s">
        <v>34</v>
      </c>
      <c r="C13" s="20"/>
      <c r="D13" s="20"/>
      <c r="E13" s="20"/>
      <c r="F13" s="20"/>
      <c r="G13" s="20"/>
      <c r="H13" s="20"/>
    </row>
    <row r="14" spans="2:8" s="34" customFormat="1" ht="16.5" customHeight="1">
      <c r="B14" s="139" t="s">
        <v>47</v>
      </c>
      <c r="C14" s="139"/>
      <c r="D14" s="139"/>
      <c r="E14" s="139"/>
      <c r="F14" s="139"/>
      <c r="G14" s="139"/>
      <c r="H14" s="139"/>
    </row>
    <row r="15" spans="2:8" ht="15" customHeight="1">
      <c r="B15" s="57" t="s">
        <v>46</v>
      </c>
      <c r="C15" s="32"/>
      <c r="D15" s="32"/>
      <c r="E15" s="32"/>
      <c r="F15" s="32"/>
      <c r="G15" s="32"/>
      <c r="H15" s="32"/>
    </row>
    <row r="16" spans="2:8" ht="30" customHeight="1">
      <c r="B16" s="58" t="s">
        <v>48</v>
      </c>
      <c r="C16" s="58"/>
      <c r="D16" s="58"/>
      <c r="E16" s="58"/>
      <c r="F16" s="58"/>
      <c r="G16" s="58"/>
      <c r="H16" s="58"/>
    </row>
    <row r="17" spans="2:33">
      <c r="B17" s="58" t="s">
        <v>49</v>
      </c>
      <c r="C17" s="58"/>
      <c r="D17" s="58"/>
      <c r="E17" s="58"/>
      <c r="F17" s="58"/>
      <c r="G17" s="58"/>
      <c r="H17" s="58"/>
    </row>
    <row r="18" spans="2:33">
      <c r="B18" s="13" t="s">
        <v>50</v>
      </c>
      <c r="C18" s="33"/>
      <c r="D18" s="33"/>
      <c r="E18" s="33"/>
      <c r="F18" s="33"/>
      <c r="G18" s="33"/>
      <c r="H18" s="33"/>
    </row>
    <row r="19" spans="2:33" ht="16.5" customHeight="1">
      <c r="B19" s="140" t="s">
        <v>160</v>
      </c>
      <c r="C19" s="140"/>
      <c r="D19" s="140"/>
      <c r="E19" s="140"/>
      <c r="F19" s="140"/>
      <c r="G19" s="140"/>
      <c r="H19" s="140"/>
    </row>
    <row r="20" spans="2:33">
      <c r="B20" s="33"/>
      <c r="C20" s="33"/>
      <c r="D20" s="33"/>
      <c r="E20" s="33"/>
      <c r="F20" s="33"/>
      <c r="G20" s="33"/>
      <c r="H20" s="33"/>
    </row>
    <row r="21" spans="2:33">
      <c r="B21" s="33"/>
      <c r="C21" s="33"/>
      <c r="D21" s="33"/>
      <c r="E21" s="33"/>
      <c r="F21" s="33"/>
      <c r="G21" s="33"/>
      <c r="H21" s="33"/>
    </row>
    <row r="22" spans="2:33" s="34" customFormat="1">
      <c r="B22" s="33"/>
      <c r="C22" s="33"/>
      <c r="D22" s="33"/>
      <c r="E22" s="33"/>
      <c r="F22" s="33"/>
      <c r="G22" s="33"/>
      <c r="H22" s="33"/>
    </row>
    <row r="23" spans="2:33" s="34" customFormat="1">
      <c r="B23" s="37"/>
      <c r="C23" s="37"/>
      <c r="D23" s="37"/>
      <c r="E23" s="37"/>
      <c r="F23" s="37"/>
      <c r="G23" s="37"/>
      <c r="H23" s="37"/>
      <c r="I23" s="37"/>
      <c r="J23" s="37"/>
      <c r="K23" s="37"/>
      <c r="L23" s="37"/>
      <c r="M23" s="37"/>
      <c r="N23" s="37"/>
      <c r="O23" s="37"/>
      <c r="P23" s="37"/>
      <c r="R23" s="7"/>
      <c r="S23" s="38"/>
      <c r="T23" s="38"/>
      <c r="U23" s="38"/>
      <c r="V23" s="38"/>
      <c r="W23" s="38"/>
      <c r="X23" s="38"/>
      <c r="Y23" s="38"/>
      <c r="Z23" s="38"/>
      <c r="AA23" s="38"/>
      <c r="AB23" s="38"/>
      <c r="AC23" s="38"/>
      <c r="AD23" s="38"/>
      <c r="AE23" s="38"/>
      <c r="AF23" s="38"/>
      <c r="AG23" s="38"/>
    </row>
    <row r="24" spans="2:33" s="34" customFormat="1">
      <c r="I24" s="7"/>
      <c r="J24" s="7"/>
      <c r="K24" s="7"/>
      <c r="L24" s="7"/>
      <c r="M24" s="7"/>
      <c r="N24" s="7"/>
      <c r="O24" s="7"/>
      <c r="P24" s="7"/>
      <c r="R24" s="7"/>
      <c r="S24" s="7"/>
      <c r="T24" s="7"/>
      <c r="U24" s="7"/>
      <c r="V24" s="7"/>
      <c r="W24" s="7"/>
      <c r="X24" s="7"/>
      <c r="Y24" s="7"/>
      <c r="Z24" s="7"/>
      <c r="AA24" s="7"/>
      <c r="AB24" s="7"/>
      <c r="AC24" s="7"/>
      <c r="AD24" s="7"/>
    </row>
    <row r="25" spans="2:33" s="34" customFormat="1">
      <c r="B25" s="35" t="s">
        <v>35</v>
      </c>
      <c r="C25" s="20"/>
      <c r="D25" s="20"/>
      <c r="E25" s="20"/>
      <c r="F25" s="20"/>
      <c r="G25" s="20"/>
      <c r="H25" s="20"/>
      <c r="I25" s="39"/>
      <c r="J25" s="39"/>
      <c r="K25" s="39"/>
      <c r="L25" s="39"/>
      <c r="M25" s="39"/>
      <c r="N25" s="39"/>
      <c r="O25" s="39"/>
      <c r="P25" s="39"/>
    </row>
    <row r="26" spans="2:33" s="34" customFormat="1"/>
    <row r="27" spans="2:33" s="34" customFormat="1">
      <c r="B27" s="36" t="s">
        <v>19</v>
      </c>
      <c r="C27" s="4" t="s">
        <v>25</v>
      </c>
      <c r="D27" s="4" t="s">
        <v>1</v>
      </c>
      <c r="E27" s="4" t="s">
        <v>2</v>
      </c>
      <c r="F27" s="4" t="s">
        <v>3</v>
      </c>
      <c r="G27" s="4" t="s">
        <v>26</v>
      </c>
      <c r="H27" s="5" t="s">
        <v>4</v>
      </c>
    </row>
    <row r="28" spans="2:33" s="34" customFormat="1">
      <c r="B28" s="34" t="s">
        <v>5</v>
      </c>
      <c r="C28" s="40">
        <f>Historical!E86</f>
        <v>642.54244365862382</v>
      </c>
      <c r="D28" s="40">
        <f>Historical!F86</f>
        <v>586.1772464551135</v>
      </c>
      <c r="E28" s="40">
        <f>Historical!G86</f>
        <v>481.96404818494881</v>
      </c>
      <c r="F28" s="40">
        <f>Historical!H86</f>
        <v>494.31521614821872</v>
      </c>
      <c r="G28" s="40">
        <f>Historical!I86</f>
        <v>473.88041975165515</v>
      </c>
      <c r="H28" s="41">
        <f>SUM(C28:G28)</f>
        <v>2678.8793741985596</v>
      </c>
    </row>
    <row r="29" spans="2:33" s="34" customFormat="1">
      <c r="B29" s="34" t="s">
        <v>21</v>
      </c>
      <c r="C29" s="40">
        <f>Historical!E102</f>
        <v>1790100.5589853409</v>
      </c>
      <c r="D29" s="40">
        <f>Historical!F102</f>
        <v>19538.712551532666</v>
      </c>
      <c r="E29" s="40">
        <f>Historical!G102</f>
        <v>24490.114675697441</v>
      </c>
      <c r="F29" s="40">
        <f>Historical!H102</f>
        <v>55319.550854750014</v>
      </c>
      <c r="G29" s="40">
        <f>Historical!I102</f>
        <v>41506.730053090912</v>
      </c>
      <c r="H29" s="41">
        <f>SUM(C29:G29)</f>
        <v>1930955.667120412</v>
      </c>
    </row>
    <row r="30" spans="2:33" s="34" customFormat="1">
      <c r="B30" s="34" t="s">
        <v>6</v>
      </c>
      <c r="C30" s="40"/>
      <c r="D30" s="40"/>
      <c r="E30" s="40"/>
      <c r="F30" s="40"/>
      <c r="G30" s="40"/>
      <c r="H30" s="42">
        <f>SUM(C30:G30)</f>
        <v>0</v>
      </c>
    </row>
    <row r="31" spans="2:33" s="34" customFormat="1">
      <c r="B31" s="6" t="s">
        <v>7</v>
      </c>
      <c r="C31" s="43">
        <f t="shared" ref="C31:H31" si="0">SUM(C28:C30)</f>
        <v>1790743.1014289996</v>
      </c>
      <c r="D31" s="43">
        <f t="shared" si="0"/>
        <v>20124.88979798778</v>
      </c>
      <c r="E31" s="43">
        <f t="shared" si="0"/>
        <v>24972.07872388239</v>
      </c>
      <c r="F31" s="43">
        <f t="shared" si="0"/>
        <v>55813.866070898235</v>
      </c>
      <c r="G31" s="43">
        <f t="shared" si="0"/>
        <v>41980.610472842571</v>
      </c>
      <c r="H31" s="43">
        <f t="shared" si="0"/>
        <v>1933634.5464946106</v>
      </c>
    </row>
    <row r="32" spans="2:33" s="34" customFormat="1" ht="11.25" customHeight="1"/>
    <row r="33" spans="2:9" s="34" customFormat="1">
      <c r="B33" s="34" t="s">
        <v>36</v>
      </c>
      <c r="C33" s="44">
        <f>Historical!E56</f>
        <v>2967.5897435897436</v>
      </c>
      <c r="D33" s="44">
        <f>Historical!F56</f>
        <v>31.581081081081081</v>
      </c>
      <c r="E33" s="44">
        <f>Historical!G56</f>
        <v>38.594594594594597</v>
      </c>
      <c r="F33" s="44">
        <f>Historical!H56</f>
        <v>85</v>
      </c>
      <c r="G33" s="44">
        <f>Historical!I56</f>
        <v>62.18181818181818</v>
      </c>
      <c r="H33" s="45">
        <f>SUM(C33:G33)</f>
        <v>3184.9472374472375</v>
      </c>
    </row>
    <row r="34" spans="2:9" s="34" customFormat="1" ht="11.25" customHeight="1"/>
    <row r="35" spans="2:9" s="34" customFormat="1">
      <c r="B35" s="36" t="s">
        <v>16</v>
      </c>
      <c r="C35" s="4" t="s">
        <v>25</v>
      </c>
      <c r="D35" s="4" t="s">
        <v>1</v>
      </c>
      <c r="E35" s="4" t="s">
        <v>2</v>
      </c>
      <c r="F35" s="4" t="s">
        <v>3</v>
      </c>
      <c r="G35" s="4" t="s">
        <v>26</v>
      </c>
    </row>
    <row r="36" spans="2:9" s="34" customFormat="1">
      <c r="B36" s="34" t="s">
        <v>13</v>
      </c>
      <c r="C36" s="46">
        <f>C31/C33</f>
        <v>603.43351209417108</v>
      </c>
      <c r="D36" s="46">
        <f t="shared" ref="D36:G36" si="1">D31/D33</f>
        <v>637.24511983358821</v>
      </c>
      <c r="E36" s="46">
        <f t="shared" si="1"/>
        <v>647.03565320983785</v>
      </c>
      <c r="F36" s="46">
        <f t="shared" si="1"/>
        <v>656.63371848115571</v>
      </c>
      <c r="G36" s="46">
        <f t="shared" si="1"/>
        <v>675.12677661004136</v>
      </c>
      <c r="I36" s="46"/>
    </row>
    <row r="37" spans="2:9" s="34" customFormat="1"/>
    <row r="38" spans="2:9" s="34" customFormat="1"/>
    <row r="39" spans="2:9" s="34" customFormat="1">
      <c r="C39" s="47"/>
      <c r="D39" s="48"/>
      <c r="E39" s="47"/>
      <c r="F39" s="47"/>
      <c r="G39" s="47"/>
    </row>
    <row r="40" spans="2:9">
      <c r="B40" s="19" t="s">
        <v>22</v>
      </c>
      <c r="C40" s="20"/>
      <c r="D40" s="20"/>
      <c r="E40" s="20"/>
      <c r="F40" s="20"/>
      <c r="G40" s="20"/>
      <c r="H40" s="20"/>
    </row>
    <row r="42" spans="2:9">
      <c r="B42" s="3" t="s">
        <v>19</v>
      </c>
      <c r="C42" s="4" t="s">
        <v>8</v>
      </c>
      <c r="D42" s="4" t="s">
        <v>9</v>
      </c>
      <c r="E42" s="4" t="s">
        <v>10</v>
      </c>
      <c r="F42" s="4" t="s">
        <v>11</v>
      </c>
      <c r="G42" s="4" t="s">
        <v>12</v>
      </c>
      <c r="H42" s="5" t="s">
        <v>4</v>
      </c>
    </row>
    <row r="43" spans="2:9">
      <c r="B43" t="s">
        <v>5</v>
      </c>
      <c r="C43" s="10">
        <f>Projected!E74</f>
        <v>504.08539987685089</v>
      </c>
      <c r="D43" s="10">
        <f>Projected!F74</f>
        <v>524.75681610430593</v>
      </c>
      <c r="E43" s="10">
        <f>Projected!G74</f>
        <v>548.99354533330597</v>
      </c>
      <c r="F43" s="10">
        <f>Projected!H74</f>
        <v>574.28382558939325</v>
      </c>
      <c r="G43" s="10">
        <f>Projected!I74</f>
        <v>600.64315450304491</v>
      </c>
      <c r="H43" s="11">
        <f>SUM(C43:G43)</f>
        <v>2752.7627414069011</v>
      </c>
    </row>
    <row r="44" spans="2:9">
      <c r="B44" t="s">
        <v>21</v>
      </c>
      <c r="C44" s="10">
        <f>Projected!E82</f>
        <v>44152.35520251681</v>
      </c>
      <c r="D44" s="10">
        <f>Projected!F82</f>
        <v>45962.944662232636</v>
      </c>
      <c r="E44" s="10">
        <f>Projected!G82</f>
        <v>48085.816457621782</v>
      </c>
      <c r="F44" s="10">
        <f>Projected!H82</f>
        <v>50300.96777386852</v>
      </c>
      <c r="G44" s="10">
        <f>Projected!I82</f>
        <v>52609.756033516278</v>
      </c>
      <c r="H44" s="11">
        <f>SUM(C44:G44)</f>
        <v>241111.84012975605</v>
      </c>
    </row>
    <row r="45" spans="2:9">
      <c r="B45" t="s">
        <v>6</v>
      </c>
      <c r="C45" s="10">
        <f>(C43+C44)*C47</f>
        <v>1650.9893616444706</v>
      </c>
      <c r="D45" s="10">
        <f t="shared" ref="D45:G45" si="2">(D43+D44)*D47</f>
        <v>1718.6927474001197</v>
      </c>
      <c r="E45" s="10">
        <f t="shared" si="2"/>
        <v>1798.0733089635219</v>
      </c>
      <c r="F45" s="10">
        <f t="shared" si="2"/>
        <v>1880.9044793683938</v>
      </c>
      <c r="G45" s="10">
        <f t="shared" si="2"/>
        <v>1967.2370167264646</v>
      </c>
      <c r="H45" s="11">
        <f>SUM(C45:G45)</f>
        <v>9015.8969141029702</v>
      </c>
    </row>
    <row r="46" spans="2:9">
      <c r="B46" s="6" t="s">
        <v>7</v>
      </c>
      <c r="C46" s="12">
        <f t="shared" ref="C46:H46" si="3">SUM(C43:C45)</f>
        <v>46307.429964038129</v>
      </c>
      <c r="D46" s="12">
        <f t="shared" si="3"/>
        <v>48206.394225737065</v>
      </c>
      <c r="E46" s="12">
        <f t="shared" si="3"/>
        <v>50432.883311918617</v>
      </c>
      <c r="F46" s="12">
        <f t="shared" si="3"/>
        <v>52756.156078826309</v>
      </c>
      <c r="G46" s="12">
        <f t="shared" si="3"/>
        <v>55177.636204745788</v>
      </c>
      <c r="H46" s="9">
        <f t="shared" si="3"/>
        <v>252880.49978526594</v>
      </c>
    </row>
    <row r="47" spans="2:9">
      <c r="B47" s="6" t="s">
        <v>159</v>
      </c>
      <c r="C47" s="136">
        <v>3.6970912579986831E-2</v>
      </c>
      <c r="D47" s="136">
        <v>3.6970912579986831E-2</v>
      </c>
      <c r="E47" s="136">
        <v>3.6970912579986831E-2</v>
      </c>
      <c r="F47" s="136">
        <v>3.6970912579986831E-2</v>
      </c>
      <c r="G47" s="136">
        <v>3.6970912579986831E-2</v>
      </c>
    </row>
    <row r="48" spans="2:9">
      <c r="B48" s="3" t="s">
        <v>15</v>
      </c>
    </row>
    <row r="49" spans="2:8">
      <c r="B49" s="138" t="s">
        <v>29</v>
      </c>
      <c r="C49" s="138"/>
      <c r="D49" s="138"/>
      <c r="E49" s="138"/>
      <c r="F49" s="138"/>
      <c r="G49" s="138"/>
      <c r="H49" s="138"/>
    </row>
    <row r="50" spans="2:8">
      <c r="B50" s="8"/>
      <c r="C50" s="8"/>
      <c r="D50" s="8"/>
      <c r="E50" s="8"/>
      <c r="F50" s="8"/>
      <c r="G50" s="8"/>
      <c r="H50" s="8"/>
    </row>
    <row r="51" spans="2:8">
      <c r="B51" s="8"/>
      <c r="C51" s="8"/>
      <c r="D51" s="8"/>
      <c r="E51" s="8"/>
      <c r="F51" s="8"/>
      <c r="G51" s="8"/>
      <c r="H51" s="8"/>
    </row>
    <row r="54" spans="2:8">
      <c r="B54" s="19" t="s">
        <v>23</v>
      </c>
      <c r="C54" s="20"/>
      <c r="D54" s="20"/>
      <c r="E54" s="20"/>
      <c r="F54" s="20"/>
      <c r="G54" s="20"/>
      <c r="H54" s="20"/>
    </row>
    <row r="55" spans="2:8">
      <c r="B55" s="1"/>
    </row>
    <row r="56" spans="2:8">
      <c r="B56" s="2" t="s">
        <v>17</v>
      </c>
    </row>
    <row r="58" spans="2:8">
      <c r="B58" s="3" t="s">
        <v>18</v>
      </c>
      <c r="C58" s="4" t="s">
        <v>8</v>
      </c>
      <c r="D58" s="4" t="s">
        <v>9</v>
      </c>
      <c r="E58" s="4" t="s">
        <v>10</v>
      </c>
      <c r="F58" s="4" t="s">
        <v>11</v>
      </c>
      <c r="G58" s="4" t="s">
        <v>12</v>
      </c>
      <c r="H58" s="5" t="s">
        <v>4</v>
      </c>
    </row>
    <row r="59" spans="2:8">
      <c r="B59" t="s">
        <v>24</v>
      </c>
      <c r="C59" s="18">
        <v>62.18181818181818</v>
      </c>
      <c r="D59" s="18">
        <f>C59</f>
        <v>62.18181818181818</v>
      </c>
      <c r="E59" s="18">
        <f t="shared" ref="E59:G59" si="4">D59</f>
        <v>62.18181818181818</v>
      </c>
      <c r="F59" s="18">
        <f t="shared" si="4"/>
        <v>62.18181818181818</v>
      </c>
      <c r="G59" s="18">
        <f t="shared" si="4"/>
        <v>62.18181818181818</v>
      </c>
      <c r="H59" s="15">
        <f>SUM(C59:G59)</f>
        <v>310.90909090909088</v>
      </c>
    </row>
    <row r="61" spans="2:8">
      <c r="B61" s="3" t="s">
        <v>16</v>
      </c>
      <c r="C61" s="4" t="s">
        <v>8</v>
      </c>
      <c r="D61" s="4" t="s">
        <v>9</v>
      </c>
      <c r="E61" s="4" t="s">
        <v>10</v>
      </c>
      <c r="F61" s="4" t="s">
        <v>11</v>
      </c>
      <c r="G61" s="4" t="s">
        <v>12</v>
      </c>
      <c r="H61" s="5" t="s">
        <v>4</v>
      </c>
    </row>
    <row r="62" spans="2:8">
      <c r="B62" t="s">
        <v>13</v>
      </c>
      <c r="C62" s="16">
        <f t="shared" ref="C62:H62" si="5">+C46/C59</f>
        <v>744.71013100061316</v>
      </c>
      <c r="D62" s="16">
        <f t="shared" si="5"/>
        <v>775.24902994606396</v>
      </c>
      <c r="E62" s="16">
        <f t="shared" si="5"/>
        <v>811.05514098114736</v>
      </c>
      <c r="F62" s="16">
        <f t="shared" si="5"/>
        <v>848.41771471796699</v>
      </c>
      <c r="G62" s="16">
        <f t="shared" si="5"/>
        <v>887.35964656754925</v>
      </c>
      <c r="H62" s="17">
        <f t="shared" si="5"/>
        <v>813.3583326426683</v>
      </c>
    </row>
    <row r="64" spans="2:8">
      <c r="B64" s="3" t="s">
        <v>15</v>
      </c>
    </row>
    <row r="65" spans="2:8">
      <c r="B65" s="138" t="s">
        <v>29</v>
      </c>
      <c r="C65" s="138"/>
      <c r="D65" s="138"/>
      <c r="E65" s="138"/>
      <c r="F65" s="138"/>
      <c r="G65" s="138"/>
      <c r="H65" s="138"/>
    </row>
    <row r="66" spans="2:8">
      <c r="B66" s="137"/>
      <c r="C66" s="137"/>
      <c r="D66" s="137"/>
      <c r="E66" s="137"/>
      <c r="F66" s="137"/>
      <c r="G66" s="137"/>
      <c r="H66" s="137"/>
    </row>
  </sheetData>
  <mergeCells count="5">
    <mergeCell ref="B66:H66"/>
    <mergeCell ref="B49:H49"/>
    <mergeCell ref="B65:H65"/>
    <mergeCell ref="B14:H14"/>
    <mergeCell ref="B19:H19"/>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1"/>
  <sheetViews>
    <sheetView workbookViewId="0">
      <selection sqref="A1:G1"/>
    </sheetView>
  </sheetViews>
  <sheetFormatPr defaultColWidth="12" defaultRowHeight="15"/>
  <cols>
    <col min="1" max="1" width="42.5703125" style="34" bestFit="1" customWidth="1"/>
    <col min="2" max="2" width="7.7109375" style="34" bestFit="1" customWidth="1"/>
    <col min="3" max="3" width="14.42578125" style="34" customWidth="1"/>
    <col min="4" max="4" width="13.7109375" style="34" customWidth="1"/>
    <col min="5" max="16384" width="12" style="34"/>
  </cols>
  <sheetData>
    <row r="1" spans="1:7">
      <c r="A1" s="141" t="s">
        <v>37</v>
      </c>
      <c r="B1" s="141"/>
      <c r="C1" s="141"/>
      <c r="D1" s="141"/>
      <c r="E1" s="141"/>
      <c r="F1" s="141"/>
      <c r="G1" s="141"/>
    </row>
    <row r="2" spans="1:7">
      <c r="A2" s="27" t="s">
        <v>0</v>
      </c>
      <c r="B2" s="21" t="s">
        <v>28</v>
      </c>
      <c r="C2" s="23"/>
      <c r="D2" s="23"/>
      <c r="E2" s="23"/>
      <c r="F2" s="23"/>
      <c r="G2" s="23"/>
    </row>
    <row r="3" spans="1:7">
      <c r="A3" s="27" t="s">
        <v>30</v>
      </c>
      <c r="B3" s="142" t="s">
        <v>32</v>
      </c>
      <c r="C3" s="143"/>
      <c r="D3" s="143"/>
      <c r="E3" s="143"/>
      <c r="F3" s="143"/>
      <c r="G3" s="143"/>
    </row>
    <row r="4" spans="1:7">
      <c r="A4" s="28" t="s">
        <v>161</v>
      </c>
      <c r="B4" s="144">
        <f>'AER Summary'!C6</f>
        <v>775.24902994606396</v>
      </c>
      <c r="C4" s="144"/>
      <c r="D4" s="144"/>
      <c r="E4" s="144"/>
      <c r="F4" s="144"/>
      <c r="G4" s="144"/>
    </row>
    <row r="6" spans="1:7">
      <c r="A6" s="28" t="s">
        <v>38</v>
      </c>
    </row>
    <row r="9" spans="1:7">
      <c r="A9" s="35" t="s">
        <v>39</v>
      </c>
    </row>
    <row r="10" spans="1:7" ht="30">
      <c r="A10" s="36" t="s">
        <v>40</v>
      </c>
      <c r="B10" s="49" t="s">
        <v>27</v>
      </c>
      <c r="C10" s="49" t="s">
        <v>41</v>
      </c>
      <c r="D10" s="49" t="s">
        <v>42</v>
      </c>
    </row>
    <row r="11" spans="1:7" ht="31.5" customHeight="1">
      <c r="A11" s="50" t="str">
        <f>B2</f>
        <v>Pillar/Pole Top Disconnection Completed</v>
      </c>
      <c r="B11" s="51">
        <f>B4</f>
        <v>775.24902994606396</v>
      </c>
      <c r="C11" s="52"/>
      <c r="D11" s="52"/>
    </row>
  </sheetData>
  <mergeCells count="3">
    <mergeCell ref="A1:G1"/>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workbookViewId="0">
      <selection sqref="A1:K1"/>
    </sheetView>
  </sheetViews>
  <sheetFormatPr defaultRowHeight="15"/>
  <cols>
    <col min="1" max="1" width="2.42578125" style="14" customWidth="1"/>
    <col min="2" max="2" width="10.140625" style="14" customWidth="1"/>
    <col min="3" max="8" width="13.140625" style="14" customWidth="1"/>
    <col min="9" max="10" width="9.5703125" style="14" bestFit="1" customWidth="1"/>
    <col min="11" max="15" width="9.140625" style="14"/>
    <col min="16" max="16" width="5.28515625" style="14" customWidth="1"/>
    <col min="17" max="17" width="2.42578125" style="34" customWidth="1"/>
    <col min="18" max="16384" width="9.140625" style="34"/>
  </cols>
  <sheetData>
    <row r="1" spans="1:18">
      <c r="A1" s="146" t="s">
        <v>43</v>
      </c>
      <c r="B1" s="146"/>
      <c r="C1" s="146"/>
      <c r="D1" s="146"/>
      <c r="E1" s="146"/>
      <c r="F1" s="146"/>
      <c r="G1" s="146"/>
      <c r="H1" s="146"/>
      <c r="I1" s="146"/>
      <c r="J1" s="146"/>
      <c r="K1" s="146"/>
    </row>
    <row r="2" spans="1:18">
      <c r="A2" s="53" t="s">
        <v>0</v>
      </c>
      <c r="B2" s="36"/>
      <c r="C2" s="147" t="s">
        <v>28</v>
      </c>
      <c r="D2" s="148"/>
      <c r="E2" s="148"/>
      <c r="F2" s="148"/>
      <c r="G2" s="148"/>
      <c r="H2" s="148"/>
      <c r="I2" s="148"/>
      <c r="J2" s="148"/>
      <c r="K2" s="148"/>
      <c r="R2" s="54"/>
    </row>
    <row r="3" spans="1:18">
      <c r="R3" s="54"/>
    </row>
    <row r="4" spans="1:18" ht="15" customHeight="1">
      <c r="A4" s="145" t="s">
        <v>44</v>
      </c>
      <c r="B4" s="145"/>
      <c r="C4" s="145"/>
      <c r="D4" s="145"/>
      <c r="E4" s="145"/>
      <c r="F4" s="145"/>
      <c r="G4" s="145"/>
      <c r="H4" s="145"/>
      <c r="I4" s="145"/>
      <c r="J4" s="145"/>
      <c r="K4" s="145"/>
      <c r="L4" s="145"/>
      <c r="M4" s="145"/>
      <c r="N4" s="145"/>
      <c r="O4" s="145"/>
      <c r="R4" s="55"/>
    </row>
    <row r="5" spans="1:18" ht="39" customHeight="1">
      <c r="A5" s="149" t="s">
        <v>53</v>
      </c>
      <c r="B5" s="149"/>
      <c r="C5" s="149"/>
      <c r="D5" s="149"/>
      <c r="E5" s="149"/>
      <c r="F5" s="149"/>
      <c r="G5" s="149"/>
      <c r="H5" s="149"/>
      <c r="I5" s="149"/>
      <c r="J5" s="149"/>
      <c r="K5" s="149"/>
      <c r="L5" s="149"/>
      <c r="M5" s="149"/>
      <c r="N5" s="149"/>
      <c r="O5" s="149"/>
      <c r="R5" s="55"/>
    </row>
    <row r="6" spans="1:18" ht="39" customHeight="1">
      <c r="A6" s="150"/>
      <c r="B6" s="150"/>
      <c r="C6" s="150"/>
      <c r="D6" s="150"/>
      <c r="E6" s="150"/>
      <c r="F6" s="150"/>
      <c r="G6" s="150"/>
      <c r="H6" s="150"/>
      <c r="I6" s="150"/>
      <c r="J6" s="150"/>
      <c r="K6" s="150"/>
      <c r="L6" s="150"/>
      <c r="M6" s="150"/>
      <c r="N6" s="150"/>
      <c r="O6" s="150"/>
    </row>
    <row r="7" spans="1:18" ht="39" customHeight="1">
      <c r="A7" s="150"/>
      <c r="B7" s="150"/>
      <c r="C7" s="150"/>
      <c r="D7" s="150"/>
      <c r="E7" s="150"/>
      <c r="F7" s="150"/>
      <c r="G7" s="150"/>
      <c r="H7" s="150"/>
      <c r="I7" s="150"/>
      <c r="J7" s="150"/>
      <c r="K7" s="150"/>
      <c r="L7" s="150"/>
      <c r="M7" s="150"/>
      <c r="N7" s="150"/>
      <c r="O7" s="150"/>
    </row>
    <row r="8" spans="1:18" ht="39" customHeight="1">
      <c r="A8" s="150"/>
      <c r="B8" s="150"/>
      <c r="C8" s="150"/>
      <c r="D8" s="150"/>
      <c r="E8" s="150"/>
      <c r="F8" s="150"/>
      <c r="G8" s="150"/>
      <c r="H8" s="150"/>
      <c r="I8" s="150"/>
      <c r="J8" s="150"/>
      <c r="K8" s="150"/>
      <c r="L8" s="150"/>
      <c r="M8" s="150"/>
      <c r="N8" s="150"/>
      <c r="O8" s="150"/>
    </row>
    <row r="11" spans="1:18">
      <c r="A11" s="145" t="s">
        <v>45</v>
      </c>
      <c r="B11" s="145"/>
      <c r="C11" s="145"/>
      <c r="D11" s="145"/>
      <c r="E11" s="145"/>
      <c r="F11" s="145"/>
      <c r="G11" s="145"/>
      <c r="H11" s="145"/>
      <c r="I11" s="145"/>
      <c r="J11" s="145"/>
      <c r="K11" s="145"/>
      <c r="L11" s="145"/>
      <c r="M11" s="145"/>
      <c r="N11" s="145"/>
      <c r="O11" s="145"/>
    </row>
    <row r="12" spans="1:18" ht="27" customHeight="1">
      <c r="A12" s="149" t="s">
        <v>51</v>
      </c>
      <c r="B12" s="149"/>
      <c r="C12" s="149"/>
      <c r="D12" s="149"/>
      <c r="E12" s="149"/>
      <c r="F12" s="149"/>
      <c r="G12" s="149"/>
      <c r="H12" s="149"/>
      <c r="I12" s="149"/>
      <c r="J12" s="149"/>
      <c r="K12" s="149"/>
      <c r="L12" s="149"/>
      <c r="M12" s="149"/>
      <c r="N12" s="149"/>
      <c r="O12" s="149"/>
    </row>
    <row r="13" spans="1:18" ht="27" customHeight="1">
      <c r="A13" s="139"/>
      <c r="B13" s="139"/>
      <c r="C13" s="139"/>
      <c r="D13" s="139"/>
      <c r="E13" s="139"/>
      <c r="F13" s="139"/>
      <c r="G13" s="139"/>
      <c r="H13" s="139"/>
      <c r="I13" s="139"/>
      <c r="J13" s="139"/>
      <c r="K13" s="139"/>
      <c r="L13" s="139"/>
      <c r="M13" s="139"/>
      <c r="N13" s="139"/>
      <c r="O13" s="139"/>
    </row>
    <row r="14" spans="1:18" ht="27" customHeight="1">
      <c r="A14" s="139"/>
      <c r="B14" s="139"/>
      <c r="C14" s="139"/>
      <c r="D14" s="139"/>
      <c r="E14" s="139"/>
      <c r="F14" s="139"/>
      <c r="G14" s="139"/>
      <c r="H14" s="139"/>
      <c r="I14" s="139"/>
      <c r="J14" s="139"/>
      <c r="K14" s="139"/>
      <c r="L14" s="139"/>
      <c r="M14" s="139"/>
      <c r="N14" s="139"/>
      <c r="O14" s="139"/>
    </row>
    <row r="17" spans="1:15">
      <c r="A17" s="145" t="s">
        <v>14</v>
      </c>
      <c r="B17" s="145"/>
      <c r="C17" s="145"/>
      <c r="D17" s="145"/>
      <c r="E17" s="145"/>
      <c r="F17" s="145"/>
      <c r="G17" s="145"/>
      <c r="H17" s="145"/>
      <c r="I17" s="145"/>
      <c r="J17" s="145"/>
      <c r="K17" s="145"/>
      <c r="L17" s="145"/>
      <c r="M17" s="145"/>
      <c r="N17" s="145"/>
      <c r="O17" s="145"/>
    </row>
    <row r="18" spans="1:15" ht="39" customHeight="1">
      <c r="A18" s="153" t="s">
        <v>52</v>
      </c>
      <c r="B18" s="153"/>
      <c r="C18" s="153"/>
      <c r="D18" s="153"/>
      <c r="E18" s="153"/>
      <c r="F18" s="153"/>
      <c r="G18" s="153"/>
      <c r="H18" s="153"/>
      <c r="I18" s="153"/>
      <c r="J18" s="153"/>
      <c r="K18" s="153"/>
      <c r="L18" s="153"/>
      <c r="M18" s="153"/>
      <c r="N18" s="153"/>
      <c r="O18" s="153"/>
    </row>
    <row r="19" spans="1:15" ht="39" customHeight="1">
      <c r="A19" s="154"/>
      <c r="B19" s="154"/>
      <c r="C19" s="154"/>
      <c r="D19" s="154"/>
      <c r="E19" s="154"/>
      <c r="F19" s="154"/>
      <c r="G19" s="154"/>
      <c r="H19" s="154"/>
      <c r="I19" s="154"/>
      <c r="J19" s="154"/>
      <c r="K19" s="154"/>
      <c r="L19" s="154"/>
      <c r="M19" s="154"/>
      <c r="N19" s="154"/>
      <c r="O19" s="154"/>
    </row>
    <row r="20" spans="1:15" ht="39" customHeight="1">
      <c r="A20" s="154"/>
      <c r="B20" s="154"/>
      <c r="C20" s="154"/>
      <c r="D20" s="154"/>
      <c r="E20" s="154"/>
      <c r="F20" s="154"/>
      <c r="G20" s="154"/>
      <c r="H20" s="154"/>
      <c r="I20" s="154"/>
      <c r="J20" s="154"/>
      <c r="K20" s="154"/>
      <c r="L20" s="154"/>
      <c r="M20" s="154"/>
      <c r="N20" s="154"/>
      <c r="O20" s="154"/>
    </row>
    <row r="21" spans="1:15" ht="39" customHeight="1">
      <c r="A21" s="154"/>
      <c r="B21" s="154"/>
      <c r="C21" s="154"/>
      <c r="D21" s="154"/>
      <c r="E21" s="154"/>
      <c r="F21" s="154"/>
      <c r="G21" s="154"/>
      <c r="H21" s="154"/>
      <c r="I21" s="154"/>
      <c r="J21" s="154"/>
      <c r="K21" s="154"/>
      <c r="L21" s="154"/>
      <c r="M21" s="154"/>
      <c r="N21" s="154"/>
      <c r="O21" s="154"/>
    </row>
    <row r="22" spans="1:15" ht="39" customHeight="1">
      <c r="A22" s="154"/>
      <c r="B22" s="154"/>
      <c r="C22" s="154"/>
      <c r="D22" s="154"/>
      <c r="E22" s="154"/>
      <c r="F22" s="154"/>
      <c r="G22" s="154"/>
      <c r="H22" s="154"/>
      <c r="I22" s="154"/>
      <c r="J22" s="154"/>
      <c r="K22" s="154"/>
      <c r="L22" s="154"/>
      <c r="M22" s="154"/>
      <c r="N22" s="154"/>
      <c r="O22" s="154"/>
    </row>
    <row r="28" spans="1:15">
      <c r="B28" s="56"/>
    </row>
  </sheetData>
  <mergeCells count="8">
    <mergeCell ref="A17:O17"/>
    <mergeCell ref="A18:O22"/>
    <mergeCell ref="A1:K1"/>
    <mergeCell ref="C2:K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2:K162"/>
  <sheetViews>
    <sheetView showGridLines="0" workbookViewId="0"/>
  </sheetViews>
  <sheetFormatPr defaultRowHeight="15"/>
  <cols>
    <col min="1" max="1" width="2.5703125" style="34" customWidth="1"/>
    <col min="2" max="2" width="27.5703125" style="34" customWidth="1"/>
    <col min="3" max="3" width="40.7109375" style="34" customWidth="1"/>
    <col min="4" max="4" width="30.5703125" style="34" customWidth="1"/>
    <col min="5" max="5" width="17.42578125" style="34" bestFit="1" customWidth="1"/>
    <col min="6" max="9" width="14.28515625" style="34" bestFit="1" customWidth="1"/>
    <col min="10" max="10" width="15.7109375" style="34" customWidth="1"/>
    <col min="11" max="11" width="9.140625" style="34"/>
    <col min="12" max="12" width="2.5703125" style="34" customWidth="1"/>
    <col min="13" max="16384" width="9.140625" style="34"/>
  </cols>
  <sheetData>
    <row r="2" spans="2:11">
      <c r="B2" s="35" t="s">
        <v>90</v>
      </c>
      <c r="C2" s="20"/>
      <c r="D2" s="20"/>
      <c r="E2" s="20"/>
      <c r="F2" s="20"/>
      <c r="G2" s="20"/>
      <c r="H2" s="20"/>
      <c r="I2" s="20"/>
      <c r="J2" s="20"/>
      <c r="K2" s="20"/>
    </row>
    <row r="3" spans="2:11">
      <c r="B3" s="27" t="s">
        <v>0</v>
      </c>
      <c r="C3" s="151" t="s">
        <v>28</v>
      </c>
      <c r="D3" s="152"/>
      <c r="E3" s="152"/>
      <c r="F3" s="152"/>
      <c r="G3" s="152"/>
      <c r="H3" s="152"/>
      <c r="I3" s="152"/>
      <c r="J3" s="152"/>
      <c r="K3" s="152"/>
    </row>
    <row r="4" spans="2:11">
      <c r="B4" s="27" t="s">
        <v>91</v>
      </c>
      <c r="C4" s="151" t="s">
        <v>89</v>
      </c>
      <c r="D4" s="152"/>
      <c r="E4" s="152"/>
      <c r="F4" s="152"/>
      <c r="G4" s="152"/>
      <c r="H4" s="152"/>
      <c r="I4" s="152"/>
      <c r="J4" s="152"/>
      <c r="K4" s="152"/>
    </row>
    <row r="7" spans="2:11">
      <c r="B7" s="35" t="s">
        <v>92</v>
      </c>
      <c r="C7" s="20"/>
      <c r="D7" s="20"/>
      <c r="E7" s="20"/>
      <c r="F7" s="20"/>
      <c r="G7" s="20"/>
      <c r="H7" s="20"/>
      <c r="I7" s="20"/>
      <c r="J7" s="20"/>
      <c r="K7" s="20"/>
    </row>
    <row r="9" spans="2:11">
      <c r="B9" s="59" t="s">
        <v>93</v>
      </c>
      <c r="C9" s="59" t="s">
        <v>71</v>
      </c>
      <c r="D9" s="59" t="s">
        <v>72</v>
      </c>
      <c r="E9" s="4" t="s">
        <v>25</v>
      </c>
      <c r="F9" s="4" t="s">
        <v>1</v>
      </c>
      <c r="G9" s="4" t="s">
        <v>2</v>
      </c>
      <c r="H9" s="4" t="s">
        <v>3</v>
      </c>
      <c r="I9" s="4" t="s">
        <v>26</v>
      </c>
      <c r="J9" s="5" t="s">
        <v>4</v>
      </c>
    </row>
    <row r="10" spans="2:11">
      <c r="B10" s="106" t="s">
        <v>157</v>
      </c>
      <c r="C10" s="107" t="s">
        <v>158</v>
      </c>
      <c r="D10" s="84" t="s">
        <v>94</v>
      </c>
      <c r="E10" s="108">
        <v>347208</v>
      </c>
      <c r="F10" s="108">
        <v>4674</v>
      </c>
      <c r="G10" s="108">
        <v>5712</v>
      </c>
      <c r="H10" s="108">
        <v>12580</v>
      </c>
      <c r="I10" s="108">
        <v>9620</v>
      </c>
      <c r="J10" s="86">
        <v>379794</v>
      </c>
    </row>
    <row r="11" spans="2:11">
      <c r="B11" s="63"/>
      <c r="C11" s="66"/>
      <c r="D11" s="84" t="s">
        <v>94</v>
      </c>
      <c r="E11" s="109"/>
      <c r="F11" s="109"/>
      <c r="G11" s="109"/>
      <c r="H11" s="109"/>
      <c r="I11" s="109"/>
      <c r="J11" s="86">
        <v>0</v>
      </c>
    </row>
    <row r="12" spans="2:11">
      <c r="B12" s="63"/>
      <c r="C12" s="66"/>
      <c r="D12" s="84" t="s">
        <v>94</v>
      </c>
      <c r="E12" s="109"/>
      <c r="F12" s="109"/>
      <c r="G12" s="109"/>
      <c r="H12" s="109"/>
      <c r="I12" s="109"/>
      <c r="J12" s="86">
        <v>0</v>
      </c>
    </row>
    <row r="13" spans="2:11">
      <c r="B13" s="63"/>
      <c r="C13" s="66"/>
      <c r="D13" s="84" t="s">
        <v>94</v>
      </c>
      <c r="E13" s="109"/>
      <c r="F13" s="109"/>
      <c r="G13" s="109"/>
      <c r="H13" s="109"/>
      <c r="I13" s="109"/>
      <c r="J13" s="86">
        <v>0</v>
      </c>
    </row>
    <row r="14" spans="2:11">
      <c r="B14" s="70" t="s">
        <v>4</v>
      </c>
      <c r="C14" s="71"/>
      <c r="D14" s="6"/>
      <c r="E14" s="9">
        <v>347208</v>
      </c>
      <c r="F14" s="9">
        <v>4674</v>
      </c>
      <c r="G14" s="9">
        <v>5712</v>
      </c>
      <c r="H14" s="9">
        <v>12580</v>
      </c>
      <c r="I14" s="9">
        <v>9620</v>
      </c>
      <c r="J14" s="9">
        <v>379794</v>
      </c>
    </row>
    <row r="15" spans="2:11">
      <c r="B15" s="34" t="s">
        <v>95</v>
      </c>
    </row>
    <row r="17" spans="2:2">
      <c r="B17" s="34" t="s">
        <v>96</v>
      </c>
    </row>
    <row r="50" spans="2:11">
      <c r="B50" s="35" t="s">
        <v>97</v>
      </c>
      <c r="C50" s="20"/>
      <c r="D50" s="20"/>
      <c r="E50" s="20"/>
      <c r="F50" s="20"/>
      <c r="G50" s="20"/>
      <c r="H50" s="20"/>
      <c r="I50" s="20"/>
      <c r="J50" s="20"/>
      <c r="K50" s="20"/>
    </row>
    <row r="52" spans="2:11">
      <c r="B52" s="59" t="s">
        <v>57</v>
      </c>
      <c r="C52" s="60" t="s">
        <v>98</v>
      </c>
      <c r="D52" s="36"/>
      <c r="E52" s="4" t="s">
        <v>25</v>
      </c>
      <c r="F52" s="4" t="s">
        <v>1</v>
      </c>
      <c r="G52" s="4" t="s">
        <v>2</v>
      </c>
      <c r="H52" s="4" t="s">
        <v>3</v>
      </c>
      <c r="I52" s="4" t="s">
        <v>99</v>
      </c>
      <c r="J52" s="5" t="s">
        <v>4</v>
      </c>
    </row>
    <row r="53" spans="2:11">
      <c r="B53" s="61" t="s">
        <v>59</v>
      </c>
      <c r="C53" s="62" t="s">
        <v>100</v>
      </c>
      <c r="D53" s="63"/>
      <c r="E53" s="110">
        <v>2967.5897435897436</v>
      </c>
      <c r="F53" s="110">
        <v>31.581081081081081</v>
      </c>
      <c r="G53" s="110">
        <v>38.594594594594597</v>
      </c>
      <c r="H53" s="110">
        <v>85</v>
      </c>
      <c r="I53" s="110">
        <v>62.18181818181818</v>
      </c>
      <c r="J53" s="111">
        <v>3184.9472374472375</v>
      </c>
    </row>
    <row r="54" spans="2:11">
      <c r="B54" s="61"/>
      <c r="C54" s="62"/>
      <c r="D54" s="63"/>
      <c r="E54" s="110"/>
      <c r="F54" s="110"/>
      <c r="G54" s="110"/>
      <c r="H54" s="110"/>
      <c r="I54" s="110"/>
      <c r="J54" s="111">
        <v>0</v>
      </c>
    </row>
    <row r="55" spans="2:11">
      <c r="B55" s="68"/>
      <c r="C55" s="62"/>
      <c r="D55" s="63"/>
      <c r="E55" s="110"/>
      <c r="F55" s="110"/>
      <c r="G55" s="110"/>
      <c r="H55" s="110"/>
      <c r="I55" s="110"/>
      <c r="J55" s="111">
        <v>0</v>
      </c>
    </row>
    <row r="56" spans="2:11">
      <c r="B56" s="70" t="s">
        <v>63</v>
      </c>
      <c r="C56" s="71"/>
      <c r="D56" s="6"/>
      <c r="E56" s="112">
        <v>2967.5897435897436</v>
      </c>
      <c r="F56" s="112">
        <v>31.581081081081081</v>
      </c>
      <c r="G56" s="112">
        <v>38.594594594594597</v>
      </c>
      <c r="H56" s="112">
        <v>85</v>
      </c>
      <c r="I56" s="112">
        <v>62.18181818181818</v>
      </c>
      <c r="J56" s="112">
        <v>3184.9472374472375</v>
      </c>
    </row>
    <row r="57" spans="2:11">
      <c r="E57" s="1"/>
      <c r="F57" s="1"/>
      <c r="G57" s="1"/>
      <c r="H57" s="1"/>
      <c r="I57" s="1"/>
      <c r="J57" s="1"/>
    </row>
    <row r="58" spans="2:11">
      <c r="E58" s="1"/>
      <c r="F58" s="1"/>
      <c r="G58" s="1"/>
      <c r="H58" s="1"/>
      <c r="I58" s="1"/>
      <c r="J58" s="1"/>
    </row>
    <row r="59" spans="2:11">
      <c r="B59" s="36" t="s">
        <v>15</v>
      </c>
      <c r="E59" s="1"/>
      <c r="F59" s="1"/>
      <c r="G59" s="1"/>
      <c r="H59" s="1"/>
      <c r="I59" s="1"/>
      <c r="J59" s="1"/>
    </row>
    <row r="60" spans="2:11">
      <c r="B60" s="73" t="s">
        <v>101</v>
      </c>
      <c r="C60" s="74"/>
      <c r="D60" s="74"/>
      <c r="E60" s="74"/>
      <c r="F60" s="74"/>
      <c r="G60" s="74"/>
      <c r="H60" s="74"/>
      <c r="I60" s="74"/>
      <c r="J60" s="74"/>
      <c r="K60" s="74"/>
    </row>
    <row r="61" spans="2:11">
      <c r="B61" s="75"/>
      <c r="C61" s="75"/>
      <c r="D61" s="75"/>
      <c r="E61" s="75"/>
      <c r="F61" s="75"/>
      <c r="G61" s="75"/>
      <c r="H61" s="75"/>
      <c r="I61" s="75"/>
      <c r="J61" s="75"/>
      <c r="K61" s="75"/>
    </row>
    <row r="62" spans="2:11">
      <c r="E62" s="1"/>
      <c r="F62" s="1"/>
      <c r="G62" s="1"/>
      <c r="H62" s="1"/>
      <c r="I62" s="1"/>
      <c r="J62" s="1"/>
    </row>
    <row r="63" spans="2:11">
      <c r="E63" s="1"/>
      <c r="F63" s="1"/>
      <c r="G63" s="1"/>
      <c r="H63" s="1"/>
      <c r="I63" s="1"/>
      <c r="J63" s="1"/>
    </row>
    <row r="64" spans="2:11">
      <c r="B64" s="35" t="s">
        <v>102</v>
      </c>
      <c r="C64" s="20"/>
      <c r="D64" s="20"/>
      <c r="E64" s="20"/>
      <c r="F64" s="20"/>
      <c r="G64" s="20"/>
      <c r="H64" s="20"/>
      <c r="I64" s="20"/>
      <c r="J64" s="20"/>
      <c r="K64" s="20"/>
    </row>
    <row r="66" spans="2:11">
      <c r="B66" s="76" t="s">
        <v>103</v>
      </c>
      <c r="C66" s="77"/>
      <c r="D66" s="77"/>
      <c r="E66" s="77"/>
      <c r="F66" s="77"/>
      <c r="G66" s="77"/>
      <c r="H66" s="77"/>
      <c r="I66" s="77"/>
      <c r="J66" s="77"/>
      <c r="K66" s="77"/>
    </row>
    <row r="67" spans="2:11">
      <c r="B67" s="13" t="s">
        <v>104</v>
      </c>
      <c r="C67" s="75"/>
      <c r="D67" s="75"/>
      <c r="E67" s="75"/>
      <c r="F67" s="75"/>
      <c r="G67" s="75"/>
      <c r="H67" s="75"/>
      <c r="I67" s="75"/>
      <c r="J67" s="75"/>
      <c r="K67" s="75"/>
    </row>
    <row r="68" spans="2:11">
      <c r="B68" s="13" t="s">
        <v>105</v>
      </c>
      <c r="C68" s="75"/>
      <c r="D68" s="75"/>
      <c r="E68" s="75"/>
      <c r="F68" s="75"/>
      <c r="G68" s="75"/>
      <c r="H68" s="75"/>
      <c r="I68" s="75"/>
      <c r="J68" s="75"/>
      <c r="K68" s="75"/>
    </row>
    <row r="69" spans="2:11">
      <c r="B69" s="13"/>
      <c r="C69" s="75"/>
      <c r="D69" s="75"/>
      <c r="E69" s="75"/>
      <c r="F69" s="75"/>
      <c r="G69" s="75"/>
      <c r="H69" s="75"/>
      <c r="I69" s="75"/>
      <c r="J69" s="75"/>
      <c r="K69" s="75"/>
    </row>
    <row r="70" spans="2:11">
      <c r="B70" s="75"/>
      <c r="C70" s="75"/>
      <c r="D70" s="75"/>
      <c r="E70" s="75"/>
      <c r="F70" s="75"/>
      <c r="G70" s="75"/>
      <c r="H70" s="75"/>
      <c r="I70" s="75"/>
      <c r="J70" s="75"/>
      <c r="K70" s="75"/>
    </row>
    <row r="71" spans="2:11">
      <c r="B71" s="75"/>
      <c r="C71" s="75"/>
      <c r="D71" s="75"/>
      <c r="E71" s="75"/>
      <c r="F71" s="75"/>
      <c r="G71" s="75"/>
      <c r="H71" s="75"/>
      <c r="I71" s="75"/>
      <c r="J71" s="75"/>
      <c r="K71" s="75"/>
    </row>
    <row r="72" spans="2:11">
      <c r="B72" s="75"/>
      <c r="C72" s="75"/>
      <c r="D72" s="75"/>
      <c r="E72" s="75"/>
      <c r="F72" s="75"/>
      <c r="G72" s="75"/>
      <c r="H72" s="75"/>
      <c r="I72" s="75"/>
      <c r="J72" s="75"/>
      <c r="K72" s="75"/>
    </row>
    <row r="73" spans="2:11">
      <c r="B73" s="75"/>
      <c r="C73" s="75"/>
      <c r="D73" s="75"/>
      <c r="E73" s="75"/>
      <c r="F73" s="75"/>
      <c r="G73" s="75"/>
      <c r="H73" s="75"/>
      <c r="I73" s="75"/>
      <c r="J73" s="75"/>
      <c r="K73" s="75"/>
    </row>
    <row r="74" spans="2:11">
      <c r="B74" s="75"/>
      <c r="C74" s="75"/>
      <c r="D74" s="75"/>
      <c r="E74" s="75"/>
      <c r="F74" s="75"/>
      <c r="G74" s="75"/>
      <c r="H74" s="75"/>
      <c r="I74" s="75"/>
      <c r="J74" s="75"/>
      <c r="K74" s="75"/>
    </row>
    <row r="75" spans="2:11">
      <c r="B75" s="75"/>
      <c r="C75" s="75"/>
      <c r="D75" s="75"/>
      <c r="E75" s="75"/>
      <c r="F75" s="75"/>
      <c r="G75" s="75"/>
      <c r="H75" s="75"/>
      <c r="I75" s="75"/>
      <c r="J75" s="75"/>
      <c r="K75" s="75"/>
    </row>
    <row r="76" spans="2:11">
      <c r="B76" s="75"/>
      <c r="C76" s="75"/>
      <c r="D76" s="75"/>
      <c r="E76" s="75"/>
      <c r="F76" s="75"/>
      <c r="G76" s="75"/>
      <c r="H76" s="75"/>
      <c r="I76" s="75"/>
      <c r="J76" s="75"/>
      <c r="K76" s="75"/>
    </row>
    <row r="77" spans="2:11">
      <c r="B77" s="75"/>
      <c r="C77" s="75"/>
      <c r="D77" s="75"/>
      <c r="E77" s="75"/>
      <c r="F77" s="75"/>
      <c r="G77" s="75"/>
      <c r="H77" s="75"/>
      <c r="I77" s="75"/>
      <c r="J77" s="75"/>
      <c r="K77" s="75"/>
    </row>
    <row r="78" spans="2:11">
      <c r="B78" s="75"/>
      <c r="C78" s="75"/>
      <c r="D78" s="75"/>
      <c r="E78" s="75"/>
      <c r="F78" s="75"/>
      <c r="G78" s="75"/>
      <c r="H78" s="75"/>
      <c r="I78" s="75"/>
      <c r="J78" s="75"/>
      <c r="K78" s="75"/>
    </row>
    <row r="81" spans="2:11">
      <c r="B81" s="76" t="s">
        <v>69</v>
      </c>
      <c r="C81" s="77"/>
      <c r="D81" s="77"/>
      <c r="E81" s="77"/>
      <c r="F81" s="77"/>
      <c r="G81" s="77"/>
      <c r="H81" s="77"/>
      <c r="I81" s="77"/>
      <c r="J81" s="77"/>
      <c r="K81" s="78"/>
    </row>
    <row r="82" spans="2:11">
      <c r="B82" s="79" t="s">
        <v>93</v>
      </c>
      <c r="C82" s="80" t="s">
        <v>71</v>
      </c>
      <c r="D82" s="80" t="s">
        <v>72</v>
      </c>
      <c r="E82" s="113" t="s">
        <v>25</v>
      </c>
      <c r="F82" s="113" t="s">
        <v>1</v>
      </c>
      <c r="G82" s="113" t="s">
        <v>2</v>
      </c>
      <c r="H82" s="113" t="s">
        <v>3</v>
      </c>
      <c r="I82" s="113" t="s">
        <v>26</v>
      </c>
      <c r="J82" s="82" t="s">
        <v>4</v>
      </c>
    </row>
    <row r="83" spans="2:11">
      <c r="B83" s="106" t="s">
        <v>85</v>
      </c>
      <c r="C83" s="106" t="s">
        <v>86</v>
      </c>
      <c r="D83" s="84"/>
      <c r="E83" s="108">
        <v>210.04306037031455</v>
      </c>
      <c r="F83" s="108">
        <v>180.03233534683656</v>
      </c>
      <c r="G83" s="108">
        <v>181.67641437200723</v>
      </c>
      <c r="H83" s="108">
        <v>198.35842186177555</v>
      </c>
      <c r="I83" s="108">
        <v>99.432034225690117</v>
      </c>
      <c r="J83" s="86">
        <v>869.54226617662403</v>
      </c>
    </row>
    <row r="84" spans="2:11">
      <c r="B84" s="106" t="s">
        <v>87</v>
      </c>
      <c r="C84" s="106" t="s">
        <v>88</v>
      </c>
      <c r="D84" s="84"/>
      <c r="E84" s="108">
        <v>432.49938328830933</v>
      </c>
      <c r="F84" s="108">
        <v>406.14491110827697</v>
      </c>
      <c r="G84" s="108">
        <v>300.28763381294158</v>
      </c>
      <c r="H84" s="108">
        <v>295.95679428644314</v>
      </c>
      <c r="I84" s="108">
        <v>374.44838552596502</v>
      </c>
      <c r="J84" s="86">
        <v>1809.3371080219358</v>
      </c>
    </row>
    <row r="85" spans="2:11">
      <c r="B85" s="106"/>
      <c r="C85" s="106"/>
      <c r="D85" s="84"/>
      <c r="E85" s="108"/>
      <c r="F85" s="108"/>
      <c r="G85" s="108"/>
      <c r="H85" s="108"/>
      <c r="I85" s="108"/>
      <c r="J85" s="86"/>
    </row>
    <row r="86" spans="2:11">
      <c r="B86" s="87" t="s">
        <v>4</v>
      </c>
      <c r="C86" s="88"/>
      <c r="D86" s="89"/>
      <c r="E86" s="90">
        <v>642.54244365862382</v>
      </c>
      <c r="F86" s="90">
        <v>586.1772464551135</v>
      </c>
      <c r="G86" s="90">
        <v>481.96404818494881</v>
      </c>
      <c r="H86" s="90">
        <v>494.31521614821872</v>
      </c>
      <c r="I86" s="90">
        <v>473.88041975165515</v>
      </c>
      <c r="J86" s="91">
        <v>2678.8793741985601</v>
      </c>
    </row>
    <row r="90" spans="2:11">
      <c r="B90" s="76" t="s">
        <v>21</v>
      </c>
      <c r="C90" s="77"/>
      <c r="D90" s="77"/>
      <c r="E90" s="77"/>
      <c r="F90" s="77"/>
      <c r="G90" s="77"/>
      <c r="H90" s="77"/>
      <c r="I90" s="77"/>
      <c r="J90" s="77"/>
    </row>
    <row r="92" spans="2:11">
      <c r="B92" s="34" t="s">
        <v>106</v>
      </c>
    </row>
    <row r="94" spans="2:11">
      <c r="B94" s="79" t="s">
        <v>70</v>
      </c>
      <c r="C94" s="114" t="s">
        <v>107</v>
      </c>
      <c r="D94" s="79"/>
      <c r="E94" s="113" t="s">
        <v>25</v>
      </c>
      <c r="F94" s="113" t="s">
        <v>1</v>
      </c>
      <c r="G94" s="113" t="s">
        <v>2</v>
      </c>
      <c r="H94" s="113" t="s">
        <v>3</v>
      </c>
      <c r="I94" s="113" t="s">
        <v>26</v>
      </c>
      <c r="J94" s="82" t="s">
        <v>4</v>
      </c>
    </row>
    <row r="95" spans="2:11">
      <c r="B95" s="115" t="s">
        <v>108</v>
      </c>
      <c r="C95" s="96" t="s">
        <v>109</v>
      </c>
      <c r="D95" s="115"/>
      <c r="E95" s="116">
        <v>1125640.9010583053</v>
      </c>
      <c r="F95" s="116">
        <v>12286.222632371433</v>
      </c>
      <c r="G95" s="116">
        <v>15399.735289842472</v>
      </c>
      <c r="H95" s="116">
        <v>34785.726845187513</v>
      </c>
      <c r="I95" s="116">
        <v>26100.027052909096</v>
      </c>
      <c r="J95" s="86">
        <v>1214212.612878616</v>
      </c>
    </row>
    <row r="96" spans="2:11">
      <c r="B96" s="115" t="s">
        <v>110</v>
      </c>
      <c r="C96" s="96" t="s">
        <v>109</v>
      </c>
      <c r="D96" s="115"/>
      <c r="E96" s="116">
        <v>664459.65792703559</v>
      </c>
      <c r="F96" s="116">
        <v>7252.4899191612321</v>
      </c>
      <c r="G96" s="116">
        <v>9090.379385854967</v>
      </c>
      <c r="H96" s="116">
        <v>20533.824009562501</v>
      </c>
      <c r="I96" s="116">
        <v>15406.703000181818</v>
      </c>
      <c r="J96" s="86">
        <v>716743.05424179602</v>
      </c>
    </row>
    <row r="97" spans="2:11">
      <c r="B97" s="63"/>
      <c r="C97" s="62"/>
      <c r="D97" s="63"/>
      <c r="E97" s="117"/>
      <c r="F97" s="117"/>
      <c r="G97" s="117"/>
      <c r="H97" s="117"/>
      <c r="I97" s="117"/>
      <c r="J97" s="86">
        <v>0</v>
      </c>
    </row>
    <row r="98" spans="2:11">
      <c r="B98" s="63"/>
      <c r="C98" s="62"/>
      <c r="D98" s="63"/>
      <c r="E98" s="117"/>
      <c r="F98" s="117"/>
      <c r="G98" s="117"/>
      <c r="H98" s="117"/>
      <c r="I98" s="117"/>
      <c r="J98" s="86">
        <v>0</v>
      </c>
    </row>
    <row r="99" spans="2:11">
      <c r="B99" s="63"/>
      <c r="C99" s="62"/>
      <c r="D99" s="63"/>
      <c r="E99" s="117"/>
      <c r="F99" s="117"/>
      <c r="G99" s="117"/>
      <c r="H99" s="117"/>
      <c r="I99" s="117"/>
      <c r="J99" s="86">
        <v>0</v>
      </c>
    </row>
    <row r="100" spans="2:11">
      <c r="B100" s="63"/>
      <c r="C100" s="62"/>
      <c r="D100" s="63"/>
      <c r="E100" s="117"/>
      <c r="F100" s="117"/>
      <c r="G100" s="117"/>
      <c r="H100" s="117"/>
      <c r="I100" s="117"/>
      <c r="J100" s="86">
        <v>0</v>
      </c>
    </row>
    <row r="101" spans="2:11">
      <c r="B101" s="63"/>
      <c r="C101" s="62"/>
      <c r="D101" s="63"/>
      <c r="E101" s="117"/>
      <c r="F101" s="117"/>
      <c r="G101" s="117"/>
      <c r="H101" s="117"/>
      <c r="I101" s="117"/>
      <c r="J101" s="86">
        <v>0</v>
      </c>
    </row>
    <row r="102" spans="2:11">
      <c r="B102" s="87" t="s">
        <v>4</v>
      </c>
      <c r="C102" s="88"/>
      <c r="D102" s="89"/>
      <c r="E102" s="90">
        <v>1790100.5589853409</v>
      </c>
      <c r="F102" s="90">
        <v>19538.712551532666</v>
      </c>
      <c r="G102" s="90">
        <v>24490.114675697441</v>
      </c>
      <c r="H102" s="90">
        <v>55319.550854750014</v>
      </c>
      <c r="I102" s="90">
        <v>41506.730053090912</v>
      </c>
      <c r="J102" s="90">
        <v>1930955.667120412</v>
      </c>
    </row>
    <row r="103" spans="2:11">
      <c r="B103" s="34" t="s">
        <v>111</v>
      </c>
    </row>
    <row r="106" spans="2:11">
      <c r="B106" s="76" t="s">
        <v>6</v>
      </c>
      <c r="C106" s="77"/>
      <c r="D106" s="77"/>
      <c r="E106" s="77"/>
      <c r="F106" s="77"/>
      <c r="G106" s="77"/>
      <c r="H106" s="77"/>
      <c r="I106" s="77"/>
      <c r="J106" s="77"/>
    </row>
    <row r="107" spans="2:11" s="7" customFormat="1">
      <c r="B107" s="118"/>
      <c r="C107" s="119"/>
      <c r="D107" s="119"/>
      <c r="E107" s="119"/>
      <c r="F107" s="119"/>
      <c r="G107" s="119"/>
      <c r="H107" s="119"/>
      <c r="I107" s="119"/>
      <c r="J107" s="119"/>
    </row>
    <row r="108" spans="2:11" s="7" customFormat="1">
      <c r="B108" s="120" t="s">
        <v>112</v>
      </c>
      <c r="C108" s="119"/>
      <c r="D108" s="119"/>
      <c r="E108" s="119"/>
      <c r="F108" s="119"/>
      <c r="G108" s="119"/>
      <c r="H108" s="119"/>
      <c r="I108" s="119"/>
      <c r="J108" s="119"/>
    </row>
    <row r="109" spans="2:11" s="7" customFormat="1">
      <c r="B109" s="118"/>
      <c r="C109" s="119"/>
      <c r="D109" s="119"/>
      <c r="E109" s="121" t="s">
        <v>113</v>
      </c>
      <c r="F109" s="122"/>
      <c r="G109" s="122"/>
      <c r="H109" s="122"/>
      <c r="I109" s="122"/>
      <c r="J109" s="122"/>
    </row>
    <row r="110" spans="2:11">
      <c r="B110" s="79" t="s">
        <v>114</v>
      </c>
      <c r="C110" s="80" t="s">
        <v>71</v>
      </c>
      <c r="D110" s="80" t="s">
        <v>72</v>
      </c>
      <c r="E110" s="113" t="s">
        <v>25</v>
      </c>
      <c r="F110" s="113" t="s">
        <v>1</v>
      </c>
      <c r="G110" s="113" t="s">
        <v>2</v>
      </c>
      <c r="H110" s="113" t="s">
        <v>3</v>
      </c>
      <c r="I110" s="113" t="s">
        <v>99</v>
      </c>
      <c r="J110" s="82" t="s">
        <v>4</v>
      </c>
      <c r="K110" s="123"/>
    </row>
    <row r="111" spans="2:11">
      <c r="B111" s="34" t="s">
        <v>115</v>
      </c>
      <c r="C111" s="34" t="s">
        <v>116</v>
      </c>
      <c r="D111" s="34" t="s">
        <v>117</v>
      </c>
      <c r="E111" s="124">
        <v>89591.815568800535</v>
      </c>
      <c r="F111" s="124">
        <v>1039.3247882012113</v>
      </c>
      <c r="G111" s="124">
        <v>1816.9382236174081</v>
      </c>
      <c r="H111" s="124">
        <v>4219.7081395401719</v>
      </c>
      <c r="I111" s="124">
        <v>2898.7029726918972</v>
      </c>
      <c r="J111" s="86">
        <v>99566.489692851232</v>
      </c>
      <c r="K111" s="1"/>
    </row>
    <row r="112" spans="2:11">
      <c r="B112" s="34" t="s">
        <v>118</v>
      </c>
      <c r="C112" s="125" t="s">
        <v>119</v>
      </c>
      <c r="D112" s="34" t="s">
        <v>120</v>
      </c>
      <c r="E112" s="124">
        <v>9965.6941603930536</v>
      </c>
      <c r="F112" s="124">
        <v>78.210022330698493</v>
      </c>
      <c r="G112" s="124">
        <v>66.50161181114575</v>
      </c>
      <c r="H112" s="124">
        <v>140.67706230398127</v>
      </c>
      <c r="I112" s="124">
        <v>90.741778562422368</v>
      </c>
      <c r="J112" s="86">
        <v>10341.824635401301</v>
      </c>
      <c r="K112" s="1"/>
    </row>
    <row r="113" spans="2:11">
      <c r="B113" s="2"/>
      <c r="C113" s="125" t="s">
        <v>121</v>
      </c>
      <c r="D113" s="34" t="s">
        <v>122</v>
      </c>
      <c r="E113" s="124">
        <v>0</v>
      </c>
      <c r="F113" s="124">
        <v>0</v>
      </c>
      <c r="G113" s="124">
        <v>0</v>
      </c>
      <c r="H113" s="124">
        <v>0</v>
      </c>
      <c r="I113" s="124">
        <v>0</v>
      </c>
      <c r="J113" s="86">
        <v>0</v>
      </c>
      <c r="K113" s="1"/>
    </row>
    <row r="114" spans="2:11">
      <c r="B114" s="2"/>
      <c r="C114" s="125" t="s">
        <v>123</v>
      </c>
      <c r="D114" s="34" t="s">
        <v>124</v>
      </c>
      <c r="E114" s="124">
        <v>0</v>
      </c>
      <c r="F114" s="124">
        <v>0</v>
      </c>
      <c r="G114" s="124">
        <v>0</v>
      </c>
      <c r="H114" s="124">
        <v>0</v>
      </c>
      <c r="I114" s="124">
        <v>0</v>
      </c>
      <c r="J114" s="86">
        <v>0</v>
      </c>
      <c r="K114" s="1"/>
    </row>
    <row r="115" spans="2:11">
      <c r="B115" s="34" t="s">
        <v>125</v>
      </c>
      <c r="C115" s="125" t="s">
        <v>126</v>
      </c>
      <c r="D115" s="34" t="s">
        <v>117</v>
      </c>
      <c r="E115" s="124">
        <v>25675.482591813248</v>
      </c>
      <c r="F115" s="124">
        <v>177.64571263515219</v>
      </c>
      <c r="G115" s="124">
        <v>308.9960112700403</v>
      </c>
      <c r="H115" s="124">
        <v>816.03462075379002</v>
      </c>
      <c r="I115" s="124">
        <v>445.29879771026458</v>
      </c>
      <c r="J115" s="86">
        <v>27423.457734182495</v>
      </c>
      <c r="K115" s="1"/>
    </row>
    <row r="116" spans="2:11">
      <c r="B116" s="2"/>
      <c r="C116" s="125" t="s">
        <v>127</v>
      </c>
      <c r="D116" s="34" t="s">
        <v>128</v>
      </c>
      <c r="E116" s="124">
        <v>0</v>
      </c>
      <c r="F116" s="124">
        <v>0</v>
      </c>
      <c r="G116" s="124">
        <v>0</v>
      </c>
      <c r="H116" s="124">
        <v>0</v>
      </c>
      <c r="I116" s="124">
        <v>0</v>
      </c>
      <c r="J116" s="86">
        <v>0</v>
      </c>
      <c r="K116" s="1"/>
    </row>
    <row r="117" spans="2:11">
      <c r="B117" s="2"/>
      <c r="C117" s="125" t="s">
        <v>129</v>
      </c>
      <c r="D117" s="34" t="s">
        <v>120</v>
      </c>
      <c r="E117" s="124">
        <v>495.82489288892401</v>
      </c>
      <c r="F117" s="124">
        <v>18.498707844607299</v>
      </c>
      <c r="G117" s="124">
        <v>17.671416876383692</v>
      </c>
      <c r="H117" s="124">
        <v>8.3013909645975001</v>
      </c>
      <c r="I117" s="124">
        <v>3.4447090422896594</v>
      </c>
      <c r="J117" s="86">
        <v>543.74111761680217</v>
      </c>
      <c r="K117" s="1"/>
    </row>
    <row r="118" spans="2:11">
      <c r="B118" s="2"/>
      <c r="C118" s="125" t="s">
        <v>130</v>
      </c>
      <c r="D118" s="34" t="s">
        <v>131</v>
      </c>
      <c r="E118" s="124">
        <v>0</v>
      </c>
      <c r="F118" s="124">
        <v>0</v>
      </c>
      <c r="G118" s="124">
        <v>0</v>
      </c>
      <c r="H118" s="124">
        <v>0</v>
      </c>
      <c r="I118" s="124">
        <v>0</v>
      </c>
      <c r="J118" s="86">
        <v>0</v>
      </c>
      <c r="K118" s="1"/>
    </row>
    <row r="119" spans="2:11">
      <c r="B119" s="34" t="s">
        <v>132</v>
      </c>
      <c r="C119" s="125" t="s">
        <v>133</v>
      </c>
      <c r="D119" s="34" t="s">
        <v>117</v>
      </c>
      <c r="E119" s="124">
        <v>10866.500843051299</v>
      </c>
      <c r="F119" s="124">
        <v>141.95295227714035</v>
      </c>
      <c r="G119" s="124">
        <v>205.29885321500686</v>
      </c>
      <c r="H119" s="124">
        <v>223.76629564056333</v>
      </c>
      <c r="I119" s="124">
        <v>130.74905790211858</v>
      </c>
      <c r="J119" s="86">
        <v>11568.268002086128</v>
      </c>
      <c r="K119" s="1"/>
    </row>
    <row r="120" spans="2:11">
      <c r="B120" s="34" t="s">
        <v>134</v>
      </c>
      <c r="C120" s="34" t="s">
        <v>135</v>
      </c>
      <c r="D120" s="34" t="s">
        <v>120</v>
      </c>
      <c r="E120" s="124">
        <v>0</v>
      </c>
      <c r="F120" s="124">
        <v>0</v>
      </c>
      <c r="G120" s="124">
        <v>0</v>
      </c>
      <c r="H120" s="124">
        <v>0</v>
      </c>
      <c r="I120" s="124">
        <v>11.709939386414741</v>
      </c>
      <c r="J120" s="86">
        <v>11.709939386414741</v>
      </c>
      <c r="K120" s="1"/>
    </row>
    <row r="121" spans="2:11">
      <c r="B121" s="87" t="s">
        <v>4</v>
      </c>
      <c r="C121" s="88"/>
      <c r="D121" s="89"/>
      <c r="E121" s="90">
        <v>136595.31805694706</v>
      </c>
      <c r="F121" s="90">
        <v>1455.6321832888095</v>
      </c>
      <c r="G121" s="90">
        <v>2415.4061167899849</v>
      </c>
      <c r="H121" s="90">
        <v>5408.4875092031043</v>
      </c>
      <c r="I121" s="90">
        <v>3580.6472552954069</v>
      </c>
      <c r="J121" s="91">
        <v>149455.49112152433</v>
      </c>
    </row>
    <row r="123" spans="2:11">
      <c r="B123" s="120" t="s">
        <v>136</v>
      </c>
    </row>
    <row r="124" spans="2:11">
      <c r="E124" s="121" t="s">
        <v>137</v>
      </c>
      <c r="F124" s="122"/>
      <c r="G124" s="122"/>
      <c r="H124" s="122"/>
      <c r="I124" s="122"/>
    </row>
    <row r="125" spans="2:11">
      <c r="B125" s="79" t="s">
        <v>114</v>
      </c>
      <c r="C125" s="80" t="s">
        <v>71</v>
      </c>
      <c r="D125" s="80" t="s">
        <v>72</v>
      </c>
      <c r="E125" s="113" t="s">
        <v>25</v>
      </c>
      <c r="F125" s="113" t="s">
        <v>1</v>
      </c>
      <c r="G125" s="113" t="s">
        <v>2</v>
      </c>
      <c r="H125" s="113" t="s">
        <v>3</v>
      </c>
      <c r="I125" s="82" t="s">
        <v>99</v>
      </c>
    </row>
    <row r="126" spans="2:11">
      <c r="B126" s="34" t="s">
        <v>115</v>
      </c>
      <c r="C126" s="34" t="s">
        <v>116</v>
      </c>
      <c r="D126" s="34" t="s">
        <v>117</v>
      </c>
      <c r="E126" s="126">
        <v>2.2144915350303393E-3</v>
      </c>
      <c r="F126" s="126">
        <v>2.386545275366424E-5</v>
      </c>
      <c r="G126" s="126">
        <v>2.8469932195568118E-5</v>
      </c>
      <c r="H126" s="126">
        <v>6.2452326345664215E-5</v>
      </c>
      <c r="I126" s="127">
        <v>4.661823083651587E-5</v>
      </c>
    </row>
    <row r="127" spans="2:11">
      <c r="B127" s="34" t="s">
        <v>118</v>
      </c>
      <c r="C127" s="125" t="s">
        <v>119</v>
      </c>
      <c r="D127" s="34" t="s">
        <v>120</v>
      </c>
      <c r="E127" s="126">
        <v>2.472055145920142E-4</v>
      </c>
      <c r="F127" s="126">
        <v>2.6471312134819186E-6</v>
      </c>
      <c r="G127" s="126">
        <v>2.6569836467471071E-6</v>
      </c>
      <c r="H127" s="126">
        <v>5.0033521422091871E-6</v>
      </c>
      <c r="I127" s="127">
        <v>3.2415808818307026E-6</v>
      </c>
    </row>
    <row r="128" spans="2:11">
      <c r="B128" s="2"/>
      <c r="C128" s="125" t="s">
        <v>121</v>
      </c>
      <c r="D128" s="34" t="s">
        <v>122</v>
      </c>
      <c r="E128" s="128"/>
      <c r="F128" s="128"/>
      <c r="G128" s="128"/>
      <c r="H128" s="128"/>
      <c r="I128" s="129"/>
    </row>
    <row r="129" spans="2:10">
      <c r="B129" s="2"/>
      <c r="C129" s="125" t="s">
        <v>123</v>
      </c>
      <c r="D129" s="34" t="s">
        <v>124</v>
      </c>
      <c r="E129" s="130">
        <v>0</v>
      </c>
      <c r="F129" s="130">
        <v>0</v>
      </c>
      <c r="G129" s="130">
        <v>0</v>
      </c>
      <c r="H129" s="130">
        <v>0</v>
      </c>
      <c r="I129" s="130">
        <v>0</v>
      </c>
    </row>
    <row r="130" spans="2:10">
      <c r="B130" s="34" t="s">
        <v>125</v>
      </c>
      <c r="C130" s="125" t="s">
        <v>126</v>
      </c>
      <c r="D130" s="34" t="s">
        <v>117</v>
      </c>
      <c r="E130" s="126">
        <v>2.2144915350303393E-3</v>
      </c>
      <c r="F130" s="126">
        <v>2.386545275366424E-5</v>
      </c>
      <c r="G130" s="126">
        <v>2.8469932195568118E-5</v>
      </c>
      <c r="H130" s="126">
        <v>6.2452326345664215E-5</v>
      </c>
      <c r="I130" s="127">
        <v>4.661823083651587E-5</v>
      </c>
    </row>
    <row r="131" spans="2:10">
      <c r="B131" s="2"/>
      <c r="C131" s="125" t="s">
        <v>127</v>
      </c>
      <c r="D131" s="34" t="s">
        <v>128</v>
      </c>
      <c r="E131" s="128"/>
      <c r="F131" s="128"/>
      <c r="G131" s="128"/>
      <c r="H131" s="128"/>
      <c r="I131" s="129"/>
    </row>
    <row r="132" spans="2:10">
      <c r="B132" s="2"/>
      <c r="C132" s="125" t="s">
        <v>129</v>
      </c>
      <c r="D132" s="34" t="s">
        <v>120</v>
      </c>
      <c r="E132" s="130">
        <v>2.472055145920142E-4</v>
      </c>
      <c r="F132" s="130">
        <v>2.6471312134819186E-6</v>
      </c>
      <c r="G132" s="130">
        <v>2.6569836467471071E-6</v>
      </c>
      <c r="H132" s="130">
        <v>5.0033521422091871E-6</v>
      </c>
      <c r="I132" s="131">
        <v>3.2415808818307026E-6</v>
      </c>
    </row>
    <row r="133" spans="2:10">
      <c r="B133" s="2"/>
      <c r="C133" s="125" t="s">
        <v>130</v>
      </c>
      <c r="D133" s="34" t="s">
        <v>131</v>
      </c>
      <c r="E133" s="130">
        <v>0</v>
      </c>
      <c r="F133" s="130">
        <v>0</v>
      </c>
      <c r="G133" s="130">
        <v>0</v>
      </c>
      <c r="H133" s="130">
        <v>0</v>
      </c>
      <c r="I133" s="131">
        <v>0</v>
      </c>
    </row>
    <row r="134" spans="2:10">
      <c r="B134" s="34" t="s">
        <v>132</v>
      </c>
      <c r="C134" s="125" t="s">
        <v>133</v>
      </c>
      <c r="D134" s="34" t="s">
        <v>117</v>
      </c>
      <c r="E134" s="126">
        <v>2.2144915350303393E-3</v>
      </c>
      <c r="F134" s="126">
        <v>2.386545275366424E-5</v>
      </c>
      <c r="G134" s="126">
        <v>2.8469932195568118E-5</v>
      </c>
      <c r="H134" s="126">
        <v>6.2452326345664215E-5</v>
      </c>
      <c r="I134" s="127">
        <v>4.661823083651587E-5</v>
      </c>
    </row>
    <row r="135" spans="2:10">
      <c r="B135" s="34" t="s">
        <v>134</v>
      </c>
      <c r="C135" s="34" t="s">
        <v>135</v>
      </c>
      <c r="D135" s="34" t="s">
        <v>120</v>
      </c>
      <c r="E135" s="130">
        <v>2.472055145920142E-4</v>
      </c>
      <c r="F135" s="130">
        <v>2.6471312134819186E-6</v>
      </c>
      <c r="G135" s="130">
        <v>2.6569836467471071E-6</v>
      </c>
      <c r="H135" s="130">
        <v>5.0033521422091871E-6</v>
      </c>
      <c r="I135" s="131">
        <v>3.2415808818307026E-6</v>
      </c>
    </row>
    <row r="137" spans="2:10">
      <c r="B137" s="120" t="s">
        <v>138</v>
      </c>
    </row>
    <row r="138" spans="2:10">
      <c r="E138" s="121" t="s">
        <v>139</v>
      </c>
      <c r="F138" s="122"/>
      <c r="G138" s="122"/>
      <c r="H138" s="122"/>
      <c r="I138" s="122"/>
      <c r="J138" s="122"/>
    </row>
    <row r="139" spans="2:10">
      <c r="B139" s="79" t="s">
        <v>114</v>
      </c>
      <c r="C139" s="80" t="s">
        <v>71</v>
      </c>
      <c r="D139" s="80" t="s">
        <v>72</v>
      </c>
      <c r="E139" s="113" t="s">
        <v>25</v>
      </c>
      <c r="F139" s="113" t="s">
        <v>1</v>
      </c>
      <c r="G139" s="113" t="s">
        <v>2</v>
      </c>
      <c r="H139" s="113" t="s">
        <v>3</v>
      </c>
      <c r="I139" s="113" t="s">
        <v>26</v>
      </c>
      <c r="J139" s="82" t="s">
        <v>4</v>
      </c>
    </row>
    <row r="140" spans="2:10">
      <c r="B140" s="34" t="s">
        <v>115</v>
      </c>
      <c r="C140" s="34" t="s">
        <v>116</v>
      </c>
      <c r="D140" s="34" t="s">
        <v>117</v>
      </c>
      <c r="E140" s="132">
        <v>40457059.397868998</v>
      </c>
      <c r="F140" s="132">
        <v>43549343.015989333</v>
      </c>
      <c r="G140" s="132">
        <v>63819548.678104997</v>
      </c>
      <c r="H140" s="132">
        <v>67566868.785395175</v>
      </c>
      <c r="I140" s="132">
        <v>62179600.569941729</v>
      </c>
      <c r="J140" s="86">
        <v>277572420.4473002</v>
      </c>
    </row>
    <row r="141" spans="2:10">
      <c r="B141" s="34" t="s">
        <v>118</v>
      </c>
      <c r="C141" s="125" t="s">
        <v>119</v>
      </c>
      <c r="D141" s="34" t="s">
        <v>120</v>
      </c>
      <c r="E141" s="132">
        <v>40313397.445199989</v>
      </c>
      <c r="F141" s="132">
        <v>29545200.454126529</v>
      </c>
      <c r="G141" s="132">
        <v>25028988.00019427</v>
      </c>
      <c r="H141" s="132">
        <v>28116562.317731753</v>
      </c>
      <c r="I141" s="132">
        <v>27993063.221416641</v>
      </c>
      <c r="J141" s="86">
        <v>150997211.43866917</v>
      </c>
    </row>
    <row r="142" spans="2:10">
      <c r="B142" s="2"/>
      <c r="C142" s="125" t="s">
        <v>121</v>
      </c>
      <c r="D142" s="34" t="s">
        <v>122</v>
      </c>
      <c r="E142" s="132">
        <v>3786285.1913400004</v>
      </c>
      <c r="F142" s="132">
        <v>4840757.0606400017</v>
      </c>
      <c r="G142" s="132">
        <v>4058744.8240199941</v>
      </c>
      <c r="H142" s="132">
        <v>4810315.4865600066</v>
      </c>
      <c r="I142" s="132">
        <v>5194506.3482399927</v>
      </c>
      <c r="J142" s="86">
        <v>22690608.910799995</v>
      </c>
    </row>
    <row r="143" spans="2:10">
      <c r="B143" s="2"/>
      <c r="C143" s="125" t="s">
        <v>123</v>
      </c>
      <c r="D143" s="34" t="s">
        <v>124</v>
      </c>
      <c r="E143" s="132">
        <v>2126986.5</v>
      </c>
      <c r="F143" s="132">
        <v>2245819.63</v>
      </c>
      <c r="G143" s="132">
        <v>2493817.3500000024</v>
      </c>
      <c r="H143" s="132">
        <v>2461309.0399999996</v>
      </c>
      <c r="I143" s="132">
        <v>2542748.5900000008</v>
      </c>
      <c r="J143" s="86">
        <v>11870681.110000003</v>
      </c>
    </row>
    <row r="144" spans="2:10">
      <c r="B144" s="34" t="s">
        <v>125</v>
      </c>
      <c r="C144" s="125" t="s">
        <v>126</v>
      </c>
      <c r="D144" s="34" t="s">
        <v>117</v>
      </c>
      <c r="E144" s="132">
        <v>11594301.529566012</v>
      </c>
      <c r="F144" s="132">
        <v>7443634.7162061241</v>
      </c>
      <c r="G144" s="132">
        <v>10853415.777300002</v>
      </c>
      <c r="H144" s="132">
        <v>13066520.79279099</v>
      </c>
      <c r="I144" s="132">
        <v>9552031.248716196</v>
      </c>
      <c r="J144" s="86">
        <v>52509904.06457933</v>
      </c>
    </row>
    <row r="145" spans="2:10">
      <c r="B145" s="2"/>
      <c r="C145" s="125" t="s">
        <v>127</v>
      </c>
      <c r="D145" s="34" t="s">
        <v>128</v>
      </c>
      <c r="E145" s="132">
        <v>1608735.8257200001</v>
      </c>
      <c r="F145" s="132">
        <v>1488072.2219939874</v>
      </c>
      <c r="G145" s="132">
        <v>1718013.6610500007</v>
      </c>
      <c r="H145" s="132">
        <v>2198112.6928670034</v>
      </c>
      <c r="I145" s="132">
        <v>2144929.7449600012</v>
      </c>
      <c r="J145" s="86">
        <v>9157864.1465909928</v>
      </c>
    </row>
    <row r="146" spans="2:10">
      <c r="B146" s="2"/>
      <c r="C146" s="125" t="s">
        <v>129</v>
      </c>
      <c r="D146" s="34" t="s">
        <v>120</v>
      </c>
      <c r="E146" s="132">
        <v>2005719.385780002</v>
      </c>
      <c r="F146" s="132">
        <v>6988209.632523248</v>
      </c>
      <c r="G146" s="132">
        <v>6650931.7428500019</v>
      </c>
      <c r="H146" s="132">
        <v>1659165.8409500022</v>
      </c>
      <c r="I146" s="132">
        <v>1062663.3016000018</v>
      </c>
      <c r="J146" s="86">
        <v>18366689.903703254</v>
      </c>
    </row>
    <row r="147" spans="2:10">
      <c r="B147" s="2"/>
      <c r="C147" s="125" t="s">
        <v>130</v>
      </c>
      <c r="D147" s="34" t="s">
        <v>131</v>
      </c>
      <c r="E147" s="132">
        <v>19413362.122360006</v>
      </c>
      <c r="F147" s="132">
        <v>37975290.849092685</v>
      </c>
      <c r="G147" s="132">
        <v>43498278.292846724</v>
      </c>
      <c r="H147" s="132">
        <v>45945463.569480054</v>
      </c>
      <c r="I147" s="132">
        <v>47258615.54259675</v>
      </c>
      <c r="J147" s="86">
        <v>194091010.37637624</v>
      </c>
    </row>
    <row r="148" spans="2:10">
      <c r="B148" s="34" t="s">
        <v>132</v>
      </c>
      <c r="C148" s="125" t="s">
        <v>133</v>
      </c>
      <c r="D148" s="34" t="s">
        <v>117</v>
      </c>
      <c r="E148" s="132">
        <v>4906995.8819699995</v>
      </c>
      <c r="F148" s="132">
        <v>5948051.9285495337</v>
      </c>
      <c r="G148" s="132">
        <v>7211076.2963799927</v>
      </c>
      <c r="H148" s="132">
        <v>3582993.7607456064</v>
      </c>
      <c r="I148" s="132">
        <v>2804676.5301033985</v>
      </c>
      <c r="J148" s="86">
        <v>24453794.39774853</v>
      </c>
    </row>
    <row r="149" spans="2:10">
      <c r="B149" s="34" t="s">
        <v>134</v>
      </c>
      <c r="C149" s="34" t="s">
        <v>135</v>
      </c>
      <c r="D149" s="34" t="s">
        <v>120</v>
      </c>
      <c r="E149" s="132">
        <v>0</v>
      </c>
      <c r="F149" s="132">
        <v>0</v>
      </c>
      <c r="G149" s="132">
        <v>0</v>
      </c>
      <c r="H149" s="132">
        <v>0</v>
      </c>
      <c r="I149" s="132">
        <v>3612416.2293928266</v>
      </c>
      <c r="J149" s="86">
        <v>3612416.2293928266</v>
      </c>
    </row>
    <row r="150" spans="2:10">
      <c r="B150" s="87" t="s">
        <v>4</v>
      </c>
      <c r="C150" s="88"/>
      <c r="D150" s="89"/>
      <c r="E150" s="91">
        <v>126212843.27980502</v>
      </c>
      <c r="F150" s="91">
        <v>140024379.50912145</v>
      </c>
      <c r="G150" s="91">
        <v>165332814.62274599</v>
      </c>
      <c r="H150" s="91">
        <v>169407312.2865206</v>
      </c>
      <c r="I150" s="91">
        <v>164345251.32696751</v>
      </c>
      <c r="J150" s="91">
        <v>765322601.02516055</v>
      </c>
    </row>
    <row r="152" spans="2:10">
      <c r="B152" s="79" t="s">
        <v>140</v>
      </c>
      <c r="C152" s="114" t="s">
        <v>98</v>
      </c>
      <c r="D152" s="79"/>
      <c r="E152" s="113" t="s">
        <v>25</v>
      </c>
      <c r="F152" s="113" t="s">
        <v>1</v>
      </c>
      <c r="G152" s="113" t="s">
        <v>2</v>
      </c>
      <c r="H152" s="113" t="s">
        <v>3</v>
      </c>
      <c r="I152" s="113" t="s">
        <v>99</v>
      </c>
    </row>
    <row r="153" spans="2:10">
      <c r="B153" s="34" t="s">
        <v>141</v>
      </c>
      <c r="C153" s="62" t="s">
        <v>142</v>
      </c>
      <c r="D153" s="63"/>
      <c r="E153" s="133">
        <v>6179</v>
      </c>
      <c r="F153" s="133">
        <v>6462.3</v>
      </c>
      <c r="G153" s="133">
        <v>6498.4</v>
      </c>
      <c r="H153" s="133">
        <v>6419.2</v>
      </c>
      <c r="I153" s="133">
        <v>6321.2</v>
      </c>
    </row>
    <row r="154" spans="2:10">
      <c r="B154" s="34" t="s">
        <v>143</v>
      </c>
      <c r="C154" s="62" t="s">
        <v>144</v>
      </c>
      <c r="D154" s="63"/>
      <c r="E154" s="133">
        <v>1404531774.1921294</v>
      </c>
      <c r="F154" s="133">
        <v>1765685046.5874822</v>
      </c>
      <c r="G154" s="133">
        <v>2149806231.21</v>
      </c>
      <c r="H154" s="133">
        <v>2514314332.1600003</v>
      </c>
      <c r="I154" s="133">
        <v>2967687788.980001</v>
      </c>
    </row>
    <row r="155" spans="2:10">
      <c r="B155" s="34" t="s">
        <v>145</v>
      </c>
      <c r="C155" s="62" t="s">
        <v>146</v>
      </c>
      <c r="D155" s="63"/>
      <c r="E155" s="133">
        <v>196085</v>
      </c>
      <c r="F155" s="133">
        <v>210625</v>
      </c>
      <c r="G155" s="133">
        <v>251977</v>
      </c>
      <c r="H155" s="133">
        <v>224114</v>
      </c>
      <c r="I155" s="133">
        <v>218981</v>
      </c>
    </row>
    <row r="156" spans="2:10">
      <c r="B156" s="34" t="s">
        <v>147</v>
      </c>
      <c r="C156" s="62" t="s">
        <v>148</v>
      </c>
      <c r="D156" s="63"/>
      <c r="E156" s="133">
        <v>67608</v>
      </c>
      <c r="F156" s="133">
        <v>67608</v>
      </c>
      <c r="G156" s="133">
        <v>67608</v>
      </c>
      <c r="H156" s="133">
        <v>67608</v>
      </c>
      <c r="I156" s="133">
        <v>67608</v>
      </c>
    </row>
    <row r="158" spans="2:10">
      <c r="B158" s="79" t="s">
        <v>140</v>
      </c>
      <c r="C158" s="114" t="s">
        <v>98</v>
      </c>
      <c r="D158" s="79"/>
      <c r="E158" s="113" t="s">
        <v>25</v>
      </c>
      <c r="F158" s="113" t="s">
        <v>1</v>
      </c>
      <c r="G158" s="113" t="s">
        <v>2</v>
      </c>
      <c r="H158" s="113" t="s">
        <v>3</v>
      </c>
      <c r="I158" s="113" t="s">
        <v>26</v>
      </c>
    </row>
    <row r="159" spans="2:10">
      <c r="B159" s="34" t="s">
        <v>149</v>
      </c>
      <c r="C159" s="62" t="s">
        <v>150</v>
      </c>
      <c r="D159" s="63"/>
      <c r="E159" s="134">
        <v>13.683343194952467</v>
      </c>
      <c r="F159" s="134">
        <v>0.15422571533000443</v>
      </c>
      <c r="G159" s="134">
        <v>0.18500900737967985</v>
      </c>
      <c r="H159" s="134">
        <v>0.40089397327808773</v>
      </c>
      <c r="I159" s="134">
        <v>0.29468316076378409</v>
      </c>
    </row>
    <row r="160" spans="2:10">
      <c r="B160" s="34" t="s">
        <v>151</v>
      </c>
      <c r="C160" s="62" t="s">
        <v>152</v>
      </c>
      <c r="D160" s="63"/>
      <c r="E160" s="135">
        <v>347208</v>
      </c>
      <c r="F160" s="135">
        <v>4674</v>
      </c>
      <c r="G160" s="135">
        <v>5712</v>
      </c>
      <c r="H160" s="135">
        <v>12580</v>
      </c>
      <c r="I160" s="135">
        <v>9620</v>
      </c>
    </row>
    <row r="161" spans="2:9">
      <c r="B161" s="34" t="s">
        <v>153</v>
      </c>
      <c r="C161" s="62" t="s">
        <v>154</v>
      </c>
      <c r="D161" s="63"/>
      <c r="E161" s="63"/>
      <c r="F161" s="63"/>
      <c r="G161" s="63"/>
      <c r="H161" s="63"/>
      <c r="I161" s="63"/>
    </row>
    <row r="162" spans="2:9">
      <c r="B162" s="34" t="s">
        <v>155</v>
      </c>
      <c r="C162" s="62" t="s">
        <v>156</v>
      </c>
      <c r="D162" s="63"/>
      <c r="E162" s="63"/>
      <c r="F162" s="63"/>
      <c r="G162" s="63"/>
      <c r="H162" s="63"/>
      <c r="I162" s="63"/>
    </row>
  </sheetData>
  <mergeCells count="2">
    <mergeCell ref="C3:K3"/>
    <mergeCell ref="C4:K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B2:K83"/>
  <sheetViews>
    <sheetView workbookViewId="0"/>
  </sheetViews>
  <sheetFormatPr defaultRowHeight="15"/>
  <cols>
    <col min="1" max="1" width="2.5703125" style="34" customWidth="1"/>
    <col min="2" max="2" width="31" style="34" customWidth="1"/>
    <col min="3" max="3" width="41.140625" style="34" customWidth="1"/>
    <col min="4" max="4" width="19.140625" style="34" customWidth="1"/>
    <col min="5" max="9" width="16.42578125" style="34" bestFit="1" customWidth="1"/>
    <col min="10" max="10" width="16.7109375" style="34" bestFit="1" customWidth="1"/>
    <col min="11" max="11" width="9.140625" style="34"/>
    <col min="12" max="12" width="2.5703125" style="34" customWidth="1"/>
    <col min="13" max="16384" width="9.140625" style="34"/>
  </cols>
  <sheetData>
    <row r="2" spans="2:11">
      <c r="B2" s="35" t="s">
        <v>54</v>
      </c>
      <c r="C2" s="20"/>
      <c r="D2" s="20"/>
      <c r="E2" s="20"/>
      <c r="F2" s="20"/>
      <c r="G2" s="20"/>
      <c r="H2" s="20"/>
      <c r="I2" s="20"/>
      <c r="J2" s="20"/>
      <c r="K2" s="20"/>
    </row>
    <row r="3" spans="2:11">
      <c r="B3" s="27" t="s">
        <v>0</v>
      </c>
      <c r="C3" s="151" t="s">
        <v>28</v>
      </c>
      <c r="D3" s="152"/>
      <c r="E3" s="152"/>
      <c r="F3" s="152"/>
      <c r="G3" s="152"/>
      <c r="H3" s="152"/>
      <c r="I3" s="152"/>
      <c r="J3" s="152"/>
      <c r="K3" s="152"/>
    </row>
    <row r="4" spans="2:11">
      <c r="B4" s="27" t="s">
        <v>55</v>
      </c>
      <c r="C4" s="151" t="s">
        <v>89</v>
      </c>
      <c r="D4" s="152"/>
      <c r="E4" s="152"/>
      <c r="F4" s="152"/>
      <c r="G4" s="152"/>
      <c r="H4" s="152"/>
      <c r="I4" s="152"/>
      <c r="J4" s="152"/>
      <c r="K4" s="152"/>
    </row>
    <row r="7" spans="2:11">
      <c r="B7" s="35" t="s">
        <v>56</v>
      </c>
      <c r="C7" s="20"/>
      <c r="D7" s="20"/>
      <c r="E7" s="20"/>
      <c r="F7" s="20"/>
      <c r="G7" s="20"/>
      <c r="H7" s="20"/>
      <c r="I7" s="20"/>
      <c r="J7" s="20"/>
      <c r="K7" s="20"/>
    </row>
    <row r="9" spans="2:11">
      <c r="B9" s="59" t="s">
        <v>57</v>
      </c>
      <c r="C9" s="60" t="s">
        <v>58</v>
      </c>
      <c r="D9" s="36"/>
      <c r="E9" s="4" t="s">
        <v>8</v>
      </c>
      <c r="F9" s="4" t="s">
        <v>9</v>
      </c>
      <c r="G9" s="4" t="s">
        <v>10</v>
      </c>
      <c r="H9" s="4" t="s">
        <v>11</v>
      </c>
      <c r="I9" s="4" t="s">
        <v>12</v>
      </c>
      <c r="J9" s="5" t="s">
        <v>4</v>
      </c>
    </row>
    <row r="10" spans="2:11">
      <c r="B10" s="61" t="s">
        <v>59</v>
      </c>
      <c r="C10" s="62" t="s">
        <v>60</v>
      </c>
      <c r="D10" s="63"/>
      <c r="E10" s="64">
        <v>62.18181818181818</v>
      </c>
      <c r="F10" s="64">
        <v>62.18181818181818</v>
      </c>
      <c r="G10" s="64">
        <v>62.18181818181818</v>
      </c>
      <c r="H10" s="64">
        <v>62.18181818181818</v>
      </c>
      <c r="I10" s="64">
        <v>62.18181818181818</v>
      </c>
      <c r="J10" s="65">
        <v>310.90909090909088</v>
      </c>
    </row>
    <row r="11" spans="2:11">
      <c r="B11" s="61" t="s">
        <v>61</v>
      </c>
      <c r="C11" s="62"/>
      <c r="D11" s="63"/>
      <c r="E11" s="66"/>
      <c r="F11" s="66"/>
      <c r="G11" s="66"/>
      <c r="H11" s="66"/>
      <c r="I11" s="66"/>
      <c r="J11" s="67">
        <v>0</v>
      </c>
    </row>
    <row r="12" spans="2:11">
      <c r="B12" s="68" t="s">
        <v>62</v>
      </c>
      <c r="C12" s="62"/>
      <c r="D12" s="63"/>
      <c r="E12" s="66"/>
      <c r="F12" s="66"/>
      <c r="G12" s="66"/>
      <c r="H12" s="66"/>
      <c r="I12" s="66"/>
      <c r="J12" s="69">
        <v>0</v>
      </c>
    </row>
    <row r="13" spans="2:11">
      <c r="B13" s="70" t="s">
        <v>63</v>
      </c>
      <c r="C13" s="71"/>
      <c r="D13" s="6"/>
      <c r="E13" s="72">
        <v>62.18181818181818</v>
      </c>
      <c r="F13" s="72">
        <v>62.18181818181818</v>
      </c>
      <c r="G13" s="72">
        <v>62.18181818181818</v>
      </c>
      <c r="H13" s="72">
        <v>62.18181818181818</v>
      </c>
      <c r="I13" s="72">
        <v>62.18181818181818</v>
      </c>
      <c r="J13" s="72">
        <v>310.90909090909088</v>
      </c>
    </row>
    <row r="14" spans="2:11">
      <c r="E14" s="1"/>
      <c r="F14" s="1"/>
      <c r="G14" s="1"/>
      <c r="H14" s="1"/>
      <c r="I14" s="1"/>
      <c r="J14" s="1"/>
    </row>
    <row r="15" spans="2:11">
      <c r="B15" s="36" t="s">
        <v>15</v>
      </c>
      <c r="E15" s="1"/>
      <c r="F15" s="1"/>
      <c r="G15" s="1"/>
      <c r="H15" s="1"/>
      <c r="I15" s="1"/>
      <c r="J15" s="1"/>
    </row>
    <row r="16" spans="2:11">
      <c r="B16" s="73" t="s">
        <v>64</v>
      </c>
      <c r="C16" s="74"/>
      <c r="D16" s="74"/>
      <c r="E16" s="74"/>
      <c r="F16" s="74"/>
      <c r="G16" s="74"/>
      <c r="H16" s="74"/>
      <c r="I16" s="74"/>
      <c r="J16" s="74"/>
      <c r="K16" s="74"/>
    </row>
    <row r="17" spans="2:11">
      <c r="B17" s="13" t="s">
        <v>65</v>
      </c>
      <c r="C17" s="75"/>
      <c r="D17" s="75"/>
      <c r="E17" s="75"/>
      <c r="F17" s="75"/>
      <c r="G17" s="75"/>
      <c r="H17" s="75"/>
      <c r="I17" s="75"/>
      <c r="J17" s="75"/>
      <c r="K17" s="75"/>
    </row>
    <row r="18" spans="2:11">
      <c r="E18" s="1"/>
      <c r="F18" s="1"/>
      <c r="G18" s="1"/>
      <c r="H18" s="1"/>
      <c r="I18" s="1"/>
      <c r="J18" s="1"/>
    </row>
    <row r="19" spans="2:11">
      <c r="E19" s="1"/>
      <c r="F19" s="1"/>
      <c r="G19" s="1"/>
      <c r="H19" s="1"/>
      <c r="I19" s="1"/>
      <c r="J19" s="1"/>
    </row>
    <row r="20" spans="2:11">
      <c r="B20" s="35" t="s">
        <v>66</v>
      </c>
      <c r="C20" s="20"/>
      <c r="D20" s="20"/>
      <c r="E20" s="20"/>
      <c r="F20" s="20"/>
      <c r="G20" s="20"/>
      <c r="H20" s="20"/>
      <c r="I20" s="20"/>
      <c r="J20" s="20"/>
      <c r="K20" s="20"/>
    </row>
    <row r="22" spans="2:11">
      <c r="B22" s="76" t="s">
        <v>67</v>
      </c>
      <c r="C22" s="77"/>
      <c r="D22" s="77"/>
      <c r="E22" s="77"/>
      <c r="F22" s="77"/>
      <c r="G22" s="77"/>
      <c r="H22" s="77"/>
      <c r="I22" s="77"/>
      <c r="J22" s="77"/>
      <c r="K22" s="77"/>
    </row>
    <row r="23" spans="2:11">
      <c r="B23" s="13" t="s">
        <v>68</v>
      </c>
      <c r="C23" s="75"/>
      <c r="D23" s="75"/>
      <c r="E23" s="75"/>
      <c r="F23" s="75"/>
      <c r="G23" s="75"/>
      <c r="H23" s="75"/>
      <c r="I23" s="75"/>
      <c r="J23" s="75"/>
      <c r="K23" s="75"/>
    </row>
    <row r="24" spans="2:11">
      <c r="B24" s="75"/>
      <c r="C24" s="75"/>
      <c r="D24" s="75"/>
      <c r="E24" s="75"/>
      <c r="F24" s="75"/>
      <c r="G24" s="75"/>
      <c r="H24" s="75"/>
      <c r="I24" s="75"/>
      <c r="J24" s="75"/>
      <c r="K24" s="75"/>
    </row>
    <row r="25" spans="2:11">
      <c r="B25" s="75"/>
      <c r="C25" s="75"/>
      <c r="D25" s="75"/>
      <c r="E25" s="75"/>
      <c r="F25" s="75"/>
      <c r="G25" s="75"/>
      <c r="H25" s="75"/>
      <c r="I25" s="75"/>
      <c r="J25" s="75"/>
      <c r="K25" s="75"/>
    </row>
    <row r="26" spans="2:11">
      <c r="B26" s="75"/>
      <c r="C26" s="75"/>
      <c r="D26" s="75"/>
      <c r="E26" s="75"/>
      <c r="F26" s="75"/>
      <c r="G26" s="75"/>
      <c r="H26" s="75"/>
      <c r="I26" s="75"/>
      <c r="J26" s="75"/>
      <c r="K26" s="75"/>
    </row>
    <row r="27" spans="2:11">
      <c r="B27" s="75"/>
      <c r="C27" s="75"/>
      <c r="D27" s="75"/>
      <c r="E27" s="75"/>
      <c r="F27" s="75"/>
      <c r="G27" s="75"/>
      <c r="H27" s="75"/>
      <c r="I27" s="75"/>
      <c r="J27" s="75"/>
      <c r="K27" s="75"/>
    </row>
    <row r="28" spans="2:11">
      <c r="B28" s="75"/>
      <c r="C28" s="75"/>
      <c r="D28" s="75"/>
      <c r="E28" s="75"/>
      <c r="F28" s="75"/>
      <c r="G28" s="75"/>
      <c r="H28" s="75"/>
      <c r="I28" s="75"/>
      <c r="J28" s="75"/>
      <c r="K28" s="75"/>
    </row>
    <row r="29" spans="2:11">
      <c r="B29" s="75"/>
      <c r="C29" s="75"/>
      <c r="D29" s="75"/>
      <c r="E29" s="75"/>
      <c r="F29" s="75"/>
      <c r="G29" s="75"/>
      <c r="H29" s="75"/>
      <c r="I29" s="75"/>
      <c r="J29" s="75"/>
      <c r="K29" s="75"/>
    </row>
    <row r="30" spans="2:11">
      <c r="B30" s="75"/>
      <c r="C30" s="75"/>
      <c r="D30" s="75"/>
      <c r="E30" s="75"/>
      <c r="F30" s="75"/>
      <c r="G30" s="75"/>
      <c r="H30" s="75"/>
      <c r="I30" s="75"/>
      <c r="J30" s="75"/>
      <c r="K30" s="75"/>
    </row>
    <row r="31" spans="2:11">
      <c r="B31" s="75"/>
      <c r="C31" s="75"/>
      <c r="D31" s="75"/>
      <c r="E31" s="75"/>
      <c r="F31" s="75"/>
      <c r="G31" s="75"/>
      <c r="H31" s="75"/>
      <c r="I31" s="75"/>
      <c r="J31" s="75"/>
      <c r="K31" s="75"/>
    </row>
    <row r="34" spans="2:11">
      <c r="B34" s="76" t="s">
        <v>69</v>
      </c>
      <c r="C34" s="77"/>
      <c r="D34" s="77"/>
      <c r="E34" s="77"/>
      <c r="F34" s="77"/>
      <c r="G34" s="77"/>
      <c r="H34" s="77"/>
      <c r="I34" s="77"/>
      <c r="J34" s="77"/>
      <c r="K34" s="78"/>
    </row>
    <row r="35" spans="2:11">
      <c r="B35" s="79" t="s">
        <v>70</v>
      </c>
      <c r="C35" s="80" t="s">
        <v>71</v>
      </c>
      <c r="D35" s="80" t="s">
        <v>72</v>
      </c>
      <c r="E35" s="81" t="s">
        <v>8</v>
      </c>
      <c r="F35" s="81" t="s">
        <v>9</v>
      </c>
      <c r="G35" s="81" t="s">
        <v>10</v>
      </c>
      <c r="H35" s="81" t="s">
        <v>11</v>
      </c>
      <c r="I35" s="81" t="s">
        <v>12</v>
      </c>
      <c r="J35" s="82" t="s">
        <v>4</v>
      </c>
    </row>
    <row r="36" spans="2:11">
      <c r="B36" s="83" t="s">
        <v>85</v>
      </c>
      <c r="C36" s="83" t="s">
        <v>86</v>
      </c>
      <c r="D36" s="84" t="s">
        <v>73</v>
      </c>
      <c r="E36" s="85">
        <v>104.46578095836566</v>
      </c>
      <c r="F36" s="85">
        <v>107.07742548232478</v>
      </c>
      <c r="G36" s="85">
        <v>109.75436111938289</v>
      </c>
      <c r="H36" s="85">
        <v>112.49822014736745</v>
      </c>
      <c r="I36" s="85">
        <v>115.31067565105162</v>
      </c>
      <c r="J36" s="86">
        <v>549.10646335849242</v>
      </c>
    </row>
    <row r="37" spans="2:11">
      <c r="B37" s="83" t="s">
        <v>87</v>
      </c>
      <c r="C37" s="83" t="s">
        <v>88</v>
      </c>
      <c r="D37" s="84" t="s">
        <v>73</v>
      </c>
      <c r="E37" s="85">
        <v>393.40483504321691</v>
      </c>
      <c r="F37" s="85">
        <v>403.2399559192973</v>
      </c>
      <c r="G37" s="85">
        <v>413.3209548172797</v>
      </c>
      <c r="H37" s="85">
        <v>423.65397868771163</v>
      </c>
      <c r="I37" s="85">
        <v>434.24532815490437</v>
      </c>
      <c r="J37" s="86">
        <v>2067.8650526224096</v>
      </c>
    </row>
    <row r="38" spans="2:11">
      <c r="B38" s="83"/>
      <c r="C38" s="66"/>
      <c r="D38" s="84"/>
      <c r="E38" s="66"/>
      <c r="F38" s="66"/>
      <c r="G38" s="66"/>
      <c r="H38" s="66"/>
      <c r="I38" s="66"/>
      <c r="J38" s="86">
        <v>0</v>
      </c>
    </row>
    <row r="39" spans="2:11">
      <c r="B39" s="83"/>
      <c r="C39" s="66"/>
      <c r="D39" s="84"/>
      <c r="E39" s="66"/>
      <c r="F39" s="66"/>
      <c r="G39" s="66"/>
      <c r="H39" s="66"/>
      <c r="I39" s="66"/>
      <c r="J39" s="86">
        <v>0</v>
      </c>
    </row>
    <row r="40" spans="2:11">
      <c r="B40" s="83"/>
      <c r="C40" s="66"/>
      <c r="D40" s="84"/>
      <c r="E40" s="66"/>
      <c r="F40" s="66"/>
      <c r="G40" s="66"/>
      <c r="H40" s="66"/>
      <c r="I40" s="66"/>
      <c r="J40" s="86">
        <v>0</v>
      </c>
    </row>
    <row r="41" spans="2:11">
      <c r="B41" s="63"/>
      <c r="C41" s="66"/>
      <c r="D41" s="84"/>
      <c r="E41" s="66"/>
      <c r="F41" s="66"/>
      <c r="G41" s="66"/>
      <c r="H41" s="66"/>
      <c r="I41" s="66"/>
      <c r="J41" s="86">
        <v>0</v>
      </c>
    </row>
    <row r="42" spans="2:11">
      <c r="B42" s="87" t="s">
        <v>4</v>
      </c>
      <c r="C42" s="88"/>
      <c r="D42" s="89"/>
      <c r="E42" s="90">
        <v>497.87061600158256</v>
      </c>
      <c r="F42" s="90">
        <v>510.31738140162207</v>
      </c>
      <c r="G42" s="90">
        <v>523.07531593666261</v>
      </c>
      <c r="H42" s="90">
        <v>536.15219883507905</v>
      </c>
      <c r="I42" s="90">
        <v>549.55600380595604</v>
      </c>
      <c r="J42" s="91">
        <v>2616.971515980902</v>
      </c>
    </row>
    <row r="45" spans="2:11">
      <c r="B45" s="76" t="s">
        <v>21</v>
      </c>
      <c r="C45" s="77"/>
      <c r="D45" s="77"/>
      <c r="E45" s="77"/>
      <c r="F45" s="77"/>
      <c r="G45" s="77"/>
      <c r="H45" s="77"/>
      <c r="I45" s="77"/>
      <c r="J45" s="77"/>
    </row>
    <row r="47" spans="2:11">
      <c r="B47" s="34" t="s">
        <v>74</v>
      </c>
    </row>
    <row r="48" spans="2:11">
      <c r="B48" s="92"/>
      <c r="C48" s="92"/>
      <c r="D48" s="92"/>
      <c r="J48" s="92"/>
    </row>
    <row r="49" spans="2:11">
      <c r="B49" s="93" t="s">
        <v>70</v>
      </c>
      <c r="C49" s="94" t="s">
        <v>75</v>
      </c>
      <c r="D49" s="93"/>
      <c r="E49" s="81" t="s">
        <v>8</v>
      </c>
      <c r="F49" s="81" t="s">
        <v>9</v>
      </c>
      <c r="G49" s="81" t="s">
        <v>10</v>
      </c>
      <c r="H49" s="81" t="s">
        <v>11</v>
      </c>
      <c r="I49" s="81" t="s">
        <v>12</v>
      </c>
      <c r="J49" s="95" t="s">
        <v>4</v>
      </c>
    </row>
    <row r="50" spans="2:11">
      <c r="B50" s="83" t="s">
        <v>76</v>
      </c>
      <c r="C50" s="96"/>
      <c r="D50" s="83"/>
      <c r="E50" s="85">
        <v>27421.340922462612</v>
      </c>
      <c r="F50" s="85">
        <v>28106.874445524176</v>
      </c>
      <c r="G50" s="85">
        <v>28809.546306662276</v>
      </c>
      <c r="H50" s="85">
        <v>29529.784964328832</v>
      </c>
      <c r="I50" s="85">
        <v>30268.02958843705</v>
      </c>
      <c r="J50" s="86">
        <v>144135.57622741495</v>
      </c>
    </row>
    <row r="51" spans="2:11">
      <c r="B51" s="83" t="s">
        <v>77</v>
      </c>
      <c r="C51" s="97"/>
      <c r="D51" s="83"/>
      <c r="E51" s="85">
        <v>16186.66733956602</v>
      </c>
      <c r="F51" s="85">
        <v>16591.334023055169</v>
      </c>
      <c r="G51" s="85">
        <v>17006.117373631547</v>
      </c>
      <c r="H51" s="85">
        <v>17431.270307972332</v>
      </c>
      <c r="I51" s="85">
        <v>17867.05206567164</v>
      </c>
      <c r="J51" s="86">
        <v>85082.44110989671</v>
      </c>
    </row>
    <row r="52" spans="2:11">
      <c r="B52" s="63"/>
      <c r="C52" s="62"/>
      <c r="D52" s="63"/>
      <c r="E52" s="63"/>
      <c r="F52" s="63"/>
      <c r="G52" s="63"/>
      <c r="H52" s="63"/>
      <c r="I52" s="63"/>
      <c r="J52" s="63"/>
    </row>
    <row r="53" spans="2:11">
      <c r="B53" s="63"/>
      <c r="C53" s="62"/>
      <c r="D53" s="63"/>
      <c r="E53" s="63"/>
      <c r="F53" s="63"/>
      <c r="G53" s="63"/>
      <c r="H53" s="63"/>
      <c r="I53" s="63"/>
      <c r="J53" s="63"/>
    </row>
    <row r="54" spans="2:11">
      <c r="B54" s="63"/>
      <c r="C54" s="62"/>
      <c r="D54" s="63"/>
      <c r="E54" s="63"/>
      <c r="F54" s="63"/>
      <c r="G54" s="63"/>
      <c r="H54" s="63"/>
      <c r="I54" s="63"/>
      <c r="J54" s="63"/>
    </row>
    <row r="55" spans="2:11">
      <c r="B55" s="63"/>
      <c r="C55" s="62"/>
      <c r="D55" s="63"/>
      <c r="E55" s="63"/>
      <c r="F55" s="63"/>
      <c r="G55" s="63"/>
      <c r="H55" s="63"/>
      <c r="I55" s="63"/>
      <c r="J55" s="63"/>
    </row>
    <row r="56" spans="2:11">
      <c r="B56" s="63"/>
      <c r="C56" s="62"/>
      <c r="D56" s="63"/>
      <c r="E56" s="63"/>
      <c r="F56" s="63"/>
      <c r="G56" s="63"/>
      <c r="H56" s="63"/>
      <c r="I56" s="63"/>
      <c r="J56" s="63"/>
    </row>
    <row r="57" spans="2:11">
      <c r="B57" s="87" t="s">
        <v>4</v>
      </c>
      <c r="C57" s="88"/>
      <c r="D57" s="89"/>
      <c r="E57" s="90">
        <v>43608.008262028634</v>
      </c>
      <c r="F57" s="90">
        <v>44698.208468579345</v>
      </c>
      <c r="G57" s="90">
        <v>45815.663680293823</v>
      </c>
      <c r="H57" s="90">
        <v>46961.055272301164</v>
      </c>
      <c r="I57" s="90">
        <v>48135.08165410869</v>
      </c>
      <c r="J57" s="91">
        <v>229218.01733731164</v>
      </c>
    </row>
    <row r="60" spans="2:11">
      <c r="B60" s="93" t="s">
        <v>78</v>
      </c>
      <c r="C60" s="94"/>
      <c r="D60" s="98"/>
      <c r="E60" s="98" t="s">
        <v>8</v>
      </c>
      <c r="F60" s="98" t="s">
        <v>9</v>
      </c>
      <c r="G60" s="98" t="s">
        <v>10</v>
      </c>
      <c r="H60" s="98" t="s">
        <v>11</v>
      </c>
      <c r="I60" s="98" t="s">
        <v>12</v>
      </c>
      <c r="J60" s="95"/>
    </row>
    <row r="61" spans="2:11" s="7" customFormat="1">
      <c r="B61" s="34" t="s">
        <v>79</v>
      </c>
      <c r="C61" s="34"/>
      <c r="D61" s="34"/>
      <c r="E61" s="34"/>
      <c r="F61" s="34"/>
      <c r="G61" s="34"/>
      <c r="H61" s="34"/>
      <c r="I61" s="34"/>
      <c r="J61" s="34"/>
      <c r="K61" s="34"/>
    </row>
    <row r="62" spans="2:11" s="7" customFormat="1">
      <c r="B62" s="34" t="s">
        <v>80</v>
      </c>
      <c r="C62" s="34"/>
      <c r="D62" s="99"/>
      <c r="E62" s="99">
        <v>1.0124827287964482</v>
      </c>
      <c r="F62" s="99">
        <v>1.0282950086141001</v>
      </c>
      <c r="G62" s="99">
        <v>1.0495497084396574</v>
      </c>
      <c r="H62" s="99">
        <v>1.0711208996944608</v>
      </c>
      <c r="I62" s="99">
        <v>1.0929607725933013</v>
      </c>
      <c r="J62" s="34"/>
      <c r="K62" s="34"/>
    </row>
    <row r="63" spans="2:11" s="7" customFormat="1">
      <c r="B63" s="34" t="s">
        <v>81</v>
      </c>
      <c r="C63" s="34"/>
      <c r="D63" s="99"/>
      <c r="E63" s="99">
        <v>1.0056183251409139</v>
      </c>
      <c r="F63" s="99">
        <v>1.0162663404730961</v>
      </c>
      <c r="G63" s="99">
        <v>1.0332180331339476</v>
      </c>
      <c r="H63" s="99">
        <v>1.0513135515807037</v>
      </c>
      <c r="I63" s="99">
        <v>1.070394390517482</v>
      </c>
      <c r="J63" s="34"/>
      <c r="K63" s="34"/>
    </row>
    <row r="64" spans="2:11">
      <c r="B64" s="34" t="s">
        <v>82</v>
      </c>
      <c r="D64" s="99"/>
      <c r="E64" s="99">
        <v>1.0056183251409139</v>
      </c>
      <c r="F64" s="99">
        <v>1.0162663404730961</v>
      </c>
      <c r="G64" s="99">
        <v>1.0332180331339476</v>
      </c>
      <c r="H64" s="99">
        <v>1.0513135515807037</v>
      </c>
      <c r="I64" s="99">
        <v>1.070394390517482</v>
      </c>
    </row>
    <row r="65" spans="2:10">
      <c r="B65" s="34" t="s">
        <v>83</v>
      </c>
      <c r="D65" s="99"/>
      <c r="E65" s="99">
        <v>1</v>
      </c>
      <c r="F65" s="99">
        <v>1</v>
      </c>
      <c r="G65" s="99">
        <v>1</v>
      </c>
      <c r="H65" s="99">
        <v>1</v>
      </c>
      <c r="I65" s="99">
        <v>1</v>
      </c>
    </row>
    <row r="66" spans="2:10">
      <c r="D66" s="99"/>
      <c r="E66" s="99"/>
      <c r="F66" s="99"/>
      <c r="G66" s="99"/>
      <c r="H66" s="99"/>
      <c r="I66" s="99"/>
    </row>
    <row r="68" spans="2:10">
      <c r="B68" s="93" t="s">
        <v>84</v>
      </c>
      <c r="C68" s="94"/>
      <c r="D68" s="98"/>
      <c r="E68" s="98" t="s">
        <v>8</v>
      </c>
      <c r="F68" s="98" t="s">
        <v>9</v>
      </c>
      <c r="G68" s="98" t="s">
        <v>10</v>
      </c>
      <c r="H68" s="98" t="s">
        <v>11</v>
      </c>
      <c r="I68" s="98" t="s">
        <v>12</v>
      </c>
      <c r="J68" s="95" t="s">
        <v>4</v>
      </c>
    </row>
    <row r="69" spans="2:10">
      <c r="B69" s="1" t="s">
        <v>5</v>
      </c>
    </row>
    <row r="70" spans="2:10">
      <c r="B70" s="34" t="s">
        <v>80</v>
      </c>
      <c r="D70" s="99"/>
      <c r="E70" s="100">
        <v>504.08539987685089</v>
      </c>
      <c r="F70" s="100">
        <v>524.75681610430593</v>
      </c>
      <c r="G70" s="100">
        <v>548.99354533330597</v>
      </c>
      <c r="H70" s="100">
        <v>574.28382558939325</v>
      </c>
      <c r="I70" s="100">
        <v>600.64315450304491</v>
      </c>
      <c r="J70" s="101">
        <v>2752.7627414069011</v>
      </c>
    </row>
    <row r="71" spans="2:10">
      <c r="B71" s="34" t="s">
        <v>81</v>
      </c>
      <c r="D71" s="99"/>
      <c r="E71" s="100"/>
      <c r="F71" s="100"/>
      <c r="G71" s="100"/>
      <c r="H71" s="100"/>
      <c r="I71" s="100"/>
      <c r="J71" s="101">
        <v>0</v>
      </c>
    </row>
    <row r="72" spans="2:10">
      <c r="B72" s="34" t="s">
        <v>82</v>
      </c>
      <c r="D72" s="99"/>
      <c r="E72" s="100">
        <v>0</v>
      </c>
      <c r="F72" s="100">
        <v>0</v>
      </c>
      <c r="G72" s="100">
        <v>0</v>
      </c>
      <c r="H72" s="100">
        <v>0</v>
      </c>
      <c r="I72" s="100">
        <v>0</v>
      </c>
      <c r="J72" s="101">
        <v>0</v>
      </c>
    </row>
    <row r="73" spans="2:10">
      <c r="B73" s="34" t="s">
        <v>83</v>
      </c>
      <c r="D73" s="99"/>
      <c r="E73" s="102"/>
      <c r="F73" s="102"/>
      <c r="G73" s="102"/>
      <c r="H73" s="102"/>
      <c r="I73" s="102"/>
      <c r="J73" s="103">
        <v>0</v>
      </c>
    </row>
    <row r="74" spans="2:10" ht="15.75" thickBot="1">
      <c r="D74" s="99"/>
      <c r="E74" s="104">
        <v>504.08539987685089</v>
      </c>
      <c r="F74" s="104">
        <v>524.75681610430593</v>
      </c>
      <c r="G74" s="104">
        <v>548.99354533330597</v>
      </c>
      <c r="H74" s="104">
        <v>574.28382558939325</v>
      </c>
      <c r="I74" s="104">
        <v>600.64315450304491</v>
      </c>
      <c r="J74" s="105">
        <v>2752.7627414069011</v>
      </c>
    </row>
    <row r="75" spans="2:10" ht="15.75" thickTop="1"/>
    <row r="76" spans="2:10">
      <c r="B76" s="93" t="s">
        <v>84</v>
      </c>
      <c r="C76" s="94"/>
      <c r="D76" s="98"/>
      <c r="E76" s="98" t="s">
        <v>8</v>
      </c>
      <c r="F76" s="98" t="s">
        <v>9</v>
      </c>
      <c r="G76" s="98" t="s">
        <v>10</v>
      </c>
      <c r="H76" s="98" t="s">
        <v>11</v>
      </c>
      <c r="I76" s="98" t="s">
        <v>12</v>
      </c>
      <c r="J76" s="95" t="s">
        <v>4</v>
      </c>
    </row>
    <row r="77" spans="2:10">
      <c r="B77" s="1" t="s">
        <v>21</v>
      </c>
    </row>
    <row r="78" spans="2:10">
      <c r="B78" s="34" t="s">
        <v>80</v>
      </c>
      <c r="D78" s="99"/>
      <c r="E78" s="100">
        <v>44152.35520251681</v>
      </c>
      <c r="F78" s="100">
        <v>45962.944662232636</v>
      </c>
      <c r="G78" s="100">
        <v>48085.816457621782</v>
      </c>
      <c r="H78" s="100">
        <v>50300.96777386852</v>
      </c>
      <c r="I78" s="100">
        <v>52609.756033516278</v>
      </c>
      <c r="J78" s="101">
        <v>241111.84012975605</v>
      </c>
    </row>
    <row r="79" spans="2:10">
      <c r="B79" s="34" t="s">
        <v>81</v>
      </c>
      <c r="D79" s="99"/>
      <c r="E79" s="100"/>
      <c r="F79" s="100"/>
      <c r="G79" s="100"/>
      <c r="H79" s="100"/>
      <c r="I79" s="100"/>
      <c r="J79" s="101">
        <v>0</v>
      </c>
    </row>
    <row r="80" spans="2:10">
      <c r="B80" s="34" t="s">
        <v>82</v>
      </c>
      <c r="D80" s="99"/>
      <c r="E80" s="100"/>
      <c r="F80" s="100"/>
      <c r="G80" s="100"/>
      <c r="H80" s="100"/>
      <c r="I80" s="100"/>
      <c r="J80" s="101">
        <v>0</v>
      </c>
    </row>
    <row r="81" spans="2:10">
      <c r="B81" s="34" t="s">
        <v>83</v>
      </c>
      <c r="D81" s="99"/>
      <c r="E81" s="100"/>
      <c r="F81" s="100"/>
      <c r="G81" s="100"/>
      <c r="H81" s="100"/>
      <c r="I81" s="100"/>
      <c r="J81" s="101">
        <v>0</v>
      </c>
    </row>
    <row r="82" spans="2:10" ht="15.75" thickBot="1">
      <c r="D82" s="99"/>
      <c r="E82" s="104">
        <v>44152.35520251681</v>
      </c>
      <c r="F82" s="104">
        <v>45962.944662232636</v>
      </c>
      <c r="G82" s="104">
        <v>48085.816457621782</v>
      </c>
      <c r="H82" s="104">
        <v>50300.96777386852</v>
      </c>
      <c r="I82" s="104">
        <v>52609.756033516278</v>
      </c>
      <c r="J82" s="105">
        <v>241111.84012975605</v>
      </c>
    </row>
    <row r="83" spans="2:10" ht="15.75" thickTop="1"/>
  </sheetData>
  <mergeCells count="2">
    <mergeCell ref="C3:K3"/>
    <mergeCell ref="C4:K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AER Summary</vt:lpstr>
      <vt:lpstr>Comparison</vt:lpstr>
      <vt:lpstr>Service Description</vt:lpstr>
      <vt:lpstr>Historical</vt:lpstr>
      <vt:lpstr>Projected</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t42665</cp:lastModifiedBy>
  <cp:lastPrinted>2013-07-31T04:47:12Z</cp:lastPrinted>
  <dcterms:created xsi:type="dcterms:W3CDTF">2013-06-17T01:25:32Z</dcterms:created>
  <dcterms:modified xsi:type="dcterms:W3CDTF">2014-05-13T04:35:44Z</dcterms:modified>
</cp:coreProperties>
</file>